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lrkredit.sharepoint.com/sites/SjleIIIappendiks/Delte dokumenter/General/"/>
    </mc:Choice>
  </mc:AlternateContent>
  <xr:revisionPtr revIDLastSave="1663" documentId="13_ncr:1_{B91F383A-5A28-4A22-A4EF-110D0FFB0592}" xr6:coauthVersionLast="46" xr6:coauthVersionMax="46" xr10:uidLastSave="{73AAA838-ECB2-4535-80BF-2EE59DD71226}"/>
  <bookViews>
    <workbookView xWindow="-110" yWindow="-110" windowWidth="19420" windowHeight="10420" tabRatio="950" xr2:uid="{00000000-000D-0000-FFFF-FFFF00000000}"/>
  </bookViews>
  <sheets>
    <sheet name="Indholdsfortegnelse" sheetId="3" r:id="rId1"/>
    <sheet name="1" sheetId="42" r:id="rId2"/>
    <sheet name="2" sheetId="4" r:id="rId3"/>
    <sheet name="3" sheetId="31" r:id="rId4"/>
    <sheet name="4" sheetId="30" r:id="rId5"/>
    <sheet name="5" sheetId="32" r:id="rId6"/>
    <sheet name="6" sheetId="5" r:id="rId7"/>
    <sheet name="7" sheetId="6" r:id="rId8"/>
    <sheet name="8" sheetId="7" r:id="rId9"/>
    <sheet name="9" sheetId="8" r:id="rId10"/>
    <sheet name="10" sheetId="49" r:id="rId11"/>
    <sheet name="11" sheetId="9" r:id="rId12"/>
    <sheet name="12" sheetId="47" r:id="rId13"/>
    <sheet name="13" sheetId="24" r:id="rId14"/>
    <sheet name="14" sheetId="29" r:id="rId15"/>
    <sheet name="15" sheetId="10" r:id="rId16"/>
    <sheet name="16" sheetId="11" r:id="rId17"/>
    <sheet name="17" sheetId="48" r:id="rId18"/>
    <sheet name="18" sheetId="12" r:id="rId19"/>
    <sheet name="19" sheetId="13" r:id="rId20"/>
    <sheet name="20" sheetId="14" r:id="rId21"/>
    <sheet name="21" sheetId="15" r:id="rId22"/>
    <sheet name="22" sheetId="16" r:id="rId23"/>
    <sheet name="23" sheetId="26" r:id="rId24"/>
    <sheet name="24" sheetId="27" r:id="rId25"/>
    <sheet name="25" sheetId="19" r:id="rId26"/>
    <sheet name="26" sheetId="17" r:id="rId27"/>
    <sheet name="27" sheetId="33" r:id="rId28"/>
    <sheet name="28" sheetId="35" r:id="rId29"/>
    <sheet name="29" sheetId="36" r:id="rId30"/>
    <sheet name="30" sheetId="37" r:id="rId31"/>
    <sheet name="31" sheetId="40" r:id="rId32"/>
    <sheet name="32" sheetId="41" r:id="rId33"/>
    <sheet name="33" sheetId="43" r:id="rId34"/>
    <sheet name="34" sheetId="44" r:id="rId35"/>
    <sheet name="35" sheetId="45" r:id="rId36"/>
    <sheet name="36" sheetId="46" r:id="rId37"/>
    <sheet name="37" sheetId="22" r:id="rId38"/>
    <sheet name="38" sheetId="38" r:id="rId39"/>
    <sheet name="39" sheetId="39" r:id="rId40"/>
  </sheets>
  <definedNames>
    <definedName name="_AMO_UniqueIdentifier" hidden="1">"'9eda7fb7-5506-48ee-8399-e25617de857a'"</definedName>
    <definedName name="Print_Area" localSheetId="1">'1'!$A$1:$D$108</definedName>
    <definedName name="Print_Area" localSheetId="10">'10'!$A$1:$D$14</definedName>
    <definedName name="Print_Area" localSheetId="11">'11'!$A$1:$E$48</definedName>
    <definedName name="Print_Area" localSheetId="12">'12'!$A$1:$E$26</definedName>
    <definedName name="Print_Area" localSheetId="13">'13'!$A$1:$U$26</definedName>
    <definedName name="Print_Area" localSheetId="14">'14'!$A$1:$G$35</definedName>
    <definedName name="Print_Area" localSheetId="15">'15'!$A$1:$I$52</definedName>
    <definedName name="Print_Area" localSheetId="16">'16'!$A$1:$I$34</definedName>
    <definedName name="Print_Area" localSheetId="17">'17'!$A$1:$H$18</definedName>
    <definedName name="Print_Area" localSheetId="18">'18'!$A$1:$I$16</definedName>
    <definedName name="Print_Area" localSheetId="19">'19'!$B$1:$O$20</definedName>
    <definedName name="Print_Area" localSheetId="2">'2'!$A$1:$C$17</definedName>
    <definedName name="Print_Area" localSheetId="20">'20'!$A$1:$E$23</definedName>
    <definedName name="Print_Area" localSheetId="21">'21'!$A$1:$C$17</definedName>
    <definedName name="Print_Area" localSheetId="22">'22'!$A$1:$G$17</definedName>
    <definedName name="Print_Area" localSheetId="23">'23'!$A$1:$H$22</definedName>
    <definedName name="Print_Area" localSheetId="24">'24'!$A$1:$I$22</definedName>
    <definedName name="Print_Area" localSheetId="25">'25'!$A$1:$N$23</definedName>
    <definedName name="Print_Area" localSheetId="26">'26'!$A$1:$J$23</definedName>
    <definedName name="Print_Area" localSheetId="27">'27'!$A$1:$C$23</definedName>
    <definedName name="Print_Area" localSheetId="28">'28'!$A$1:$G$18</definedName>
    <definedName name="Print_Area" localSheetId="29">'29'!$A$1:$E$17</definedName>
    <definedName name="Print_Area" localSheetId="3">'3'!$A$1:$C$40</definedName>
    <definedName name="Print_Area" localSheetId="30">'30'!$A$1:$G$25</definedName>
    <definedName name="Print_Area" localSheetId="31">'31'!$A$1:$E$14</definedName>
    <definedName name="Print_Area" localSheetId="32">'32'!$A$1:$C$26</definedName>
    <definedName name="Print_Area" localSheetId="33">'33'!$A$1:$J$26</definedName>
    <definedName name="Print_Area" localSheetId="34">'34'!$A$1:$N$27</definedName>
    <definedName name="Print_Area" localSheetId="35">'35'!$A$1:$T$24</definedName>
    <definedName name="Print_Area" localSheetId="36">'36'!$A$1:$C$19</definedName>
    <definedName name="Print_Area" localSheetId="37">'37'!$A$1:$D$23</definedName>
    <definedName name="Print_Area" localSheetId="38">'38'!$A$1:$C$48</definedName>
    <definedName name="Print_Area" localSheetId="39">'39'!$A$1:$H$25</definedName>
    <definedName name="Print_Area" localSheetId="4">'4'!$A$1:$C$17</definedName>
    <definedName name="Print_Area" localSheetId="5">'5'!$A$1:$C$6</definedName>
    <definedName name="Print_Area" localSheetId="6">'6'!$A$1:$D$45</definedName>
    <definedName name="Print_Area" localSheetId="7">'7'!$A$1:$H$46</definedName>
    <definedName name="Print_Area" localSheetId="8">'8'!$A$1:$H$22</definedName>
    <definedName name="Print_Area" localSheetId="9">'9'!$A$1:$F$41</definedName>
    <definedName name="Print_Area" localSheetId="0">Indholdsfortegnelse!$A$1:$E$48</definedName>
    <definedName name="_xlnm.Print_Area" localSheetId="1">'1'!$A$1:$D$108</definedName>
    <definedName name="_xlnm.Print_Area" localSheetId="10">'10'!$A$1:$C$14</definedName>
    <definedName name="_xlnm.Print_Area" localSheetId="11">'11'!$A$1:$E$48</definedName>
    <definedName name="_xlnm.Print_Area" localSheetId="12">'12'!$A$1:$E$27</definedName>
    <definedName name="_xlnm.Print_Area" localSheetId="13">'13'!$A$1:$U$26</definedName>
    <definedName name="_xlnm.Print_Area" localSheetId="14">'14'!$A$1:$G$27</definedName>
    <definedName name="_xlnm.Print_Area" localSheetId="15">'15'!$A$1:$I$52</definedName>
    <definedName name="_xlnm.Print_Area" localSheetId="16">'16'!$A$1:$I$35</definedName>
    <definedName name="_xlnm.Print_Area" localSheetId="17">'17'!$A$1:$H$19</definedName>
    <definedName name="_xlnm.Print_Area" localSheetId="18">'18'!$A$1:$I$17</definedName>
    <definedName name="_xlnm.Print_Area" localSheetId="19">'19'!$A$1:$O$20</definedName>
    <definedName name="_xlnm.Print_Area" localSheetId="2">'2'!$A$1:$C$17</definedName>
    <definedName name="_xlnm.Print_Area" localSheetId="20">'20'!$A$1:$E$23</definedName>
    <definedName name="_xlnm.Print_Area" localSheetId="21">'21'!$A$1:$C$18</definedName>
    <definedName name="_xlnm.Print_Area" localSheetId="22">'22'!$A$1:$G$17</definedName>
    <definedName name="_xlnm.Print_Area" localSheetId="23">'23'!$A$1:$H$22</definedName>
    <definedName name="_xlnm.Print_Area" localSheetId="24">'24'!$A$1:$I$22</definedName>
    <definedName name="_xlnm.Print_Area" localSheetId="25">'25'!$A$1:$N$23</definedName>
    <definedName name="_xlnm.Print_Area" localSheetId="26">'26'!$A$1:$J$24</definedName>
    <definedName name="_xlnm.Print_Area" localSheetId="27">'27'!$A$1:$C$19</definedName>
    <definedName name="_xlnm.Print_Area" localSheetId="28">'28'!$A$1:$G$18</definedName>
    <definedName name="_xlnm.Print_Area" localSheetId="29">'29'!$A$1:$E$17</definedName>
    <definedName name="_xlnm.Print_Area" localSheetId="3">'3'!$A$1:$C$40</definedName>
    <definedName name="_xlnm.Print_Area" localSheetId="30">'30'!$A$1:$G$25</definedName>
    <definedName name="_xlnm.Print_Area" localSheetId="31">'31'!$A$1:$E$15</definedName>
    <definedName name="_xlnm.Print_Area" localSheetId="32">'32'!$A$1:$C$26</definedName>
    <definedName name="_xlnm.Print_Area" localSheetId="33">'33'!$A$1:$J$26</definedName>
    <definedName name="_xlnm.Print_Area" localSheetId="34">'34'!$A$1:$N$27</definedName>
    <definedName name="_xlnm.Print_Area" localSheetId="35">'35'!$A$1:$Q$24</definedName>
    <definedName name="_xlnm.Print_Area" localSheetId="36">'36'!$A$1:$C$19</definedName>
    <definedName name="_xlnm.Print_Area" localSheetId="37">'37'!$A$1:$D$23</definedName>
    <definedName name="_xlnm.Print_Area" localSheetId="38">'38'!$A$1:$C$48</definedName>
    <definedName name="_xlnm.Print_Area" localSheetId="39">'39'!$A$1:$H$26</definedName>
    <definedName name="_xlnm.Print_Area" localSheetId="4">'4'!$A$1:$C$17</definedName>
    <definedName name="_xlnm.Print_Area" localSheetId="5">'5'!$A$1:$C$6</definedName>
    <definedName name="_xlnm.Print_Area" localSheetId="6">'6'!$A$1:$D$45</definedName>
    <definedName name="_xlnm.Print_Area" localSheetId="7">'7'!$A$1:$H$46</definedName>
    <definedName name="_xlnm.Print_Area" localSheetId="8">'8'!$A$1:$H$23</definedName>
    <definedName name="_xlnm.Print_Area" localSheetId="9">'9'!$A$1:$F$41</definedName>
    <definedName name="_xlnm.Print_Area" localSheetId="0">Indholdsfortegnelse!$A$1:$F$49</definedName>
    <definedName name="_xlnm.Print_Titles" localSheetId="1">'1'!$1:$1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48" l="1"/>
  <c r="A3" i="45" l="1"/>
  <c r="A3" i="44"/>
  <c r="A3" i="43"/>
  <c r="A3" i="7"/>
  <c r="A3" i="42"/>
  <c r="H15" i="27" l="1"/>
  <c r="A3" i="13"/>
  <c r="D45" i="10"/>
  <c r="A3" i="38"/>
  <c r="A3" i="37"/>
  <c r="A3" i="40"/>
  <c r="A3" i="46"/>
  <c r="A3" i="33"/>
  <c r="A3" i="49"/>
  <c r="A3" i="17"/>
  <c r="A3" i="19"/>
  <c r="A3" i="15"/>
  <c r="A3" i="12"/>
  <c r="A3" i="48"/>
  <c r="B7" i="48"/>
  <c r="C8" i="48"/>
  <c r="C7" i="48" s="1"/>
  <c r="A3" i="11"/>
  <c r="A3" i="29"/>
  <c r="A3" i="24"/>
  <c r="A3" i="47"/>
  <c r="A3" i="39" l="1"/>
  <c r="A3" i="22" l="1"/>
  <c r="A3" i="41"/>
  <c r="A3" i="35" l="1"/>
  <c r="F14" i="35"/>
  <c r="F13" i="35"/>
  <c r="F12" i="35"/>
  <c r="F11" i="35"/>
  <c r="F10" i="35"/>
  <c r="F9" i="35"/>
  <c r="F8" i="35"/>
  <c r="F7" i="35"/>
  <c r="F5" i="35"/>
  <c r="E15" i="35"/>
  <c r="D15" i="35"/>
  <c r="E14" i="35"/>
  <c r="E13" i="35"/>
  <c r="E12" i="35"/>
  <c r="E11" i="35"/>
  <c r="E10" i="35"/>
  <c r="E9" i="35"/>
  <c r="E8" i="35"/>
  <c r="E7" i="35"/>
  <c r="E5" i="35"/>
  <c r="D9" i="35"/>
  <c r="G15" i="35"/>
  <c r="G14" i="35"/>
  <c r="G13" i="35"/>
  <c r="G12" i="35"/>
  <c r="G11" i="35"/>
  <c r="G10" i="35"/>
  <c r="G9" i="35"/>
  <c r="G8" i="35"/>
  <c r="G7" i="35"/>
  <c r="G5" i="35"/>
  <c r="C10" i="35" l="1"/>
  <c r="C5" i="35"/>
  <c r="C15" i="35"/>
  <c r="B15" i="35"/>
  <c r="B3" i="27" l="1"/>
  <c r="I15" i="27"/>
  <c r="G15" i="27"/>
  <c r="F15" i="27"/>
  <c r="E15" i="27"/>
  <c r="D15" i="27"/>
  <c r="C15" i="27"/>
  <c r="I14" i="27"/>
  <c r="I13" i="27"/>
  <c r="I12" i="27"/>
  <c r="I11" i="27"/>
  <c r="I10" i="27"/>
  <c r="I9" i="27"/>
  <c r="I8" i="27"/>
  <c r="I7" i="27"/>
  <c r="I6" i="27"/>
  <c r="A3" i="26"/>
  <c r="G15" i="26"/>
  <c r="F15" i="26"/>
  <c r="E15" i="26"/>
  <c r="D15" i="26"/>
  <c r="C15" i="26"/>
  <c r="A3" i="16"/>
  <c r="B3" i="14"/>
  <c r="E8" i="14"/>
  <c r="E7" i="14"/>
  <c r="D8" i="14"/>
  <c r="D7" i="14"/>
  <c r="A3" i="10" l="1"/>
  <c r="G42" i="10"/>
  <c r="F42" i="10"/>
  <c r="E42" i="10"/>
  <c r="I34" i="10"/>
  <c r="C42" i="10"/>
  <c r="C41" i="10"/>
  <c r="I33" i="10"/>
  <c r="I32" i="10"/>
  <c r="I31" i="10"/>
  <c r="I30" i="10"/>
  <c r="I29" i="10"/>
  <c r="I28" i="10"/>
  <c r="G41" i="10"/>
  <c r="F41" i="10"/>
  <c r="E41" i="10"/>
  <c r="G32" i="10"/>
  <c r="G28" i="10"/>
  <c r="D40" i="10" l="1"/>
  <c r="I40" i="10" s="1"/>
  <c r="D39" i="10"/>
  <c r="I39" i="10" s="1"/>
  <c r="I41" i="10" s="1"/>
  <c r="I27" i="10"/>
  <c r="I22" i="10"/>
  <c r="I21" i="10"/>
  <c r="C21" i="10"/>
  <c r="D21" i="10"/>
  <c r="I11" i="10"/>
  <c r="C11" i="10"/>
  <c r="I9" i="10"/>
  <c r="C9" i="10"/>
  <c r="G21" i="10"/>
  <c r="F21" i="10"/>
  <c r="E21" i="10"/>
  <c r="G11" i="10"/>
  <c r="G9" i="10"/>
  <c r="F9" i="10"/>
  <c r="I42" i="10" l="1"/>
  <c r="D41" i="10"/>
  <c r="D42" i="10" s="1"/>
  <c r="A3" i="9"/>
  <c r="A3" i="8" l="1"/>
  <c r="D10" i="7" l="1"/>
  <c r="D15" i="7"/>
  <c r="H15" i="7"/>
  <c r="H7" i="7"/>
  <c r="E15" i="7"/>
  <c r="E7" i="7"/>
  <c r="D7" i="7"/>
  <c r="A3" i="6"/>
  <c r="C39" i="6" l="1"/>
  <c r="B39" i="6"/>
  <c r="B38" i="6"/>
  <c r="B30" i="6"/>
  <c r="B28" i="6"/>
  <c r="C21" i="6"/>
  <c r="B21" i="6"/>
  <c r="C15" i="30"/>
  <c r="C8" i="30" s="1"/>
  <c r="C16" i="4"/>
  <c r="A3" i="30" l="1"/>
  <c r="A3" i="31"/>
  <c r="C7" i="31"/>
  <c r="C35" i="31" s="1"/>
  <c r="C38" i="31" s="1"/>
  <c r="C34" i="31"/>
  <c r="C29" i="31"/>
  <c r="C27" i="31"/>
  <c r="C17" i="31"/>
  <c r="C11" i="31"/>
  <c r="C17" i="4"/>
  <c r="H15" i="26" l="1"/>
  <c r="H7" i="26"/>
  <c r="H6" i="26"/>
  <c r="H14" i="26"/>
  <c r="H13" i="26"/>
  <c r="H12" i="26"/>
  <c r="H11" i="26"/>
  <c r="H10" i="26"/>
  <c r="H9" i="26"/>
  <c r="H8" i="26"/>
  <c r="A3" i="4" l="1"/>
  <c r="C4" i="4"/>
  <c r="A3" i="32"/>
  <c r="A3" i="5"/>
  <c r="A9" i="5"/>
  <c r="A10" i="5" s="1"/>
  <c r="A17" i="5"/>
  <c r="A18" i="5" s="1"/>
  <c r="A19" i="5" s="1"/>
  <c r="A20" i="5" s="1"/>
  <c r="A21" i="5" s="1"/>
  <c r="A22" i="5" s="1"/>
  <c r="A26" i="5"/>
  <c r="A30" i="5"/>
  <c r="A31" i="5" s="1"/>
  <c r="A32" i="5" s="1"/>
  <c r="A33" i="5" s="1"/>
  <c r="A34" i="5" s="1"/>
  <c r="A35" i="5" s="1"/>
  <c r="A36" i="5" s="1"/>
  <c r="A37" i="5" s="1"/>
  <c r="A38" i="5" s="1"/>
  <c r="A39" i="5" s="1"/>
  <c r="A40" i="5" s="1"/>
  <c r="A41" i="5" s="1"/>
  <c r="A42" i="5" s="1"/>
  <c r="A43" i="5" s="1"/>
  <c r="A44" i="5" s="1"/>
  <c r="A45" i="5" s="1"/>
</calcChain>
</file>

<file path=xl/sharedStrings.xml><?xml version="1.0" encoding="utf-8"?>
<sst xmlns="http://schemas.openxmlformats.org/spreadsheetml/2006/main" count="1924" uniqueCount="1219">
  <si>
    <t>Søjle III Appendiks</t>
  </si>
  <si>
    <t>Navn</t>
  </si>
  <si>
    <t>Indhold</t>
  </si>
  <si>
    <t>Fane</t>
  </si>
  <si>
    <t>Frekvens</t>
  </si>
  <si>
    <t>Opdateret</t>
  </si>
  <si>
    <t>Kapitalforhold og kapitalkrav</t>
  </si>
  <si>
    <t>EU CC1</t>
  </si>
  <si>
    <t>Sammensætning af egne midler</t>
  </si>
  <si>
    <t>Årligt</t>
  </si>
  <si>
    <t>LRSum</t>
  </si>
  <si>
    <t xml:space="preserve">Afstemning mellem regnskabsmæssige aktiver og gearingsrelevante eksponeringer </t>
  </si>
  <si>
    <t>LRCom</t>
  </si>
  <si>
    <t>Oplysninger om gearingsgrad - fælles regler</t>
  </si>
  <si>
    <t>LRSpl</t>
  </si>
  <si>
    <t>Opdeling af balanceførte eksponeringer  (ekskl. derivater, SFT’er og ikke medregnede eksponeringer)</t>
  </si>
  <si>
    <t>LRQua</t>
  </si>
  <si>
    <t>Oplysninger om kvalitative elementer</t>
  </si>
  <si>
    <t>Tabel 1</t>
  </si>
  <si>
    <t>Hovedegenskaber ved DLR's udstedte kapitalinstrumenter</t>
  </si>
  <si>
    <t>EU LI1</t>
  </si>
  <si>
    <t>Forskelle mellem de regnskabsmæssige og tilsynsmæssige rammer og kortlægning af regnskabskategorierne med lovmæssigt fastsatte risikokategorier</t>
  </si>
  <si>
    <t>EU LI2</t>
  </si>
  <si>
    <t>Primære kilder til forskelle mellem de tilsynsmæssige eksponeringsbeløb og balanceværdier i regnskaber</t>
  </si>
  <si>
    <t>EU OV1</t>
  </si>
  <si>
    <t xml:space="preserve">Oversigt over risikovægtede aktiver </t>
  </si>
  <si>
    <t>Kvartalvis</t>
  </si>
  <si>
    <t>Kreditrisiko</t>
  </si>
  <si>
    <t>EU CRB-A</t>
  </si>
  <si>
    <t>Yderligere offentliggørelser af oplysninger med relation til aktivernes kreditkvalitet</t>
  </si>
  <si>
    <t>EU CRB-B</t>
  </si>
  <si>
    <t xml:space="preserve">Samlet og gennemsnitligt nettobeløb i eksponeringer </t>
  </si>
  <si>
    <t>EU CRB-C</t>
  </si>
  <si>
    <t>Geografisk opdeling af eksponeringer</t>
  </si>
  <si>
    <t>EU CRB-D</t>
  </si>
  <si>
    <t>Koncentration af eksponeringer efter branche eller modpartstype</t>
  </si>
  <si>
    <t>EU CRB-E</t>
  </si>
  <si>
    <t>Eksponeringernes løbetid</t>
  </si>
  <si>
    <t>EU CR1-A</t>
  </si>
  <si>
    <t>Eksponeringernes kreditkvalitet efter eksponeringsklasse og instrument</t>
  </si>
  <si>
    <t>Halvårligt</t>
  </si>
  <si>
    <t>EU CR1-B</t>
  </si>
  <si>
    <t>Kreditkvalitet af eksponeringer efter branche eller modpartstyper</t>
  </si>
  <si>
    <t>EU CR1-C</t>
  </si>
  <si>
    <t>Eksponeringernes kreditkvalitet efter geografi</t>
  </si>
  <si>
    <t>EU CR1-D</t>
  </si>
  <si>
    <t>Aldersfordeling af eksponeringer i restance</t>
  </si>
  <si>
    <t>EU CR1-E</t>
  </si>
  <si>
    <t>Urentable eksponeringer og eksponeringer med henstand</t>
  </si>
  <si>
    <t>EU CR2-A</t>
  </si>
  <si>
    <t>Ændringer i beholdningen af generelle og specifikke kreditrisikojusteringer</t>
  </si>
  <si>
    <t>EU CR2-B</t>
  </si>
  <si>
    <t>Ændringer i beholdningen af misligholdte og værdiforringede lån og gældsværdipapirer</t>
  </si>
  <si>
    <t>EU CR3</t>
  </si>
  <si>
    <t>CRM teknikker – Oversigt</t>
  </si>
  <si>
    <t>EU CR4</t>
  </si>
  <si>
    <t>Standardmetode - kreditriskoeksponering og CRM-effekter</t>
  </si>
  <si>
    <t>EU CR5</t>
  </si>
  <si>
    <t>Standardmetode</t>
  </si>
  <si>
    <t>EU CR6</t>
  </si>
  <si>
    <t xml:space="preserve">IRB-metoden – kreditrisikoeksponeringer efter eksponeringsklasse og sandsynlighed for misligholdelse (PD) </t>
  </si>
  <si>
    <t>EU CR9</t>
  </si>
  <si>
    <t xml:space="preserve">IRB-metode – backtesting af sandsynlighed for misligholdelse (PD) pr. eksponeringsklasse </t>
  </si>
  <si>
    <t>Tabel 2</t>
  </si>
  <si>
    <t>DLRs risikoeksponering for kreditrisiko og kapitalkrav</t>
  </si>
  <si>
    <t>Tabel 3</t>
  </si>
  <si>
    <t>Andel af samlet eksponering dækket af forskellige opgørelsesmetoder for kreditrisiko</t>
  </si>
  <si>
    <t>Tabel 4</t>
  </si>
  <si>
    <t>Kreditrisikoeksponeringer</t>
  </si>
  <si>
    <t>Tabel 5</t>
  </si>
  <si>
    <t>Procentvis fordeling af DLRs udlån i LTV-bånd</t>
  </si>
  <si>
    <t>Tabel 6</t>
  </si>
  <si>
    <t>DLRs værdireguleringer og nedskrivninger fordelt på ejendomskategori</t>
  </si>
  <si>
    <t>Tabel 7</t>
  </si>
  <si>
    <t>DLRs værdiforringede fordringer</t>
  </si>
  <si>
    <t>Tabel 8</t>
  </si>
  <si>
    <t>Kreditkvalitet af eksponeringer med kreditlempelser</t>
  </si>
  <si>
    <t>Tabel 9</t>
  </si>
  <si>
    <t>Kreditkvalitet af ikkenødlidende eksponeringer efter antal dage i restance</t>
  </si>
  <si>
    <t>Tabel 10</t>
  </si>
  <si>
    <t>Ikkenødlidende og nødlidende eksponeringer og tilknyttede bestemmelser</t>
  </si>
  <si>
    <t>Tabel 11</t>
  </si>
  <si>
    <t>Sikkerhedværdi på overtagne ejendomme</t>
  </si>
  <si>
    <t>Markedsrisiko</t>
  </si>
  <si>
    <t>EU MR1</t>
  </si>
  <si>
    <t>Markedsrisiko i henhold til standardmetoden</t>
  </si>
  <si>
    <t>Likviditetsrisiko</t>
  </si>
  <si>
    <t>EU LIQ1</t>
  </si>
  <si>
    <t>Likviditetsrisiko, LCR</t>
  </si>
  <si>
    <t>Aktivbehæftelse</t>
  </si>
  <si>
    <t>AE</t>
  </si>
  <si>
    <t>Offentliggørelse af aktivbehæftelse</t>
  </si>
  <si>
    <t>EBA Guidelines on disclosure of encumbered and unencumbered assets  (EBA/GL/2014/03))</t>
  </si>
  <si>
    <t>EBA Guidelines on disclosure requirements under Part Eight of Regulation (EU) No 575/2013 (EBA/GL/2016/11)</t>
  </si>
  <si>
    <t>EBA Guidelines on LCR disclosure to complement the disclosure of liquidity risk management (EBA/GL/2017/01)</t>
  </si>
  <si>
    <t>EU CC1 - Sammensætning af egne midler</t>
  </si>
  <si>
    <t>Tilbage til indholdsfortegnelsen</t>
  </si>
  <si>
    <t xml:space="preserve">Egentlig kernekapital:  Instrumenter og reserver                                        </t>
  </si>
  <si>
    <t>Kapitalinstrumenter og overkurs ved emission i tilknytning hertil</t>
  </si>
  <si>
    <t>26 (1), 27, 28, 29</t>
  </si>
  <si>
    <t xml:space="preserve">     Heraf: Instrumenttype 1</t>
  </si>
  <si>
    <t>EBA list 26 (3)</t>
  </si>
  <si>
    <t xml:space="preserve">     Heraf: Instrumenttype 2</t>
  </si>
  <si>
    <t xml:space="preserve">     Heraf: Instrumenttype 3</t>
  </si>
  <si>
    <t>Overført resultat</t>
  </si>
  <si>
    <t>26 (1) (c)</t>
  </si>
  <si>
    <t>Akkumuleret anden totalindkomst (og andre reserver) Artikel 26, stk. 1</t>
  </si>
  <si>
    <t>26 (1)</t>
  </si>
  <si>
    <t>EU-3a</t>
  </si>
  <si>
    <t>Midler til dækning af generelle kreditinstitutrisici</t>
  </si>
  <si>
    <t>26 (1) (f)</t>
  </si>
  <si>
    <t>Beløb for kvalificerede poster omhandlet i artikel 484, stk. 3, og overkurs ved emission i tilnytning hertil med forbehold af udfasning fre egentlig kernekapital Artikel 486, stk. 2</t>
  </si>
  <si>
    <t>486 (2)</t>
  </si>
  <si>
    <t>Minoritetsinteresser (beløb tilladt i egentlig kernekapital) Artikel 84</t>
  </si>
  <si>
    <t>EU-5a</t>
  </si>
  <si>
    <t>Uafhængigt kontrollerede foreløbige overskud fratrukket forventede udgifter eller udbytter</t>
  </si>
  <si>
    <t>26 (2)</t>
  </si>
  <si>
    <t>Egentlig kernekapital før lovpligtige justeringer</t>
  </si>
  <si>
    <t>Egentlig kernekapital: lovpligtige justeringer </t>
  </si>
  <si>
    <t>Yderligere værdijusteringer (negativt beløb) Artikel 34 og 105</t>
  </si>
  <si>
    <t>34, 105</t>
  </si>
  <si>
    <t>Immaterielle aktiver (fratrukket tilhørende skatteforpligtigelser) (negativt beløb)</t>
  </si>
  <si>
    <t>36 (1) (b), 37</t>
  </si>
  <si>
    <t>Tom gruppe i EU</t>
  </si>
  <si>
    <t>Udskudte skatteaktiver, som afhænger af fremtidig rentabilitet, bortset fra aktiver, som skyldes midlertidige forskelle (fratrukket tilknyttede skatteforpligtigelser, hvis betingelserne i artikel 38, stk. 3, er opfyldt) (negativt beløb)</t>
  </si>
  <si>
    <t>36 (1) (c), 38</t>
  </si>
  <si>
    <t>Dagsværdireserver i relation til gevinst eller tab på sikring af pengestrømme</t>
  </si>
  <si>
    <t>33 (1) (a)</t>
  </si>
  <si>
    <t>Negative beløb, der fremkommer ved beregning af forventede tab</t>
  </si>
  <si>
    <t>36 (1) (d), 40, 159</t>
  </si>
  <si>
    <t>Stigning i egenkapitalen, som er genereret af securitisrede aktiver (negativt beløb) Artikel 32, stk. 1</t>
  </si>
  <si>
    <t>32 (1)</t>
  </si>
  <si>
    <t>Gevinster eller tab på forpligtelser værdiansat til dagsværdi, som skyldes ændringer i instituttets egen kreditsituation</t>
  </si>
  <si>
    <t>33 (1) (b)</t>
  </si>
  <si>
    <t>Aktiver i ydelsesbaserede pensionskasser (negativt beløb)</t>
  </si>
  <si>
    <t>36 (1) (e), 41</t>
  </si>
  <si>
    <t>Et instituts direkte og indirekte besiddelser af egne egentlige kernekapitalinstrumenter (negativt beløb)</t>
  </si>
  <si>
    <t>36 (1) (f), 42</t>
  </si>
  <si>
    <t>Direkte, indirekte og syntestiske besiddelser af egentlige kernekapitalinstrumenter i enheder i den finansielle sektor, når disse enheder har en besiddelse i krydsejerskab med instituttet, og ejerskabet er blevet indgået for kunstigt at øge instituttets kapitalgrundlag (negativt beløb)</t>
  </si>
  <si>
    <t>36 (1) (g), 44</t>
  </si>
  <si>
    <t>Instituttets relevante direkte, indirekte og syntetiske besiddelser af egentlige kernekapitalinstrumenter i enheder i den finansielle sektor, når instituttet ikke har væsentlige investeringer i disse enheder (beløb over tærsklen på 10% og fratrukket anerkendte korte positioner) (negativt beløb)</t>
  </si>
  <si>
    <t>36 (1) (h), 43, 45, 46, 49 (2) (3), 79</t>
  </si>
  <si>
    <t>Instituttets relevante direkte, indirekte og syntestiske besiddelser af egentlige kernekapitalinstrumenter i enheder i den finansielle sektor, når instituttet har væsentlige investeringer i disse enheder (beløb over tærsklen på 10% og fratrukket  anerkendte korte positioner) (negativt beløb)</t>
  </si>
  <si>
    <t>36 (1) (i), 43, 45, 47
48 (1) (b), 49 (1) to (3), 79</t>
  </si>
  <si>
    <t>EU-20a</t>
  </si>
  <si>
    <t>Eksponeringsværdien af følgende poster, som opfylder betingelserne for at kunne tildeles en risikovægt på 1250%, hvis instituttet vælger fradragsalternativet.</t>
  </si>
  <si>
    <t>36 (1) (k)</t>
  </si>
  <si>
    <t>EU-20b</t>
  </si>
  <si>
    <t xml:space="preserve">     Heraf: kvalificerede andele uden for den finansielle sektor (negativt beløb)</t>
  </si>
  <si>
    <t>36 (1) (k) (i), 89 to 91</t>
  </si>
  <si>
    <t>EU-20c</t>
  </si>
  <si>
    <t xml:space="preserve">     Heraf: securitiseringspositioner (negativt beløb)</t>
  </si>
  <si>
    <t>36 (1) (k) (ii), 243 (1) (b)
244 (1) (b), 258</t>
  </si>
  <si>
    <t>EU-20d</t>
  </si>
  <si>
    <t xml:space="preserve">     Heraf: leveringsrisiko (free deliveries) (negativt beløb)</t>
  </si>
  <si>
    <t>36 (1) (k) (iii), 379 (3)</t>
  </si>
  <si>
    <t>Udskudte skatteaktiver, som skyldes midlertidige forskelle (beløb over tærsklen på 01 % fratrukket tilknyttede skatteforpligtigelser, hvis betingelsernei artikel 38, stk. 3, er opfyldt) (negativt beløb)</t>
  </si>
  <si>
    <t>36 (1) (c), 38, 48 (1) (a)</t>
  </si>
  <si>
    <t>Beløb der overstiger tærsklen på 15 % (negativt beløb)</t>
  </si>
  <si>
    <t>48 (1)</t>
  </si>
  <si>
    <t>Heraf: Instituttets direkte, indirekte og syntetiske besiddelser af egentlige kernekapitalinstrumenter i enheder i den finansielle sektor, når instituttet har væsentlige investeringer i disse enheder</t>
  </si>
  <si>
    <t>36 (1) (i), 48 (1) (b)</t>
  </si>
  <si>
    <t>Heraf: Udskudte skatteaktiver , som skyldes midlertidige forskelle</t>
  </si>
  <si>
    <t>EU-25a</t>
  </si>
  <si>
    <t>Tab i det løbende regnskabsår (negativt beløb)</t>
  </si>
  <si>
    <t>36 (1) (a)</t>
  </si>
  <si>
    <t>EU-25b</t>
  </si>
  <si>
    <t>Forventet skat vedrørende kernekapitalposter (negativt beløb)</t>
  </si>
  <si>
    <t>36 (1) (l)</t>
  </si>
  <si>
    <t>Kvalificerede fradrag i hybrid kernekapital, der overstiger instituttets hybride kernekapital (negativt beløb)</t>
  </si>
  <si>
    <t>Samlede lovpligtige justeringer af egentlig kernekapital</t>
  </si>
  <si>
    <t>Egentlig kernekapital</t>
  </si>
  <si>
    <t>36 (1) (j)</t>
  </si>
  <si>
    <t>Hybrid kernekapital: Instrumenter</t>
  </si>
  <si>
    <t>51, 52</t>
  </si>
  <si>
    <t>Heraf: klassificeret som kernekapital i henhold til de gældende regnskabsregler</t>
  </si>
  <si>
    <t>Heraf: klassificeret som forpligtigelser i henhold til de gældende regnskabsregler</t>
  </si>
  <si>
    <t xml:space="preserve">Beløb for kvalificerede poster omhandlet i artikel 484, stk. 4, og overkurs ved emission i tilknytning hertil ned forbehold af udfasning fra hybrid kernekapital Artikel 486, stk. 3 </t>
  </si>
  <si>
    <t>486 (3)</t>
  </si>
  <si>
    <t xml:space="preserve">Kvalificerende kernekapital indregnet i den konsoliderede hybride kernekapital (herunder minoritetsinteresser, der ikke er indregnet i række 5), som er udstedt af datterselskaber og indehaves af tredjemand Artikel 85, 86 og 480 </t>
  </si>
  <si>
    <t>85, 86</t>
  </si>
  <si>
    <t>Heraf: instrumenter udstedt af datterselskaber underlagt udfasning Artikel 486, stk. 4</t>
  </si>
  <si>
    <t>Hybrid kernekapital før lovpligtige justeringer</t>
  </si>
  <si>
    <t>Hybrid kernekapital: lovpligtige justeringer</t>
  </si>
  <si>
    <t>Et instituts direkte og indirekte besiddelser af egne hybride kernekapitalinstrumenter (negativt beløb)</t>
  </si>
  <si>
    <t>52 (1) (b), 56 (a), 57</t>
  </si>
  <si>
    <t>Direkte, indirekte og syntestiske besiddelser af hybride kernekapitalinstrumenter i enheder i den finansielle sektor, når disse enheder har en besiddelse i krydsejerskab med instituttet, og ejerskabet er blevet indgået for kunstigt at øge instituttets kapitalgrundlag (negativt beløb)</t>
  </si>
  <si>
    <t>56 (b), 58</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</si>
  <si>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</si>
  <si>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56 (c), 59, 60, 79</t>
  </si>
  <si>
    <t>Instituttets direkte, indirekte og syntetiske besiddelser af hybride kernekapitalinstrumenter i enheder i den finansielle sektor, når instituttet har væsentlige invetseringer i disse enheder(fratrukket anerkendte korte positioner) (negativt beløb)</t>
  </si>
  <si>
    <t>56 (d), 59, 79,</t>
  </si>
  <si>
    <t>Kvalificerede fradrag i supplerende kapital, der overstiger instituttets supplerende kapital (negativt beløb)</t>
  </si>
  <si>
    <t>56 (e)</t>
  </si>
  <si>
    <t>Samlede lovpligtige justeringer af hybrid kernekapital</t>
  </si>
  <si>
    <t>Hybrid kernekapital</t>
  </si>
  <si>
    <t>Kernekapital (kernekapital = egentlig kernekapital + hybrid kernekapital)</t>
  </si>
  <si>
    <t>Supplerende kapital: instrumenter og hensættelser</t>
  </si>
  <si>
    <t>Kapitalinstrumneter og overkurs ved emission i tilknytning hertil</t>
  </si>
  <si>
    <t>62, 63</t>
  </si>
  <si>
    <t>Beløb for kvalificerede poster omhandlet i artikel 484, stk. 5, og overkurs ved emission i tilknytning hertil med forbehold af udfasning fra supplerende kapital Artikel 486, stk. 4</t>
  </si>
  <si>
    <t>486 (4)</t>
  </si>
  <si>
    <t>Kvalificerende kapitalgrundlagsinstrumenter indregnet i konsolideret supplerende kapital (herunder minoritetsinteresser, der ikke er indregnet i række 5 eller 34), som er udstedt af datterselskaber og indehaves af tredjemand Artikel 87, 88 og 480</t>
  </si>
  <si>
    <t>87, 88</t>
  </si>
  <si>
    <t>Kreditrisikojusteringer</t>
  </si>
  <si>
    <t>62 (c) &amp; (d)</t>
  </si>
  <si>
    <t>Supplerende kapital før lovpligtige justeringer</t>
  </si>
  <si>
    <t>Supplerende kapital: lovpligtige justeringer</t>
  </si>
  <si>
    <t>Et instituts direkte og indirekte besiddelser af egne supllerende kapitalinstrumenter (negativt beløb)</t>
  </si>
  <si>
    <t>63 (b) (i), 66 (a), 67</t>
  </si>
  <si>
    <t>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</si>
  <si>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66 (b), 68</t>
  </si>
  <si>
    <t>Direkte og indirekte besiddelser af supplerende kapitalinstrumenter i enheder i den finansielle sektor, når instituttet ikke har væsentligge investeringer i disse enheder (beløb over tærsklen på 10 % og fratrukket anerkendte korte positioner) (negativt beløb)</t>
  </si>
  <si>
    <t>66 (c), 69, 70, 79</t>
  </si>
  <si>
    <t>Instituttets direkte og indirekte besiddelser af supplerende kapitalinstrumenter og efterstillede lån i enheder i den finansielle sektor, når instituttet har væsetlige investeringer i disse enheder (fratrukket anerkendte korte positioner) (negativt beløb)</t>
  </si>
  <si>
    <t>66 (d), 69, 79</t>
  </si>
  <si>
    <t>Samlede lovpligtige justeringer af supplerende kapital</t>
  </si>
  <si>
    <t>Supplerende kapital</t>
  </si>
  <si>
    <t>Samlet kapital (samlet kapital = kernekapital + supplerende kapital)</t>
  </si>
  <si>
    <t>Samlede risikovægtede aktiver</t>
  </si>
  <si>
    <t>Kapitalprocenter og buffere</t>
  </si>
  <si>
    <t>Egentlig kermekapital (som en procentdel af det samlede risikoeksponeringsbeløb)</t>
  </si>
  <si>
    <t>92 (2) (a)</t>
  </si>
  <si>
    <t>Kernekapial (som en procentdel af det samlede risikoeksponeringsbeløb)</t>
  </si>
  <si>
    <t>92 (2) (b)</t>
  </si>
  <si>
    <t>Samlet kapital (som en procentdel af det samlede risikoeksponeringsbeløb)</t>
  </si>
  <si>
    <t>92 (2) (c)</t>
  </si>
  <si>
    <t>Krav om institutspecifik buffer (krav vedrørende egentlig kernekapital, jf. artikel 92, stk. 1, litra a), plus krav vedrørende kapitalbevaringsbuffer og kontracyklisk buffer plus systemisk risikobuffer plus buffer for systemisk vigtige institutter udtrykt som en procentdel af den samlede risikoeksponeringsbeløb)</t>
  </si>
  <si>
    <t>CRD 128, 129,  130, 131, 133</t>
  </si>
  <si>
    <t>Heraf: krav om kapitalbevaringsbuffer</t>
  </si>
  <si>
    <t>Heraf: krav om kontracyklisk buffer</t>
  </si>
  <si>
    <t>Heraf: krav om systemisk risikobuffer</t>
  </si>
  <si>
    <t>EU-67a</t>
  </si>
  <si>
    <t>Heraf: G-SII-buffer eller O-SII-buffer</t>
  </si>
  <si>
    <t>Egentlig kernekapital til rådighed for buffere (som en procentdel af det samlede risikoeksponeringsbeløb)</t>
  </si>
  <si>
    <t>CRD 128</t>
  </si>
  <si>
    <t>Beløb under tærsklerne for fradrag (før risikovægtning)</t>
  </si>
  <si>
    <t>Direkte og indirekte besiddelser af kapital i enheder i den finansielle sektor, når instituttet ikke har væsentlige investeringer i disse enheder (beløb under tærsklen på 10 % og fratrukket anerkendte korte positioner)</t>
  </si>
  <si>
    <t>36 (1) (h), 45, 46,  
56 (c), 59, 60, 475 (4), 66 (c), 69, 70</t>
  </si>
  <si>
    <t>Instutttets direkte og indirekte besiddelser af egentlige kernekapitalinstrumenter i enheder i den finansielle sektor, når instituttet har væsentlige investeringer i disse enheder (beløb under tærsklen på 10 % og fratrukket anerkendte korte positioner)</t>
  </si>
  <si>
    <t>36 (1) (i), 45, 48</t>
  </si>
  <si>
    <t>Udskudte skatteaktiver, som skyldes midlertidige forskelle (beløb under tærsklen på 10 %, fratrukket tilknyttede skatteforpligtigelser, hvis betingelserne i artikel 38, stk. 3, er opfyldt)</t>
  </si>
  <si>
    <t>36 (1) (c), 38, 48</t>
  </si>
  <si>
    <t>Lofter for indregning af hensættelser i den supplerende kapital</t>
  </si>
  <si>
    <t>Kreditrisikiojusteringer indregnet i den supplerende kapital i forbindelse med eksponeringer opgjort efter standardmetoden (før anvendelse af loftet) Artikel 62</t>
  </si>
  <si>
    <t>Loft for indregning af kreditrisikojusteringer i den supplerende kapital opgjort efter standardmetoden Artikel 62</t>
  </si>
  <si>
    <t>Kreditrisikojusteringer indregnet i den supplerende kapital i forbindelse med eksponeringer opgjort efter IRB-metoden (før anvendelse af loftet) Artikel 62</t>
  </si>
  <si>
    <t>Loft for indregning af kreditrisikojusteringer i den supplerende kapital opgjort efter IRB-metoden Artikel 62</t>
  </si>
  <si>
    <t>Kapitalinstrumenter underlagt udfasning (kun i perioden fra den 1. januar 2014 til den 1. januar 2022)</t>
  </si>
  <si>
    <t>Nuværende loft for egentlige kernekapitalinstrumenter underlagt udfasning</t>
  </si>
  <si>
    <t>484 (3), 486 (2) &amp; (5)</t>
  </si>
  <si>
    <t>Beløb ikke indregnet i den egentlige kernekapital som følge af loft (overskridelse af loft efter indfrielse og forfald)</t>
  </si>
  <si>
    <t>Nuværende loft for hybride kernekapitalinstrumenter underlagt udfasning</t>
  </si>
  <si>
    <t>484 (4), 486 (3) &amp; (5)</t>
  </si>
  <si>
    <t>Beløb ikke indregnet i den hybride kernekapital som følge af loft (overskridelse af loft efter indfrielse og forfald)</t>
  </si>
  <si>
    <t>Nuværende loft for supplerende kapitalinstrumenter underlagt udfasning</t>
  </si>
  <si>
    <t>484 (5), 486 (4) &amp; (5)</t>
  </si>
  <si>
    <t>Beløb ikke indregnet i den supplerende kapital som følge af loft (overskridelse af loft efter indfrielse og forfald)</t>
  </si>
  <si>
    <t xml:space="preserve">LRSum - Afstemning mellem regnskabsmæssige aktiver og gearingsrelevante eksponeringer </t>
  </si>
  <si>
    <t>Referencedato</t>
  </si>
  <si>
    <t>Institutnavn</t>
  </si>
  <si>
    <t>DLR</t>
  </si>
  <si>
    <t>Gældende niveau</t>
  </si>
  <si>
    <t>Consolidated</t>
  </si>
  <si>
    <t>Gældende beløb</t>
  </si>
  <si>
    <t>Samlede aktiver, jf. de offentliggjorte regnskaber</t>
  </si>
  <si>
    <t>Justering for enheder, der er konsolideret med henblik på regnskabsførelse, men som ikke er omfattet af den lovbestemte konsolideringsramme</t>
  </si>
  <si>
    <t xml:space="preserve">-   </t>
  </si>
  <si>
    <t>(Justering for omsætningsaktiver, der er opført på balancen i henhold til de gældende regnskabsregler, men er udeladt af det samlede eksponeringsmål udtrykt ved gearingsgraden i henhold til artikel 429, stk. 13, i forordning (EU) nr. 575/2013)</t>
  </si>
  <si>
    <t>Justeringer for afledte finansielle instrumenter</t>
  </si>
  <si>
    <t>Justering for værdipapirfinansieringstransaktioner (»SFT'er«)</t>
  </si>
  <si>
    <t>Justering for ikke-balanceførte poster (dvs. konvertering af ikke-balanceførte eksponeringer til kreditækvivalente beløb)</t>
  </si>
  <si>
    <t>EU-6a</t>
  </si>
  <si>
    <t>(Justering for koncerninterne eksponeringer, der er udeladt af det samlede eksponeringsmål udtrykt ved gearingsgraden i henhold til artikel 429, stk. 7, i forordning (EU) nr. 575/2013)</t>
  </si>
  <si>
    <t>EU-6b</t>
  </si>
  <si>
    <t>(Justering for eksponeringer, der er udeladt af det samlede eksponeringsmål udtrykt ved gearingsgraden i henhold til artikel 429, stk. 14, i forordning (EU) nr. 575/2013)</t>
  </si>
  <si>
    <t>Andre justeringer</t>
  </si>
  <si>
    <t>Samlet eksponeringsmål udtrykt ved gearingsgraden</t>
  </si>
  <si>
    <t>LRCom - Oplysninger om gearingsgrad - fælles regler</t>
  </si>
  <si>
    <t>DKK</t>
  </si>
  <si>
    <t>Balanceførte poster (ekskl. derivater, SFT'er og omsætningsaktiver, men inkl. sikkerhedsstillelse)</t>
  </si>
  <si>
    <t>(Værdien af aktiver fratrukket ved opgørelsen af kernekapital)</t>
  </si>
  <si>
    <t xml:space="preserve">Samlede balanceførte eksponeringer (bortset fra derivater, SFT'er og omsætningsaktiver (summen af række 1 og 2) </t>
  </si>
  <si>
    <t xml:space="preserve">Derivativeksponeringer </t>
  </si>
  <si>
    <t>Genanskaffelsesomkostninger i forbindelse med alle derivattransaktioner (dvs. fratrukket godkendt variationsmargen modtaget kontant)</t>
  </si>
  <si>
    <t>-</t>
  </si>
  <si>
    <t>Tillægsbeløb for potentiel fremtidig eksponering i forbindelse med alle derivattransaktioner (markedsværdimetoden)</t>
  </si>
  <si>
    <t>Eksponering bestemt efter den oprindelige eksponeringsmetode</t>
  </si>
  <si>
    <t>Gross-up for sikkerhedsstillelse i forbindelse med derivatkontrakter, hvis fratrukket i de balanceførte aktiver i henhold til de gældende regnskabsregler</t>
  </si>
  <si>
    <t>(Fradrag af aktiver i form af fordringer for variationsmargen udbetalt kontant i forbindelse med derivattransaktioner)</t>
  </si>
  <si>
    <t>(Ikke medregnet CCP-element af kundeclearede handelseksponeringer)</t>
  </si>
  <si>
    <t>Justeret faktisk notionel værdi af solgte kreditderivater</t>
  </si>
  <si>
    <t>(Justerede faktiske notionelle værdijusteringer og fradrag af tillæg for solgte kreditderivater)</t>
  </si>
  <si>
    <t xml:space="preserve">Samlede derivateksponeringer (summen af række 4-10) </t>
  </si>
  <si>
    <t>SFT-eksponeringer</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</si>
  <si>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</si>
  <si>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</si>
  <si>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</si>
  <si>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EU-14a</t>
  </si>
  <si>
    <t>Undtagelse for SFT'er: Eksponering mod modpartskreditrisiko, jf. artikel 429b, stk. 4, og artikel 222 i forordning (EU) nr. 575/2013</t>
  </si>
  <si>
    <t>Eksponeringer i forbindelse med agenttransaktioner</t>
  </si>
  <si>
    <t>EU-15a</t>
  </si>
  <si>
    <t>(Ikke medregnet CCP-element af kundeclearet SFT-eksponering)</t>
  </si>
  <si>
    <t xml:space="preserve">Samlede eksponeringer mod værdipapirfinansieringstransaktioner (summen af række 12-15a) </t>
  </si>
  <si>
    <t>Andre ikkebalanceførte eksponeringer</t>
  </si>
  <si>
    <t>Ikke-balanceførte eksponeringer til den notionelle bruttoværdi</t>
  </si>
  <si>
    <t>(Justeringer for konvertering til kreditækvivalente beløb)</t>
  </si>
  <si>
    <t xml:space="preserve">Andre ikkebalanceførte eksponeringer (summen af række 17 og 18) </t>
  </si>
  <si>
    <t>(Balanceførte og ikkebalanceførte eksponeringer, som i overensstemmelse med artikel 429, stk. 7 og 14, i forordning (EU) nr. 575/2013 ikke er medregnet)</t>
  </si>
  <si>
    <t>EU-19a</t>
  </si>
  <si>
    <t xml:space="preserve">(Balanceførte og ikkebalanceførte koncerninterne eksponeringer (individuelt grundlag), som i overensstemmelse med artikel 429, stk. 7, i forordning (EU) nr. 575/2013 ikke er medregnet) -   575/2013 (on and off balance sheet)) </t>
  </si>
  <si>
    <t>EU-19b</t>
  </si>
  <si>
    <t>Balanceførte og ikkebalanceførte eksponeringer, som i overensstemmelse med artikel 429, stk. 14, i forordning (EU) nr. 575/2013 ikke er medregnet)</t>
  </si>
  <si>
    <t>Kapitaleksponering og samlet eksponeringsmål</t>
  </si>
  <si>
    <t xml:space="preserve">Kernekapital </t>
  </si>
  <si>
    <t>(summen af række 3, 11, 16, 19, EU-19a og EU-19b)</t>
  </si>
  <si>
    <t>Gearingsgrad</t>
  </si>
  <si>
    <t>EU-23</t>
  </si>
  <si>
    <t>Valg af overgangsordninger og beløbsangivelse af omsætningsposter, der ikke længere indregnes</t>
  </si>
  <si>
    <t>EU-24</t>
  </si>
  <si>
    <t>Omsætningsposter, som i henhold til artikel 429, stk. 11, i forordning (EU) nr. 575/2013 ikke længere indregnes</t>
  </si>
  <si>
    <t>LRSpl - Opdeling af balanceførte eksponeringer  (ekskl. derivater, SFT’er og ikke medregnede eksponeringer)</t>
  </si>
  <si>
    <t>Gearingsgradsrelevante eksponeringer, jf. CRR</t>
  </si>
  <si>
    <t>EU-1</t>
  </si>
  <si>
    <t>Samlede balanceførte eksponeringer (ekskl. derivater, SFT'er og ikke med-regnede eksponeringer)</t>
  </si>
  <si>
    <t>EU-2</t>
  </si>
  <si>
    <t>Eksponeringer i handelsbeholdningen</t>
  </si>
  <si>
    <t>EU-3</t>
  </si>
  <si>
    <t>Eksponeringer uden for handelsbeholdningen</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</si>
  <si>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</si>
  <si>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</si>
  <si>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</si>
  <si>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</si>
  <si>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</si>
  <si>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</si>
  <si>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</si>
  <si>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</si>
  <si>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</si>
  <si>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Eksponeringer, for hvilke der er stillet sikkerhed i form af pant i fast ejendom</t>
  </si>
  <si>
    <t>EU-9</t>
  </si>
  <si>
    <t>Detaileksponeringer</t>
  </si>
  <si>
    <t>EU-10</t>
  </si>
  <si>
    <t>Selskaber</t>
  </si>
  <si>
    <t>EU-11</t>
  </si>
  <si>
    <t>Eksponeringer ved misligholdelse</t>
  </si>
  <si>
    <t>EU-12</t>
  </si>
  <si>
    <t>Andre eksponeringer (f.eks. aktieeksponeringer, securitiseringer og andre aktiver, der ikke er gældsforpligtelser)</t>
  </si>
  <si>
    <t>LRQua - Oplysninger om kvalitative elementer</t>
  </si>
  <si>
    <t>Fritekst</t>
  </si>
  <si>
    <t>Beskrivelse af proceduren for styring af risikoen for overdreven gearing</t>
  </si>
  <si>
    <t>DLR opererer med betydelig overdækning i forhold til gearingskravet. Der overvåges samtidig løbende en række parametre med henblik på at undgå, at DLR kommer i konflikt med det af bestyrelsen fastlagte mål for gearing.</t>
  </si>
  <si>
    <t>Beskrivelse af de faktorer, der har haft en indflydelse på gearingsgraden i den periode, som den offentliggjorte gearingsgrad vedrører</t>
  </si>
  <si>
    <t>En række faktorer påvirker udviklingen i DLR's gearing, herunder bl.a. udviklingen i DLR's kapitalsituation og eventuel udlånsvækst. Der er i 2020 sket en  stigning i DLR's kapitalgrundlag, mens der har været en positiv udlånsvækst.</t>
  </si>
  <si>
    <t>Tabel 1 - Hovedegenskaber ved DLR's udstedte kapitalinstrumenter</t>
  </si>
  <si>
    <t>Udsteder</t>
  </si>
  <si>
    <t>DLR Kredit A/S</t>
  </si>
  <si>
    <t xml:space="preserve">Entydigt id (f.eks. CUSIP-, ISIN- eller Bloomberg-id for private investeringer) </t>
  </si>
  <si>
    <t>DK0030403480</t>
  </si>
  <si>
    <t>DK0030450804</t>
  </si>
  <si>
    <t>Gældende lovgivning for instrumentet</t>
  </si>
  <si>
    <t>Dansk ret</t>
  </si>
  <si>
    <t>Regulering</t>
  </si>
  <si>
    <t>Overgangsbestemmelser i henhold til forordning (EU) nr. 575/2013</t>
  </si>
  <si>
    <t>Bestemmelser efter overgangsbestemmelser i henhold til forordning (EU) nr. 575/2013</t>
  </si>
  <si>
    <t>Kapitalinstrumenter indregnes på solo/(del-)­konsolideret/­solo &amp; (del-) konsolideret niveau</t>
  </si>
  <si>
    <t>Instrumenttype (typer angives for hver jurisdiktion)</t>
  </si>
  <si>
    <t>Beløb indregnet i kapitalgrundlaget (i millioner kroner pr. seneste indberetningsdato)</t>
  </si>
  <si>
    <t>650 mio. dkk</t>
  </si>
  <si>
    <t>Nominel værdi af instrumentet</t>
  </si>
  <si>
    <t>9a</t>
  </si>
  <si>
    <t>Emissionskurs</t>
  </si>
  <si>
    <t>9b</t>
  </si>
  <si>
    <t>Indfrielseskurs</t>
  </si>
  <si>
    <t>Regnskabsmæssig klassificering</t>
  </si>
  <si>
    <t>Forpligtelse – amortiseret kostpris</t>
  </si>
  <si>
    <t>Oprindelig udstedelsesdato</t>
  </si>
  <si>
    <t>29. august 2017</t>
  </si>
  <si>
    <t>6. december 2019</t>
  </si>
  <si>
    <t>Uendelig løbetid eller med forfald</t>
  </si>
  <si>
    <t>Forfald</t>
  </si>
  <si>
    <t>Oprindelig forfaldsdato</t>
  </si>
  <si>
    <t>29. august 2027</t>
  </si>
  <si>
    <t>6. december 2029</t>
  </si>
  <si>
    <t>Udsteder-call med forbehold af forudgående myndighedsgodkendelse</t>
  </si>
  <si>
    <t>Ja</t>
  </si>
  <si>
    <t>Dato for calloption, datoer for eventuelle calls og indfrielsesbeløb</t>
  </si>
  <si>
    <t>29. august 2022</t>
  </si>
  <si>
    <t>6. december 2024</t>
  </si>
  <si>
    <t>Datoer for eventuelle efterfølgende calls</t>
  </si>
  <si>
    <t>Løbende med 30 bankdages varsel</t>
  </si>
  <si>
    <t>Kuponrente/udbytte</t>
  </si>
  <si>
    <t>Fast eller variabel udbytte/fast eller variabel kuponrente</t>
  </si>
  <si>
    <t>Variabel</t>
  </si>
  <si>
    <t>Kuponrente og tilknyttet indeks</t>
  </si>
  <si>
    <t xml:space="preserve">Cibor 6 + 250 bps. </t>
  </si>
  <si>
    <t>Tilstedeværelse af ”dividend stopper”</t>
  </si>
  <si>
    <t>Nej</t>
  </si>
  <si>
    <t>20 a</t>
  </si>
  <si>
    <t>Frit valg, delvist frit valg eller obligatorisk (med hensyn til tidspunkt)</t>
  </si>
  <si>
    <t>Obligatorisk</t>
  </si>
  <si>
    <t>20 b</t>
  </si>
  <si>
    <t>Frit valg, delvist frit valg eller obligatorisk</t>
  </si>
  <si>
    <t xml:space="preserve">Eksistens af step-up eller andet incitament til indfrielse </t>
  </si>
  <si>
    <t>Ikke-kumulativt eller kumulativt</t>
  </si>
  <si>
    <t>Kumulativ</t>
  </si>
  <si>
    <t>Konvertibelt eller ikke-konvertibelt</t>
  </si>
  <si>
    <t>Ikke-konvertibel</t>
  </si>
  <si>
    <t>Hvis konvertibelt, konverteringsudløser(e)</t>
  </si>
  <si>
    <t>Hvis konvertibelt, helt eller delvist</t>
  </si>
  <si>
    <t>Hvis konvertibelt, konverteringssats</t>
  </si>
  <si>
    <t>Hvis konvertibelt, obligatorisk eller valgfri konvertering</t>
  </si>
  <si>
    <t>Hvis konvertibelt: angiv instrumenttype, der kan konverteres til</t>
  </si>
  <si>
    <t>Hvis konvertibelt: angiv udsteder for det instrument, der konverteres til</t>
  </si>
  <si>
    <t>Egenskaber for nedskrivning</t>
  </si>
  <si>
    <t>Hvis nedskrivning: nedskrivningsudløser(e)</t>
  </si>
  <si>
    <t>Hvis nedskrivning: hel eller delvis</t>
  </si>
  <si>
    <t>Hvis nedskrivning: permanent eller midlertidig</t>
  </si>
  <si>
    <t>Hvis midlertidig nedskrivning: beskriv opskrivningsmekanismen</t>
  </si>
  <si>
    <t>Position i efterstillelseshierarki ved likvidation (angiv instrumenttype, der er umiddelbart over instrumentet)</t>
  </si>
  <si>
    <t>I øjeblikket Senior Non-Preferred Notes og Senior Resolution Notes</t>
  </si>
  <si>
    <t>Ikke overensstemmende egenskaber efter overgangsperiode</t>
  </si>
  <si>
    <t>Hvis ja, angives ikke overensstemmende egenskaber</t>
  </si>
  <si>
    <t>EU LI1 - Forskelle mellem de regnskabsmæssige og tilsynsmæssige rammer og kortlægning af regnskabskategorierne med lovmæssigt fastsatte risikokategorier</t>
  </si>
  <si>
    <t>a</t>
  </si>
  <si>
    <t>b</t>
  </si>
  <si>
    <t>c</t>
  </si>
  <si>
    <t>d</t>
  </si>
  <si>
    <t>e</t>
  </si>
  <si>
    <t>f</t>
  </si>
  <si>
    <t>g</t>
  </si>
  <si>
    <t>Balanceværdier som rapporteret i offentliggjorte regnskaber</t>
  </si>
  <si>
    <t>Balanceværdier inden for rammerne af tilsynsmæssig konsolidering</t>
  </si>
  <si>
    <t>Posters balanceværdi (mio. kr.)</t>
  </si>
  <si>
    <t>(mio. kr.)</t>
  </si>
  <si>
    <t>Justeret i forhold til kreditrisiko</t>
  </si>
  <si>
    <t>Justeret i forhold til modpartsrisiko</t>
  </si>
  <si>
    <t>Justeret i forhold til secutisering</t>
  </si>
  <si>
    <t>Justeret i forhold til markedsrisiko</t>
  </si>
  <si>
    <t>Ikke omfattet af kapitalkrav eller kapitalfradrag</t>
  </si>
  <si>
    <t>Aktiver</t>
  </si>
  <si>
    <t>Kassebeholdning og anfordringstilgodehavender hos centralbanker</t>
  </si>
  <si>
    <t>Tilgodehavender hos kreditinstitutter og centralbanker</t>
  </si>
  <si>
    <t>Udlån og andre tilgodehavender til dagsværdi</t>
  </si>
  <si>
    <t>Udlån og andre tilgodehavender til amortiseret kost</t>
  </si>
  <si>
    <t>Obligationer til dagsværdi</t>
  </si>
  <si>
    <t>Aktier</t>
  </si>
  <si>
    <t>Grunde og bygninger. domicilejendomme</t>
  </si>
  <si>
    <t>Øvrige materielle aktiver</t>
  </si>
  <si>
    <t>Aktuelle skatteaktiver</t>
  </si>
  <si>
    <t>Udskudt skatteaktiver</t>
  </si>
  <si>
    <t>Aktiver i midlertidig besiddelse</t>
  </si>
  <si>
    <t>Andre aktiver</t>
  </si>
  <si>
    <t>Periodeafgrænsningsposter</t>
  </si>
  <si>
    <t>Samlede aktiver</t>
  </si>
  <si>
    <t>Passiver</t>
  </si>
  <si>
    <t>Udstedte obligationer til dagsværdi</t>
  </si>
  <si>
    <t>Udstedte obligationer til amortiseret kostpris</t>
  </si>
  <si>
    <t>Aktuelle skatteforpligtigelser</t>
  </si>
  <si>
    <t>Andre passiver</t>
  </si>
  <si>
    <t>Gæld i alt</t>
  </si>
  <si>
    <t>Hensættelser til udskudt skat</t>
  </si>
  <si>
    <t>Hensatte forpligtigelser i alt</t>
  </si>
  <si>
    <t>Efterstillede kapitalindskud</t>
  </si>
  <si>
    <t>Efterstillede kapitalindskud i alt</t>
  </si>
  <si>
    <t>Aktiekapital</t>
  </si>
  <si>
    <t>Opskrivningshenlæggelser</t>
  </si>
  <si>
    <t>Bunden fondsreserve</t>
  </si>
  <si>
    <t>Overført overskud</t>
  </si>
  <si>
    <t>Egenkapital i alt</t>
  </si>
  <si>
    <t>Samlede passiver</t>
  </si>
  <si>
    <t>Formål:</t>
  </si>
  <si>
    <t>Kolonne (a) og (b) sætter brugerne i stand til at identificere forskellene mellem omfanget af regnskabsmæssig konsolidering og omfanget af tilsynsmæssig konsolidering, der gælder for det formål at offentliggøre de oplysninger, der kræves af ottende del i kapitalkravsforordningen. Kolonne (c) til (g) angiver, hvordan de oplyste beløb i kolonne (b) – som svarer til de beløb, der rapporteres i institutternes regnskaber (rækker), når konsolideringens tilsynsmæssige rammer anvendes – skal fordeles for de forskellige risici, der er angivet i tredje del af kapitalkravsforordningen. Summen af de offentliggjorte beløb i kolonne (c) til (g) svarer måske ikke til de beløb, der blev offentliggjort i kolonne (b), da visse poster kan være underkastet kapitalkrav for mere end et risikoområde som angivet i tredje del af nævnte forordning.</t>
  </si>
  <si>
    <t>Anvendelsesområde</t>
  </si>
  <si>
    <t>Skabelonen er obligatorisk for alle institutter, som er omfattet af punkt 7 i disse retningslinjer. For institutter, der ikke er forpligtet til at offentliggøre konsoliderede årsregnskaber, skal kun kolonne (b) til (g) offentliggøres.</t>
  </si>
  <si>
    <t>Balanceværdier. I denne skabelon rapporteres balanceværdier i regnskaberne.</t>
  </si>
  <si>
    <t>Hyppighed</t>
  </si>
  <si>
    <t>Format</t>
  </si>
  <si>
    <t>Fleksibelt, selv om rækkestrukturen skal passe til præsentationen af instituttets balance i det seneste årsregnskab.</t>
  </si>
  <si>
    <t>Ledsagende beskrivelse</t>
  </si>
  <si>
    <t>Institutterne skal navnlig supplere skabelonen EU LI1 med de kvalitative oplysninger, der er angivet i tabel LIA. Institutterne forventes at opgive kvalitative forklaringer vedrørende aktiver og passiver, der er underkastet kapitalkrav for mere end et risikoområde som angivet i tredje del af kapitalkravsforordningen.</t>
  </si>
  <si>
    <t xml:space="preserve"> </t>
  </si>
  <si>
    <t>Definitioner</t>
  </si>
  <si>
    <r>
      <rPr>
        <b/>
        <sz val="9"/>
        <rFont val="Century Gothic"/>
        <family val="2"/>
        <scheme val="minor"/>
      </rPr>
      <t>Rækker:</t>
    </r>
    <r>
      <rPr>
        <sz val="9"/>
        <rFont val="Century Gothic"/>
        <family val="2"/>
        <scheme val="minor"/>
      </rPr>
      <t xml:space="preserve">
Rækkestrukturen skal være den samme som rækkestrukturen i den balance, der blev anvendt i instituttets senest tilgængelige finansielle rapport. Når skabelon EU LI1 offentliggøres årligt, henviser "finansielle rapporter" til de årlige individuelle og konsoliderede årsregnskaber som defineret i artikel 4 og artikel 24 i direktiv 2013/34/EU såvel som (når relevant) til årsregnskaberne i betydningen internationale regnskabsstandarder som godkendt i EU i forordning (EF) nr. 1606/2002. Når institutterne vælger – ved anvendelse af artikel 433 i kapitalkravsforordningen – at offentliggøre skabelon LI1 hyppigere, henviser "finansielle rapporter" til de foreløbige individuelle eller konsoliderede regnskabsoplysninger, der er offentliggjort af institutterne, herunder når disse oplysninger ikke kan komme i betragtning som regnskaber ved anvendelse af direktiv 2013/34/EU eller de internationale regnskabsstandarder som godkendt af EU.
</t>
    </r>
    <r>
      <rPr>
        <b/>
        <sz val="9"/>
        <rFont val="Century Gothic"/>
        <family val="2"/>
        <scheme val="minor"/>
      </rPr>
      <t>Kolonner:</t>
    </r>
    <r>
      <rPr>
        <sz val="9"/>
        <rFont val="Century Gothic"/>
        <family val="2"/>
        <scheme val="minor"/>
      </rPr>
      <t xml:space="preserve">
</t>
    </r>
    <r>
      <rPr>
        <i/>
        <sz val="9"/>
        <rFont val="Century Gothic"/>
        <family val="2"/>
        <scheme val="minor"/>
      </rPr>
      <t>Balanceværdier som rapporteret i offentliggjorte regnskaber</t>
    </r>
    <r>
      <rPr>
        <sz val="9"/>
        <rFont val="Century Gothic"/>
        <family val="2"/>
        <scheme val="minor"/>
      </rPr>
      <t xml:space="preserve">: Det rapporterede beløb i balancens aktiver og passiver, der er etableret efter konsolideringskravene i de gældende regnskabsregler, herunder systemer baseret på direktiv 2013/34/EU, 86/635/EØF eller de internationale regnskabsstandarder som godkendt af EU.
</t>
    </r>
    <r>
      <rPr>
        <i/>
        <sz val="9"/>
        <rFont val="Century Gothic"/>
        <family val="2"/>
        <scheme val="minor"/>
      </rPr>
      <t>Balanceværdier inden for rammerne af tilsynsmæssig konsolidering</t>
    </r>
    <r>
      <rPr>
        <sz val="9"/>
        <rFont val="Century Gothic"/>
        <family val="2"/>
        <scheme val="minor"/>
      </rPr>
      <t>: Det rapporterede beløb i balancens aktiver og passiver, der er etableret efter konsolideringskravene i den gældende lovgivning i del et, afsnit II, afdeling 2 og 3, i kapitalkravsforordningen.
Hvis omfanget af et kreditinstituts regnskabskonsolidering og tilsynsmæssige konsolidering er præcist det samme, skal kolonne (a) og (b) flettes. Opdelingen af de regnskabsmæssige værdier i henhold til anvendelsesområdet for konsolideringen efter tilsynsmæssige rammer (c) til (f) svarer til de risici, der er angivet i tredje del af kapitalkravsforordningen, og til den opdeling, der er fastsat i resten af disse retningslinjer:
• Justeret i forhold til kreditrisiko – posternes balanceværdi (ud over ikkebalanceførte poster), som tredje del, afsnit II, i kapitalkravsforordningen vedrører, og som oplysningskravene i ottende del af samme forordning er specificeret for i punkt 4.9 og punkt 4.10 af disse retningslinjer, skal medtages i kolonne (c).
• Justeret i forhold til modpartsrisiko – posternes balanceværdi (ud over ikkebalanceførte poster), som tredje del, afsnit II, kapitel 6, i kapitalkravsforordningen vedrører, og som oplysningskravene i ottende del af samme forordning er specificeret for i punkt 4.11 af disse retningslinjer, skal medtages i kolonne (d).
• Justeret i forhold til securitisering – posternes balanceværdi (ud over ikkebalanceførte poster) uden for handelsbeholdningen, som del tre, afsnit II, kapitel 5 i kapitalkravsforordningen vedrører, skal medtages i kolonne (e).
• Justeret i forhold til markedsrisiko – posternes balanceværdi (ud over ikkebalanceførte poster), som tredje del, afsnit IV i kapitalkravsforordningen vedrører, og som oplysningskravene i ottende del af samme forordning er specificeret for i punkt 4.13 af disse retningslinjer for ikkesecuritiseringspositioner, skal inkluderes i kolonne (f). Poster, der svarer til securitiseringspositioner i handelsbeholdningen – som kravene i tredje del, afsnit IV i kapitalkravsforordningen gælder for – skal inkluderes i kolonne (f).
• Kolonne (g) skal inkludere de beløb, der ikke er omfattet af kapitalkrav i henhold til kapitalkravsforordningen, eller som er omfattet af fradrag fra egenkapitalen i overensstemmelse med anden del af den pågældende forordning.
Fratrukne poster skal f.eks. inkludere de poster, der er angivet i artikel 37, artikel 38, artikel 39 og artikel 41 i forordningen. De beløb, der offentliggøres som aktiver, skal være de faktiske beløb, der trækkes fra egenkapitalen under hensyntagen til netting med passiver i henhold til (og under hensyntagen til tærskler for) fradrag, der foretages i overensstemmelse med de relevante artikler i anden del af samme forordning. Når posterne, der er angivet i artikel 36, stk. 1, litra k) og artikel 48 i kapitalkravsforordningen, risikovægtes 1 250 % i stedet for at blive fratrukket, skal de ikke indsættes i kolonne (g) men i de øvrige relevante kolonner i skabelon EU LI1 såvel som i andre relevante skabeloner i disse retningslinjer. Dette gælder også for andre poster, der er risikovægtet 1 250 % i overensstemmelse med kravene i kapitalkravsforordningen.
De offentliggjorte beløb for passiver skal være de passiver, der tages i betragtning ved fastsættelse af de aktiver, der skal fratrækkes egenkapitalen i henhold til de relevante artikler i anden del af samme forordning. I kolonne (g) skal alle passiver ud over dem, i) der er relevante for anvendelsen af kravene i tredje del, afsnit II, kapitel 4, i kapitalkravsforordningen eller ii) der er relevante for anvendelsen af kravene i tredje del, afsnit, kapitel 6 og afsnit IV i samme forordning desuden offentliggøres.
Når en enkelt post ifalder kapitalkrav i overensstemmelse med mere end ét sæt risikoområder, skal det rapporteres i alle kolonner, der svarer til de kapitalkrav, som den ifalder. Som en konsekvens heraf kan summen af beløbene i kolonne (c) til (g) derfor være større end beløbet i kolonne (b).</t>
    </r>
  </si>
  <si>
    <t>EU LI2 - Primære kilder til forskelle mellem de tilsynsmæssige eksponeringsbeløb og balanceværdier i regnskaber</t>
  </si>
  <si>
    <t>I alt (mio. kr.)</t>
  </si>
  <si>
    <t>Poster justeret i henhold til</t>
  </si>
  <si>
    <t>Modpartsrisiko</t>
  </si>
  <si>
    <t>Secutisering</t>
  </si>
  <si>
    <t>Aktivers regnskabsmæssige værdi inden for rammerne af tilsynsmæssig konsolidering (i henhold til skabelon EU LI1)</t>
  </si>
  <si>
    <t>Passivers regnskabsmæssige værdi inden for rammerne af tilsynsmæssig konsolidering (i henhold til skabelon EU LI1)</t>
  </si>
  <si>
    <t>Samlet nettobeløb under konsolideringens tilsynsmæssige anvendelsesområde</t>
  </si>
  <si>
    <t>Ikke balanceført beløb</t>
  </si>
  <si>
    <t>Forskelle i værdiansættelser</t>
  </si>
  <si>
    <t>Forskelle pga. forskellige nettingregler ud over dem, der allerede er inkluderet i række 2</t>
  </si>
  <si>
    <t>Forskelle pga. hensyntagen til bestemmelser</t>
  </si>
  <si>
    <t>Forskelle pga. tilsynsfiltre</t>
  </si>
  <si>
    <t>Eksponeringer overvejet til tilsynsmæssige formål</t>
  </si>
  <si>
    <t>At offentliggøre oplysninger vedrørende de primære årsager til forskelle (ud over dem, der skyldes forskellige konsolideringsomfang, som er vist i skabelon EU LI1) mellem regnskabernes balanceværdi og eksponeringer, der bruges til tilsynsmæssige formål.</t>
  </si>
  <si>
    <t>Anvendelsesområde:</t>
  </si>
  <si>
    <t>Skabelonen er obligatorisk for alle institutter, som er omfattet af punkt 7 i disse retningslinjer.</t>
  </si>
  <si>
    <t>Indhold:</t>
  </si>
  <si>
    <t>Balanceværdier. I denne skabelon svarer balanceværdierne til de værdier, der præsenteres i regnskabet i overensstemmelse med omfanget af den tilsynsmæssige konsolidering (række 1 til 3) som etableret efter konsolideringskravene i den gældende lovgivning i første del, afsnit II, afdeling 2 og afdeling 3 i kapitalkravsforordningen og beløb, der kommer i betragtning til tilsynsmæssige eksponeringsformål (række 10).</t>
  </si>
  <si>
    <t>Hyppighed:</t>
  </si>
  <si>
    <t>Format:</t>
  </si>
  <si>
    <t>Fleksibelt. Række 1 til 4 er fast og skal offentliggøres af alle institutter. De øvrige overskrifter herunder tjener udelukkende som illustration og skal tilpasses efter hvert enkelt institut med henblik på at beskrive de mest meningsfyldte årsager til forskellene mellem regnskabernes balanceværdier i henhold til anvendelsens tilsynsmæssige rammer og de eksponeringer, der overvejes til reguleringsmæssige formål.</t>
  </si>
  <si>
    <t>Ledsagende beskrivelse:</t>
  </si>
  <si>
    <t>Se skabelon EU LIA</t>
  </si>
  <si>
    <t>Beløb i række 1 og 2, kolonne (b) til (e) svarer til beløbene i kolonne (c) til (f) i EU LI1.</t>
  </si>
  <si>
    <r>
      <rPr>
        <i/>
        <sz val="9"/>
        <rFont val="Century Gothic"/>
        <family val="2"/>
        <scheme val="minor"/>
      </rPr>
      <t>Samlet nettobeløb under konsolideringens tilsynsmæssige anvendelsesområde</t>
    </r>
    <r>
      <rPr>
        <sz val="9"/>
        <rFont val="Century Gothic"/>
        <family val="2"/>
        <scheme val="minor"/>
      </rPr>
      <t>: Beløbet efter en balanceført netting mellem aktiver og passiver under konsolideringens tilsynsmæssige rammeruanset de pågældende aktivers og passivers berettigelse i henhold til de specifikke nettingregler ved anvendelse af tredje del, afsnit II, kapitel 4 og 5, såvel som afsnit IV, i kapitalkravsforordningen.</t>
    </r>
  </si>
  <si>
    <r>
      <rPr>
        <i/>
        <sz val="9"/>
        <rFont val="Century Gothic"/>
        <family val="2"/>
        <scheme val="minor"/>
      </rPr>
      <t>Ikkebalanceført beløb</t>
    </r>
    <r>
      <rPr>
        <sz val="9"/>
        <rFont val="Century Gothic"/>
        <family val="2"/>
        <scheme val="minor"/>
      </rPr>
      <t>: Inkluder ikkebalanceførte oprindelige beløb før brug af en konverteringsfaktor fra det etablerede ikkebalanceførte regnskab efter konsolideringens tilsynsmæssige anvendelsesområde i kolonne (a) og ikkebalanceført beløb underlagt regelsættet efter anvendelse af de relevante konverteringsfaktorer i kolonne (b) til (e). Konverteringsfaktoren for ikkebalanceførte poster skal risikovægtes ved anvendelse af tredje del, afsnit II, i kapitalkravsforordningen som defineret i artikel 111, artikel 166, artikel 167 og artikel 182 (som gælder for kreditrisiko), artikel 246 (som gælder for securitiseringsrisiko), artikel 274 til artikel 276 og artikel 283 i samme forordning (som gælder for modpartsrisiko).</t>
    </r>
  </si>
  <si>
    <r>
      <rPr>
        <i/>
        <sz val="9"/>
        <rFont val="Century Gothic"/>
        <family val="2"/>
        <scheme val="minor"/>
      </rPr>
      <t>Forskelle i værdiansættelser</t>
    </r>
    <r>
      <rPr>
        <sz val="9"/>
        <rFont val="Century Gothic"/>
        <family val="2"/>
        <scheme val="minor"/>
      </rPr>
      <t>: Inkluder virkningen af den indre værdi af værdireguleringer i overensstemmelse med del to, afsnit I, kapitel 2, artikel 34 og del tre, afsnit I, kapitel 3, artikel 105 i kapitalkravsforordningen vedrørende eksponeringer i handelsbeholdningen og eksponeringer uden for handelsbeholdningen målt til dagsværdi i overensstemmelse med det anvendte regelsæt for regnskabet.</t>
    </r>
  </si>
  <si>
    <r>
      <rPr>
        <i/>
        <sz val="9"/>
        <rFont val="Century Gothic"/>
        <family val="2"/>
        <scheme val="minor"/>
      </rPr>
      <t>Forskelle pga. forskellige nettingregler ud over dem, der allerede er inkluderet i række 2</t>
    </r>
    <r>
      <rPr>
        <sz val="9"/>
        <rFont val="Century Gothic"/>
        <family val="2"/>
        <scheme val="minor"/>
      </rPr>
      <t>: Se de balanceførte og ikkebalanceførte nettoeksponeringer efter anvendelse af de specifikke nettingregler i del tre, afsnit II, kapitel 4 og 5 såvel som afsnit IV, i kapitalkravsforordningen. Indvirkningen af anvendelsen af nettingreglerne kan være negativ (hvis flere eksponeringer skal nettes end brugen af balanceført netting i række 2) eller positiv (i tilfælde af at anvendelse af nettingregler i kapitalkravsforordningen medfører, at et lavere beløb nettes ud end balanceført netting i række 2).</t>
    </r>
  </si>
  <si>
    <r>
      <rPr>
        <i/>
        <sz val="9"/>
        <rFont val="Century Gothic"/>
        <family val="2"/>
        <scheme val="minor"/>
      </rPr>
      <t>Forskelle pga. hensyntagen til bestemmelser</t>
    </r>
    <r>
      <rPr>
        <sz val="9"/>
        <rFont val="Century Gothic"/>
        <family val="2"/>
        <scheme val="minor"/>
      </rPr>
      <t>: Offentliggør reintegration i værdien af eksponeringer for specifikke og generelle kreditrisikojusteringer (som fastlagt i Kommissionens delegerede forordning (EU) nr. 183/2014), der er fratrukket i overensstemmelse med det gældende regelsæt for regnskabet fra den regnskabsmæssige værdi af eksponeringer i henhold til tredje del, afsnit II, kapitel 3, i kapitalkravsforordningen til risikovægtningsformål. Med hensyn til eksponeringer, der er risikovægtede i overensstemmelse med tredje del, afsnit II, kapitel 2, i kapitalkravsforordningen, når den regnskabsmæssige værdi i regnskabet under konsolideringens tilsynsmæssige anvendelsesområde er reduceret af elementer, der kan betegnes som generelle kreditrisikojusteringer i henhold til den førnævnte delegerede forordning, skal disse elementer reintegreres i eksponeringens værdi.</t>
    </r>
  </si>
  <si>
    <r>
      <rPr>
        <i/>
        <sz val="9"/>
        <rFont val="Century Gothic"/>
        <family val="2"/>
        <scheme val="minor"/>
      </rPr>
      <t>Forskelle pga. tilsynsfiltre</t>
    </r>
    <r>
      <rPr>
        <sz val="9"/>
        <rFont val="Century Gothic"/>
        <family val="2"/>
        <scheme val="minor"/>
      </rPr>
      <t>: Inkluder virkningen af den indre værdi i overensstemmelse med anvendelsesområdet for konsolideringen af tilsynsfiltrene, som er angivet i artikel 32, 33 og 35 i anden del, afsnit I, kapitel 2, i kapitalkravsforordningen, og som anvendes i overensstemmelse med kravene i tiende del, afsnit I, kapitel 1, artikel 467 og 468 i kapitalkravsforordningen og CEBS 04/91 retningslinjer vedrørende tilsynsfiltre for lovpligtig kapital.</t>
    </r>
  </si>
  <si>
    <r>
      <rPr>
        <i/>
        <sz val="9"/>
        <rFont val="Century Gothic"/>
        <family val="2"/>
        <scheme val="minor"/>
      </rPr>
      <t>Eksponeringer overvejet til tilsynsmæssige formål</t>
    </r>
    <r>
      <rPr>
        <sz val="9"/>
        <rFont val="Century Gothic"/>
        <family val="2"/>
        <scheme val="minor"/>
      </rPr>
      <t>: Udtrykket angiver det samlede beløb, der betragtes som et udgangspunkt for beregning af risikovægtede aktiver før anvendelse af metoder til kreditrisikoreduktion ud over netting i tredje del, afsnit II, kapitel 4, i kapitalkravsforordningen, men efter anvendelse af nettingkrav i tredje del, afsnit II, kapitel 4 og 5, og afsnit IV i samme forordning for hver risikokategori. Inden for rammerne af kreditrisiko skal dette enten svare til den eksponering, der anvendes i den standardiserede kreditrisikometode (se artikel 111 i tredje del, afsnit II, kapitel 2, i kapitalkravsforordningen), eller til eksponeringsværdien ved misligholdelse i kreditrisikometoden – IRB-metoden.</t>
    </r>
  </si>
  <si>
    <t>(Se artikel 167 og artikel 168 i tredje del, afsnit II, kapitel 3, i kapitalkravsforordningen. Securitiseringseksponeringer skal defineres som i artikel 246 i tredje del, afsnit II, kapitel 5, i kapitalkravsforordningen Modpartskrediteksponeringer er de eksponeringer, der defineres som eksponeringer, der tages i betragtning til modpartsrisikoformål (se tredje del, afsnit II, kapitel 6, i kapitalkravsforordningen). Markedsrisikoeksponeringer svarer til positioner, der er omfattet af markedsrisiko (se tredje del, afsnit IV, i kapitalkravsforordningen).</t>
  </si>
  <si>
    <t>Opdelingen af kolonnerne i tilsynsmæssigt fastsatte risikokategorier (b) til (e) svarer til den opdeling, der er angivet i tredje del i kapitalkravsforordningen og fastsat i disse retningslinjer:</t>
  </si>
  <si>
    <t>• Kreditrisiko svarer til eksponeringerne i tredje del, afsnit II, i kapitalkravsforordningen, som oplysningskravene i ottende del i samme forordning som er specificeret til i afsnit 4.9 og afsnit 4.10 i disse retningslinjer.</t>
  </si>
  <si>
    <t>• Modpartsrisiko svarer til eksponeringerne i tredje del, afsnit II, kapitel 6, i kapitalkravsforordningen, som oplysningskravene i ottende del i samme forordning er specificeret til i afsnit 4.11 i disse retningslinjer.</t>
  </si>
  <si>
    <t>• Securitisering svarer til eksponeringer uden for handelsbeholdningen i tredje del, afsnit II, og kapitel 5 i kapitalkravsforordningen.</t>
  </si>
  <si>
    <t>• Markedsrisiko svarer til eksponeringerne i tredje del, afsnit IV i kapitalkravsforordningen, som oplysningskravene i ottende del i samme forordning er specificeret til i afsnit 4.13 i disse retningslinjer.</t>
  </si>
  <si>
    <t xml:space="preserve">EU OV1 - Oversigt over risikovægtede aktiver </t>
  </si>
  <si>
    <t>Risikovægtede aktiver</t>
  </si>
  <si>
    <t>Minimums kapitalkrav</t>
  </si>
  <si>
    <t>mio. kr.</t>
  </si>
  <si>
    <t>4K 2020</t>
  </si>
  <si>
    <t>Kreditrisiko (Ekskl. modpartsrisiko)</t>
  </si>
  <si>
    <t>Heraf standardmetoden</t>
  </si>
  <si>
    <t>Heraf den grundlæggende IRB metode (FIRB)</t>
  </si>
  <si>
    <t>Heraf den avancerede IRB-metode (AIRB)</t>
  </si>
  <si>
    <t>Heraf internt ratinsystem for aktier under den enkle risikovægtede metode eller IMA</t>
  </si>
  <si>
    <t>Heraf markedsværdi</t>
  </si>
  <si>
    <t>Heraf oprindelig eksponering</t>
  </si>
  <si>
    <t>- Heraf standardmetoden</t>
  </si>
  <si>
    <t>- Heraf metoden med interne modeller (IMM)</t>
  </si>
  <si>
    <t>Heraf risikoeksponeringsbeløb til bidrag til misligholdelsesfonde for en CCP</t>
  </si>
  <si>
    <t>Heraf CVA</t>
  </si>
  <si>
    <t>Afviklingsrisiko</t>
  </si>
  <si>
    <t>Securitiseringseksponeringer i bankbeholdningen (efter loftet)</t>
  </si>
  <si>
    <t>- Heraf IRB-metoden</t>
  </si>
  <si>
    <t>- Heraf IRB-tilsynsformelmetoden (SFA)</t>
  </si>
  <si>
    <t>-Heraf den ratingbaserede metode (IAA)</t>
  </si>
  <si>
    <t>- Heraf standardmetode</t>
  </si>
  <si>
    <t>- Heraf metoden med interne modeller</t>
  </si>
  <si>
    <t>Store eksponeringer</t>
  </si>
  <si>
    <t>Operationelle risici</t>
  </si>
  <si>
    <t>- Heraf basisindikatormetoden</t>
  </si>
  <si>
    <t>- Heraf den avancerede målemetode</t>
  </si>
  <si>
    <t>Beløb under grænserne for fradrag (underlagt 250% risikovægt)</t>
  </si>
  <si>
    <t>Justering til minimumsgrænse</t>
  </si>
  <si>
    <t>I alt</t>
  </si>
  <si>
    <t>At give en oversigt over de samlede risikovægtede aktiver, som udgør nævneren for de risikobaserede kapitalkrav, i overensstemmelse med artikel 92 i kapitalkravsforordningen. Yderligere opdelinger af de risikovægtede aktiver præsenteres i efterfølgende dele af disse retningslinjer.</t>
  </si>
  <si>
    <t>Risikovægtede aktiver og minimumskapitalkrav i henhold til tredje del, afsnit I, kapitel 1 i kapitalkravsforordningen.</t>
  </si>
  <si>
    <t>Kvartalsvis</t>
  </si>
  <si>
    <t>Fast</t>
  </si>
  <si>
    <t>Institutterne forventes at identificere og forklare årsagerne til forskellene i rapporteringsperiode T og T-1, hvor disse forskelle er betydelige. Når minimumskapitalkravene ved anvendelse af artikel 92 i kapitalkravsforordningen ikke svarer til 8 % af de risikovægtede aktiver i kolonne (a), skal institutterne forklare de foretagne justeringer.</t>
  </si>
  <si>
    <r>
      <rPr>
        <i/>
        <sz val="9"/>
        <rFont val="Century Gothic"/>
        <family val="2"/>
        <scheme val="minor"/>
      </rPr>
      <t>Risikovægtede aktiver</t>
    </r>
    <r>
      <rPr>
        <sz val="9"/>
        <rFont val="Century Gothic"/>
        <family val="2"/>
        <scheme val="minor"/>
      </rPr>
      <t>: Risikovægtede aktiver som defineret i kapitalkravsforordningen. I overensstemmelse med artikel 92, stk. 4, i samme forordning er de risikovægtede aktiver med relation til markedsrisiko, valutarisiko, afviklingsrisiko, råvarerisiko og operationelle risici de kapitalkrav, der er fastsat i overensstemmelse med de relevante krav i forordningen multipliceret med 12,5.</t>
    </r>
  </si>
  <si>
    <r>
      <rPr>
        <i/>
        <sz val="9"/>
        <rFont val="Century Gothic"/>
        <family val="2"/>
        <scheme val="minor"/>
      </rPr>
      <t>Risikovægtede aktiver (T-1)</t>
    </r>
    <r>
      <rPr>
        <sz val="9"/>
        <rFont val="Century Gothic"/>
        <family val="2"/>
        <scheme val="minor"/>
      </rPr>
      <t>: Risikovægtede aktiver som offentliggjort i den foregående delårsregnskabsperiode. Da skabelon EU OV1 skal offentliggøres hvert kvartal, skal tallet for risikovægtede aktiver (T-1) være det tal, der offentliggøres ved afslutningen af det foregående kvartal.</t>
    </r>
  </si>
  <si>
    <r>
      <rPr>
        <i/>
        <sz val="9"/>
        <rFont val="Century Gothic"/>
        <family val="2"/>
        <scheme val="minor"/>
      </rPr>
      <t>T-kapitalkrav</t>
    </r>
    <r>
      <rPr>
        <sz val="9"/>
        <rFont val="Century Gothic"/>
        <family val="2"/>
        <scheme val="minor"/>
      </rPr>
      <t xml:space="preserve"> ved offentliggørelsesdatoen beregnet i henhold til specifikationerne i artikel 92 i kapitalkravsforordningen. I overensstemmelse med artikel 438 i samme forordning er de offentliggjorte kapitalkrav normalt RVA *8 %, men kan variere, hvis et minimum finder anvendelse, eller hvis justeringer (f.eks. justeringsfaktorer) anvendes på jurisdiktionsniveau.</t>
    </r>
  </si>
  <si>
    <r>
      <rPr>
        <i/>
        <sz val="9"/>
        <rFont val="Century Gothic"/>
        <family val="2"/>
        <scheme val="minor"/>
      </rPr>
      <t>Kreditrisiko (eksklusive modpartsrisiko)</t>
    </r>
    <r>
      <rPr>
        <sz val="9"/>
        <rFont val="Century Gothic"/>
        <family val="2"/>
        <scheme val="minor"/>
      </rPr>
      <t>: Risikovægtede aktiver og kapitalkrav, der beregnes i henhold til artikel 92, og i overensstemmelse med tredje del, afsnit II, kapitel 2 og 3, og artikel 379 i kapitalkravsforordningen. Risikovægtede aktiver og kapitalkrav til kreditrisiko offentliggøres endvidere i afsnit 4.9 og 4.10 i disse retningslinjer. De omfatter ikke de risikovægtede aktiver og kapitalkrav for poster, som eksponeringsværdien er beregnet for i overensstemmelse med tredje del, afsnit II, kapitel 5 og 6, i kapitalkravsforordningen. For de poster offentliggøres de tilknyttede risikovægtede aktiver og kapitalkrav i række 14 (for securitiseringseksponeringer uden for handelsbeholdningen) og i række 6 (for modpartsrisikoen).</t>
    </r>
  </si>
  <si>
    <r>
      <rPr>
        <i/>
        <sz val="9"/>
        <rFont val="Century Gothic"/>
        <family val="2"/>
        <scheme val="minor"/>
      </rPr>
      <t>Hvoraf standardmetoden</t>
    </r>
    <r>
      <rPr>
        <sz val="9"/>
        <rFont val="Century Gothic"/>
        <family val="2"/>
        <scheme val="minor"/>
      </rPr>
      <t>: Risikovægtede aktiver og minimumskapitalkrav beregnet i overensstemmelse med tredje del, afsnit II, kapitel 2, i kapitalkravsforordningen.</t>
    </r>
  </si>
  <si>
    <r>
      <rPr>
        <i/>
        <sz val="9"/>
        <rFont val="Century Gothic"/>
        <family val="2"/>
        <scheme val="minor"/>
      </rPr>
      <t>Heraf den grundlæggende IRB-metode og heraf den avancerede IRB-metode</t>
    </r>
    <r>
      <rPr>
        <sz val="9"/>
        <rFont val="Century Gothic"/>
        <family val="2"/>
        <scheme val="minor"/>
      </rPr>
      <t>: Risikovægtede aktiver og kapitalkrav i overensstemmelse med tredje del, afsnit II, kapitel 3, i kapitalkravsforordningen. Kapitalkrav og risikovægtede aktiver der opstår på baggrund af FIRB og AIRB, skal offentliggøres i separate rækker.</t>
    </r>
  </si>
  <si>
    <r>
      <rPr>
        <i/>
        <sz val="9"/>
        <rFont val="Century Gothic"/>
        <family val="2"/>
        <scheme val="minor"/>
      </rPr>
      <t>Heraf aktieeksponeringer under den enkle risikovægtede metode og IMA</t>
    </r>
    <r>
      <rPr>
        <sz val="9"/>
        <rFont val="Century Gothic"/>
        <family val="2"/>
        <scheme val="minor"/>
      </rPr>
      <t>: Beløbene i række 5 svarer til de risikovægtede aktiver for aktieeksponeringer, som institutionerne anvender de i artikel 155, stk. 2 og 4, i kapitalkravsforordningen nævnte metoder til. For aktieeksponeringer, der behandles under sandsynlighed for misligholdelse (PD)/tab givet misligholdelse (LGD) i overensstemmelse med artikel 155, stk. 3, i samme forordning, rapporteres de tilsvarende risikovægtede aktiver og kapitalkrav i skabelon EU CR6 (aktieporteføljens sandsynlighed for misligholdelse/tab givet misligholdelse) og inkluderes i række 3 eller 4 i denne skabelon.</t>
    </r>
  </si>
  <si>
    <r>
      <rPr>
        <i/>
        <sz val="9"/>
        <rFont val="Century Gothic"/>
        <family val="2"/>
        <scheme val="minor"/>
      </rPr>
      <t>Modpartsrisiko:</t>
    </r>
    <r>
      <rPr>
        <sz val="9"/>
        <rFont val="Century Gothic"/>
        <family val="2"/>
        <scheme val="minor"/>
      </rPr>
      <t xml:space="preserve"> Risikovægtede aktiver og kapitalkrav for elementer hvis eksponeringsværdi beregnes i overensstemmelse med tredje del, afsnit II, kapitel 6, i kapitalkravsforordningen. I overensstemmelse med artikel 107 beregnes risikovægtede aktiver og kapitalkrav for disse eksponeringer på baggrund af kravene i tredje del, afsnit II, kapitel 2 og 3. Opdelingen af kapitalkrav og risikovægtede aktiver i overensstemmelse med den tilsynsmæssige tilgang, som er anvendt til estimering, offentliggøres i overensstemmelse med specifikationerne af afsnit 4.11 i disse retningslinjer. Modpartsrisiko, risikovægtede aktiver og kapitalkravene omfatter de beløb, som er forbundet med afgiften for CVA-risikoen ved OTC-derivater, ud over kreditderivater, der anses for at reducere de risikovægtede aktiver for kreditrisiko i overensstemmelse med tredje del, afsnit VI og artikel 92, stk. 3, litra d), i kapitalkravsforordningen såvel som risikovægtede aktiver og kapitalkrav for bidrag til misligholdelsesfonden for en CCP beregnet i overensstemmelse med artikel 307-309 i samme forordning.
</t>
    </r>
    <r>
      <rPr>
        <i/>
        <sz val="9"/>
        <rFont val="Century Gothic"/>
        <family val="2"/>
        <scheme val="minor"/>
      </rPr>
      <t>Afviklingsrisiko:</t>
    </r>
    <r>
      <rPr>
        <sz val="9"/>
        <rFont val="Century Gothic"/>
        <family val="2"/>
        <scheme val="minor"/>
      </rPr>
      <t xml:space="preserve"> Kapitalkravene og beløb for risikovægtede aktiver beregnet i overensstemmelse med henholdsvis artikel 92, stk. 3, litra c), punkt ii), og artikel 92, stk. 4, litra b), i kapitalkravsforordningen. Der er ingen tilsvarende skabelon i disse retningslinjer.
</t>
    </r>
    <r>
      <rPr>
        <i/>
        <sz val="9"/>
        <rFont val="Century Gothic"/>
        <family val="2"/>
        <scheme val="minor"/>
      </rPr>
      <t>Securitiseringseksponeringer i handelsbeholdningen</t>
    </r>
    <r>
      <rPr>
        <sz val="9"/>
        <rFont val="Century Gothic"/>
        <family val="2"/>
        <scheme val="minor"/>
      </rPr>
      <t xml:space="preserve">: Beløbene svarer til kapitalkravene og risikovægtede aktiver for securitiseringseksponeringer uden for handelsbeholdningen, som risikovægtede aktiver og kapitalkrav beregnes for i overensstemmelse med tredje del, afsnit II, kapitel 5. De risikovægtede aktivers beløb skal afledes fra kapitalkravene og skal derfor inkludere indvirkningen af maksimumgrænsen i overensstemmelse med artikel 260 i det pågældende kapitel, når det er relevant.
</t>
    </r>
    <r>
      <rPr>
        <i/>
        <sz val="9"/>
        <rFont val="Century Gothic"/>
        <family val="2"/>
        <scheme val="minor"/>
      </rPr>
      <t>Markedsrisiko:</t>
    </r>
    <r>
      <rPr>
        <sz val="9"/>
        <rFont val="Century Gothic"/>
        <family val="2"/>
        <scheme val="minor"/>
      </rPr>
      <t xml:space="preserve"> De rapporterede beløb i række 16 svarer til kapitalkravene og de beregnede risikovægtede aktiver i henhold til tredje del, afsnit IV og artikel 92, stk. 4, i kapitalkravsforordningen. Disse beløb inkluderer derfor kapitaludgifter for securitiseringspositioner, som indgår i handelsbeholdningen, men ekskluderer kapitalkrav for modpartsrisikoen (rapporteres i afsnit 4.11 i dette dokument og række 6 i denne skabelon). Kapitalkrav i relation til markedsrisici og risikovægtede aktiver er opdelt i afsnit 4.13 i disse retningslinjer, mens risikovægtede aktiver og kapitalkrav til modpartsrisikoen er angivet i afsnit 4.11 i disse retningslinjer.
</t>
    </r>
    <r>
      <rPr>
        <i/>
        <sz val="9"/>
        <rFont val="Century Gothic"/>
        <family val="2"/>
        <scheme val="minor"/>
      </rPr>
      <t>Store eksponeringer</t>
    </r>
    <r>
      <rPr>
        <sz val="9"/>
        <rFont val="Century Gothic"/>
        <family val="2"/>
        <scheme val="minor"/>
      </rPr>
      <t xml:space="preserve">: Kapitalkravene og de risikovægtede aktivers beløb beregnet i overensstemmelse med henholdsvis artikel 92, stk. 3, litra b), punkt ii) og 92, stk. 4, litra b), i kapitalkravsforordningen. Der er ingen tilsvarende skabelon i disse retningslinjer.
</t>
    </r>
    <r>
      <rPr>
        <i/>
        <sz val="9"/>
        <rFont val="Century Gothic"/>
        <family val="2"/>
        <scheme val="minor"/>
      </rPr>
      <t>Operationel risiko</t>
    </r>
    <r>
      <rPr>
        <sz val="9"/>
        <rFont val="Century Gothic"/>
        <family val="2"/>
        <scheme val="minor"/>
      </rPr>
      <t xml:space="preserve">: Risikovægtede aktiver og kapitalkrav beregnet i overensstemmelse med artikel 92, stk. 4 og tredje del, afsnit III, i kapitalkravsforordningen. Der er ingen tilsvarende skabelon i disse retningslinjer.
</t>
    </r>
    <r>
      <rPr>
        <i/>
        <sz val="9"/>
        <rFont val="Century Gothic"/>
        <family val="2"/>
        <scheme val="minor"/>
      </rPr>
      <t>Beløb under grænserne for fradrag (underlagt 250 % risikovægt)</t>
    </r>
    <r>
      <rPr>
        <sz val="9"/>
        <rFont val="Century Gothic"/>
        <family val="2"/>
        <scheme val="minor"/>
      </rPr>
      <t xml:space="preserve">: Beløbene svarer til poster, der ikke er fratrukket egenkapitalen, da de er under de gældende grænser for fradrag i overensstemmelse med artikel 48 og artikel 470 i kapitalkravsforordningen. Det omfatter især udskudte skatteaktiver såvel som direkte, indirekte og syntetiske beholdninger af CET1-instrumenter fra enheder i den finansielle sektor (som defineret i artikel 4, stk. 1, nr. 27, i kapitalkravsforordningen) uden for rammerne af tilsynsmæssig konsolidering, hvor instituttet har en betydelig investering i de pågældende enheder. De beløb, der offentliggøres i denne række, er efter anvendelse af 250 % risikovægt.
</t>
    </r>
    <r>
      <rPr>
        <i/>
        <sz val="9"/>
        <rFont val="Century Gothic"/>
        <family val="2"/>
        <scheme val="minor"/>
      </rPr>
      <t>Justering til minimumsgrænse</t>
    </r>
    <r>
      <rPr>
        <sz val="9"/>
        <rFont val="Century Gothic"/>
        <family val="2"/>
        <scheme val="minor"/>
      </rPr>
      <t>: Denne række skal bruges til at offentliggøre indvirkningen af et eventuelt implementeret minimum i overensstemmelse med artikel 500, stk. 1, eller (hvor relevant og efter opfyldelse af forudsætningerne) artikel 500, stk. 2, i kapitalkravsforordningen, så den samlede række i skabelon EU OV1 afspejler de samlede risikovægtede aktiver og de samlede kapitalkrav i overensstemmelse med artikel 92 i kapitalkravsforordningen, herunder en sådan justering. Minimum eller justeringer, der anvendes på et mere detaljeret niveau (når det er relevant på risikokategoriniveau), skal afspejles i de kapitalkrav, der rapporteres for denne risikokategori. Supplerende kapitalkrav baseret på tilsynsprocessen – som henvist til i punkt (a) i artikel 104, stk. 1, i direktiv 2013/36/EU – skal ikke medtages i rækkens justering til minimumsgrænsen. Når offentliggørelse af disse kapitalkrav efterspørges af den relevante kompetente myndighed i overensstemmelse med artikel 438, litra b), i kapitalkravsforordningen eller frivilligt offentliggøres ved anvendelse af EBA's udtalelse nr. 2015/24, skal de inkluderes i en særskilt række adskilt fra kapitalkrav og beregnes i overensstemmelse med artikel 92 i kapitalkravsforordningen.</t>
    </r>
  </si>
  <si>
    <t>EU CRB-A - Yderligere offentliggørelser af oplysninger med relation til aktivernes kreditkvalitet</t>
  </si>
  <si>
    <t>Artikel 442, litra a)</t>
  </si>
  <si>
    <t>Rammerne og definitionerne for eksponeringer "i restance" og "værdiforringede" eksponeringer, der bruges til regnskabsmæssige formål og forskellene, hvis de findes, mellem definitioner af restance og misligholdelse til regnskabsmæssige og tilsynsmæssige formål som specificeret af EBA's retningslinjer vedrørende brug af definitionen af misligholdelse.</t>
  </si>
  <si>
    <t>En eksponering er i restance, hvis en betalingsdato er overskredet med mere end 7 dage og det skyldige beløb overstiger 400 kr. Ift EBA guidelines afviger væsentlighedsgrænsen. Værdiforringede eksponeringer udgør kun en delmængde af de defaultede eksponeringer jf. EBA guidelines. Alle værdiforringede (individuelle nedskrivninger/IFRS9 stadie 3) er default.</t>
  </si>
  <si>
    <t>Omfanget af eksponeringer med restance (med mere end 90 dage), der ikke betragtes som værdiforringet og årsagerne til dette.</t>
  </si>
  <si>
    <t xml:space="preserve">Med den nuværende anvendelse af artikel 178 i CRR, er alle eksponeringer i restance med mere end 90 dage at betragtes som værdiforringet.
</t>
  </si>
  <si>
    <t>Beskrivelse af de anvendte metoder til bestemmelse af generelle og specifikke kreditrisikojusteringer.</t>
  </si>
  <si>
    <t>DLR nedskriver i overensstemmelse med IFRS 9.
DLRs nedskrivninger sammensættes af nedskrivninger fra 3 overordnede metoder:
Individuelle nedskrivninger
Modelberegnede nedskrivninger
Ledelsesmæssigt skønnet tillæg
De individuelle nedskrivninger omfatter engagementer hvor kunden er registreret med OIK, og der ved et salg ikke kan forventes dækning for DLRs lån.
De modelberegnede nedskrivninger fastlægges som en sammenvægtning af det forventede tab ved 5 prisscenarier, hvor der tages højde for forventninger til fremtidige konjunkturforløb. For kunder i stadie 1 beregnes 12 måneders forventet tab, for kunder i stadie 2 og kunder i stadie 3 beregnes forventet tab i hele lånets løbetid.
Såfremt ledelsen vurderer at der er kreditrisici der ikke afspejles i de 2 nævnte elementer fastlægges et ledelsesmæssigt tillæg.</t>
  </si>
  <si>
    <t>Instituttets egen definition af en omstruktureret eksponering bruges til implementering af artikel 178, stk. 3, litra d), som specificeret af EBA's retningslinjer vedrørende misligholdelse, når den adskiller sig fra definitionen af eksponeringer med henstand som defineret i bilag V til Kommissionens gennemførelsesforordning (EU) nr. 680/2014.</t>
  </si>
  <si>
    <t>Krisebetinget omlæg og øvrige kreditlempelser medfører at engagementet bliver udtrukket til OIK-gennemgang.</t>
  </si>
  <si>
    <t>At supplere de kvantitative skabeloner med oplysninger vedrørende kreditkvaliteten af et instituts aktiver.</t>
  </si>
  <si>
    <t>Tabellen er obligatorisk for alle institutter, som er omfattet af punkt 7 i disse retningslinjer.</t>
  </si>
  <si>
    <t>Yderligere kvalitative og kvantitative oplysninger (balanceværdier).</t>
  </si>
  <si>
    <t>Fleksibelt</t>
  </si>
  <si>
    <t xml:space="preserve">EU CRB-B - Samlet og gennemsnitligt nettobeløb i eksponeringer </t>
  </si>
  <si>
    <t>Nettoværdien af ek-sponeringerne ved periodens afslutning</t>
  </si>
  <si>
    <t>Gennemsnitlige netto-eksponeringer i løbet af perioden</t>
  </si>
  <si>
    <t>Centralregeringer eller centralbanker</t>
  </si>
  <si>
    <t>- Heraf specialiseret udlån</t>
  </si>
  <si>
    <t>- Heraf SMV´er</t>
  </si>
  <si>
    <t>Detail</t>
  </si>
  <si>
    <t>- Sikkerhed i fast ejendom</t>
  </si>
  <si>
    <t>- SMV´er</t>
  </si>
  <si>
    <t>- Ikke SMV´er</t>
  </si>
  <si>
    <t>- Kvalificerede revolverende</t>
  </si>
  <si>
    <t>- Anden detail</t>
  </si>
  <si>
    <t>Samlet IRB-metode</t>
  </si>
  <si>
    <t>Regionale eller lokale myndigheder</t>
  </si>
  <si>
    <t>Offentlige enheder</t>
  </si>
  <si>
    <t>Multilaterale udviklingsbanker</t>
  </si>
  <si>
    <t>Internationale organisationer</t>
  </si>
  <si>
    <r>
      <t>-</t>
    </r>
    <r>
      <rPr>
        <sz val="7"/>
        <color rgb="FF7F7F7F"/>
        <rFont val="Century Gothic"/>
        <family val="2"/>
        <scheme val="minor"/>
      </rPr>
      <t xml:space="preserve">  </t>
    </r>
    <r>
      <rPr>
        <sz val="9"/>
        <color rgb="FF7F7F7F"/>
        <rFont val="Century Gothic"/>
        <family val="2"/>
        <scheme val="minor"/>
      </rPr>
      <t>Heraf: SMV´er</t>
    </r>
  </si>
  <si>
    <t>Med sikkerhed i form af pant i fast ejendom</t>
  </si>
  <si>
    <t>Poster forbundet med særlig høj risiko</t>
  </si>
  <si>
    <t>Særligt dækkede obligationer</t>
  </si>
  <si>
    <t>Fordringer på institutter og selskaber med kortsigtet kreditvurdering</t>
  </si>
  <si>
    <t>Kollektive investeringsvirksomheder</t>
  </si>
  <si>
    <t>Aktieeksponeringer</t>
  </si>
  <si>
    <t>Andre eksponeringer</t>
  </si>
  <si>
    <t>Samlet standardmetode</t>
  </si>
  <si>
    <t>At oplyse det samlede og gennemsnitlige beløb i nettoeksponeringer i løbet af perioden efter eksponeringsklasse</t>
  </si>
  <si>
    <t>Nettoværdien af balanceførte og ikkebalanceførte eksponeringsbeløb, der svarer til de opgivne værdier i regnskaberne, men i henhold til rammerne af den tilsynsmæssige konsolidering i henhold til første del, afsnit II, kapitel 2, i kapitalkravsforordningen).</t>
  </si>
  <si>
    <t>Fleksibelt i rækkerne. Kolonnerne kan ikke ændres. Rækkerne skal (som minimum) afspejle de væsentlige eksponeringsklasser på grundlag af definitionen af eksponeringsklasser som angivet i artikel 112 og artikel 147 i kapitalkravsforordningen.</t>
  </si>
  <si>
    <t>Institutterne forventes at forklare årsagerne til eventuelle væsentlige ændringer i beløbene fra den tidligere rapporteringsperiode.</t>
  </si>
  <si>
    <t>Kolonner</t>
  </si>
  <si>
    <r>
      <rPr>
        <i/>
        <sz val="9"/>
        <color rgb="FF000000"/>
        <rFont val="Century Gothic"/>
        <family val="2"/>
        <scheme val="minor"/>
      </rPr>
      <t>Eksponering:</t>
    </r>
    <r>
      <rPr>
        <sz val="9"/>
        <color rgb="FF000000"/>
        <rFont val="Century Gothic"/>
        <family val="2"/>
        <scheme val="minor"/>
      </rPr>
      <t xml:space="preserve"> I overensstemmelse med artikel 5 kapitalkravsforordningen henviser eksponering til et aktiv eller en ikkebalanceført post, der giver anledning til en kreditrisikoeksponering i henhold til kapitalkravsforordningens rammer.</t>
    </r>
  </si>
  <si>
    <r>
      <rPr>
        <i/>
        <sz val="9"/>
        <color rgb="FF000000"/>
        <rFont val="Century Gothic"/>
        <family val="2"/>
        <scheme val="minor"/>
      </rPr>
      <t>Nettoværdi af eksponeringen</t>
    </r>
    <r>
      <rPr>
        <sz val="9"/>
        <color rgb="FF000000"/>
        <rFont val="Century Gothic"/>
        <family val="2"/>
        <scheme val="minor"/>
      </rPr>
      <t>: For balanceførte poster er nettoværdien eksponeringens regnskabsmæssige bruttoværdi minus fradrag/værdiforringelser. For ikkebalanceførte poster er nettoværdien eksponeringens regnskabsmæssige bruttoværdi minus hensættelser.</t>
    </r>
  </si>
  <si>
    <r>
      <rPr>
        <i/>
        <sz val="9"/>
        <color rgb="FF000000"/>
        <rFont val="Century Gothic"/>
        <family val="2"/>
        <scheme val="minor"/>
      </rPr>
      <t>Gennemsnitlige nettoeksponeringer i løbet af perioden</t>
    </r>
    <r>
      <rPr>
        <sz val="9"/>
        <color rgb="FF000000"/>
        <rFont val="Century Gothic"/>
        <family val="2"/>
        <scheme val="minor"/>
      </rPr>
      <t>: Gennemsnittet af nettoeksponeringsværdierne ved afslutningen af hvert kvartal i observationsperioden.</t>
    </r>
  </si>
  <si>
    <r>
      <rPr>
        <i/>
        <sz val="9"/>
        <color rgb="FF000000"/>
        <rFont val="Century Gothic"/>
        <family val="2"/>
        <scheme val="minor"/>
      </rPr>
      <t>Regnskabsmæssige bruttoværdier</t>
    </r>
    <r>
      <rPr>
        <sz val="9"/>
        <color rgb="FF000000"/>
        <rFont val="Century Gothic"/>
        <family val="2"/>
        <scheme val="minor"/>
      </rPr>
      <t>: Den regnskabsmæssige værdi før eventuelle fradrag/værdiforringelser, men efter overvejelse af afskrivninger. Institutterne skal ikke tage CRM-teknikker i betragtning ved anvendelse af tredje del, afsnit II, kapitel 4, i kapitalkravsforordningen. Ikkebalanceførte poster skal offentliggøres som deres nominelle værdi inklusive eventuelle relevante kreditkonverteringsfaktorer i overensstemmelse med artikel 111 og artikel 166 i kapitalkravsforordningen eller CRM-teknikker og inklusive eventuelle hensættelser, i særdeleshed (a) afgivne garantier (det maksimumbeløb, som instituttet ville skulle betale, hvis garantien blev anvendt), og (b) lånetilsagn og andre forpligtelser (det samlede beløb, som instituttet har forpligtet sig til at låne ud).</t>
    </r>
  </si>
  <si>
    <r>
      <rPr>
        <i/>
        <sz val="9"/>
        <color rgb="FF000000"/>
        <rFont val="Century Gothic"/>
        <family val="2"/>
        <scheme val="minor"/>
      </rPr>
      <t>Fradrag/værdiforringelser og hensættelser</t>
    </r>
    <r>
      <rPr>
        <sz val="9"/>
        <color rgb="FF000000"/>
        <rFont val="Century Gothic"/>
        <family val="2"/>
        <scheme val="minor"/>
      </rPr>
      <t>: For balanceførte aktiver. De samlede værdiforringelser foretaget gennem fradrag eller via en direkte reduktion af den regnskabsmæssige værdi i forhold til værdiforringede og ikkeværdiforringede eksponeringer i overensstemmelse med de anvendte regnskabsregler. Direkte reduktioner med henblik på værdiforringelser adskiller sig fra afskrivninger i den henseende, at de ikke er ophør af indregning-hændelser pga. uerholdelighed, men nedskrivninger pga. kreditrisiko (nedskrivningsbeløbet kan omgøres via en stigning i eksponeringens regnskabsmæssige værdi). For ikkebalanceførte poster fastlægges bestemmelserne i overensstemmelse med regnskabsreglerne.</t>
    </r>
  </si>
  <si>
    <r>
      <rPr>
        <i/>
        <sz val="9"/>
        <color rgb="FF000000"/>
        <rFont val="Century Gothic"/>
        <family val="2"/>
        <scheme val="minor"/>
      </rPr>
      <t>Afskrivninger:</t>
    </r>
    <r>
      <rPr>
        <sz val="9"/>
        <color rgb="FF000000"/>
        <rFont val="Century Gothic"/>
        <family val="2"/>
        <scheme val="minor"/>
      </rPr>
      <t xml:space="preserve"> Afskrivninger udgør en hændelse, der indebærer ophør af indregning og relaterer til et finansielt aktiv i dets helhed eller til en portion af det. Afskrivninger inkluderer (henholdsvis) delvise og hele beløb af hovedstolen og overskreden rente for balanceførte aktiver, der slettes fra regnskabet, fordi instituttet ikke har fornuftige forventninger til inddrivning af de kontraktlige pengestrømme. Afskrivningerne skal inkludere beløb opstået på baggrund af både reduktion af den regnskabsmæssige værdi af de finansielle aktiver indregnet direkte som gevinst eller tab såvel som reduktioner i beløbene til hensættelseskontoen for kredittab imod den regnskabsmæssige værdi af finansielle aktiver.</t>
    </r>
  </si>
  <si>
    <t>Rækker</t>
  </si>
  <si>
    <r>
      <rPr>
        <i/>
        <sz val="9"/>
        <color rgb="FF000000"/>
        <rFont val="Century Gothic"/>
        <family val="2"/>
        <scheme val="minor"/>
      </rPr>
      <t>Eksponeringsklasse:</t>
    </r>
    <r>
      <rPr>
        <sz val="9"/>
        <color rgb="FF000000"/>
        <rFont val="Century Gothic"/>
        <family val="2"/>
        <scheme val="minor"/>
      </rPr>
      <t xml:space="preserve"> Institutterne skal kun rapportere eksponeringen i en eksponeringsklasse, når eksponeringen er væsentlig i overensstemmelse med EBA's retningslinjer 2014/14. Institutterne kan samle de uvæsentlige eksponeringer i én række: "andet".</t>
    </r>
  </si>
  <si>
    <t>EU CRB-C - Geografisk opdeling af eksponeringer</t>
  </si>
  <si>
    <t>Kontantværdi af obligationsrestgæld</t>
  </si>
  <si>
    <t>m</t>
  </si>
  <si>
    <t>n</t>
  </si>
  <si>
    <t>Danmark</t>
  </si>
  <si>
    <t>Andre geografiske områder</t>
  </si>
  <si>
    <t>IRB-metoden</t>
  </si>
  <si>
    <t>03. Selskaber</t>
  </si>
  <si>
    <t>Subtotal</t>
  </si>
  <si>
    <t>Standard-metoden</t>
  </si>
  <si>
    <t>07. Centralregeringer eller centralbanker</t>
  </si>
  <si>
    <t>08. Regionale eller lokale myndigheder</t>
  </si>
  <si>
    <t>12. Institutter</t>
  </si>
  <si>
    <t>13. Selskaber</t>
  </si>
  <si>
    <t>14. Detail</t>
  </si>
  <si>
    <t>15. Med sikkerhed i form af fast ejendom</t>
  </si>
  <si>
    <t>16. Eksponeringsværdi ved misligholdelse</t>
  </si>
  <si>
    <t>21. Aktieeksponeringer</t>
  </si>
  <si>
    <t>22. Andre eksponeringer</t>
  </si>
  <si>
    <t>I alt ultimo perioden</t>
  </si>
  <si>
    <t xml:space="preserve">At vise en opdeling af eksponeringer efter geografiske områder og eksponeringsklasser. </t>
  </si>
  <si>
    <t xml:space="preserve">Skabelonen er obligatorisk for alle institutter, som er omfattet af punkt 7 i disse retningslinjer. </t>
  </si>
  <si>
    <t xml:space="preserve">Nettoværdien af balanceførte og ikkebalanceførte eksponeringsbeløb, der svarer til de opgivne værdier i regnskaberne, men i henhold til rammerne af den tilsynsmæssige konsolidering i henhold til første del, afsnit II, kapitel 2, i kapitalkravsforordningen). </t>
  </si>
  <si>
    <t xml:space="preserve">Fleksibelt. Kolonnerne skal angive de betydende geografiske områder, hvor institutterne har væsentlige eksponeringsklasser. Rækkerne skal (som minimum) afspejle de væsentlige eksponeringsklasser på grundlag af definitionen af eksponeringsklasser som angivet i artikel 112 og artikel 147 i kapitalkravsforordningen. De kan suppleres for at angive yderligere detaljer, hvis det er relevant. Ledsagende </t>
  </si>
  <si>
    <t>Institutterne forventes at forklare årsagerne til eventuelle væsentlige ændringer i beløbene fra den tidligere rapporteringsperiode. Når væsentligheden af de geografiske områder eller lande fastslås ved hjælp af en væsentlighedstærskel, skal den pågældende tærskel offentliggøres såvel som listen over uvæsentlige lande i kolonnerne "andre geografiske område" og "andre lande".</t>
  </si>
  <si>
    <t>EU CRB-D - Koncentration af eksponeringer efter branche eller modpartstype</t>
  </si>
  <si>
    <t>h</t>
  </si>
  <si>
    <t>i</t>
  </si>
  <si>
    <t>j</t>
  </si>
  <si>
    <t>l</t>
  </si>
  <si>
    <t>o</t>
  </si>
  <si>
    <t>p</t>
  </si>
  <si>
    <t>q</t>
  </si>
  <si>
    <t>r</t>
  </si>
  <si>
    <t>s</t>
  </si>
  <si>
    <t>u</t>
  </si>
  <si>
    <t>Landbrug, jagt, skovbrug og fiskeri</t>
  </si>
  <si>
    <t>Råstof-udvinding</t>
  </si>
  <si>
    <t>Fremstillings-virksomhed</t>
  </si>
  <si>
    <t>EL- gas- og fjernvarme-forsyning</t>
  </si>
  <si>
    <t>Vand-forsyning</t>
  </si>
  <si>
    <t>Bygge- og anlægs-virksomhed</t>
  </si>
  <si>
    <t>Engros og detail-handel</t>
  </si>
  <si>
    <t>Transport og gods-håndtering</t>
  </si>
  <si>
    <t>Hotel og restaurations-virksomhed</t>
  </si>
  <si>
    <t>Information og kommunikation</t>
  </si>
  <si>
    <t>Fast ejendom</t>
  </si>
  <si>
    <t>Liberale, videnskabelige og tekniske</t>
  </si>
  <si>
    <t>Administrative tjenesteydelser og s</t>
  </si>
  <si>
    <t>Offentlig administration og forsvar, lovpligtig social sikrings-ordning</t>
  </si>
  <si>
    <t>Undervis-ning</t>
  </si>
  <si>
    <t>Sunhedsvæsen og social-foranstaltning</t>
  </si>
  <si>
    <t>Kultur, forlystelser og sport</t>
  </si>
  <si>
    <t>Andre erhverv samt ejerbolig</t>
  </si>
  <si>
    <t>bolig)</t>
  </si>
  <si>
    <t>At vise en opdeling af eksponeringer efter branche eller modpartstyper og eksponeringsklasser.</t>
  </si>
  <si>
    <t>Nettoværdien af balanceførte og ikkebalanceførte eksponeringsbeløb, der svarer til de opgivne værdier i regnskaberne, men i henhold til rammerne af den tilsynsmæssige konsolidering i henhold til første del, afsnit II, kapitel 2, i kapitalkravsforordningen). Fordelingen af modparter efter sektor er alene baseret på arten af den umiddelbare modpart. Klassifikationen af eksponeringerne, som er påtaget i fællesskab med mere end én låntager, skal gennemføres på grundlag af den af låntagerens karakteristika, der var mest relevant eller bestemmende for instituttets tildeling af eksponeringen.</t>
  </si>
  <si>
    <t>Fleksibelt Kolonnerne skal angive de væsentlige brancher eller modpartstyper, som institutterne har eksponeringer i. Væsentligheden skal vurderes på baggrund af EBA's retningslinjer 2014/14 og uvæsentlige brancher eller modpartstyper kan samles under en kolonne under overskriften "andet". Rækkerne skal (som minimum) afspejle væsentlige eksponeringsklasser (på grundlag af definitionen af eksponeringsklasser under artikel 112 og artikel 147) og kan suppleres for at opgive yderligere oplysninger, hvis det er relevant.</t>
  </si>
  <si>
    <t>EU CRB-E - Eksponeringernes løbetid</t>
  </si>
  <si>
    <t>B</t>
  </si>
  <si>
    <t>C</t>
  </si>
  <si>
    <t>D</t>
  </si>
  <si>
    <t>E</t>
  </si>
  <si>
    <t>Nettoeksponeringsværdi (mio. kr.)</t>
  </si>
  <si>
    <t>≤ 1 år</t>
  </si>
  <si>
    <t>&gt; 1 år ≤ 5 år</t>
  </si>
  <si>
    <t>&gt; 5 år</t>
  </si>
  <si>
    <t>Uden fastsat løbetid</t>
  </si>
  <si>
    <t>Standardmetoden</t>
  </si>
  <si>
    <t xml:space="preserve">07. Centralregeringer eller </t>
  </si>
  <si>
    <t>15. Med sikkerhed i form af pant i fast ejendom</t>
  </si>
  <si>
    <t>At angive en opdeling af nettoeksponeringer efter restløbetid og eksponeringsklasser</t>
  </si>
  <si>
    <t>Nettoværdien af balanceførte eksponeringsbeløb, (der svarer til de opgivne værdier i regnskaberne, men i henhold til omfanget af den tilsynsmæssige konsolidering i henhold til første del, afsnit II, kapitel 2, i kapitalkravsforordningen)</t>
  </si>
  <si>
    <t>Fleksibelt. Rækkerne skal som minimum afspejle de væsentlige eksponeringsklasser (på grundlag af definitionen af eksponeringsklasser som angivet i artikel 112 og artikel 147 i kapitalkravsforordningen.)</t>
  </si>
  <si>
    <t>Kolonner:</t>
  </si>
  <si>
    <r>
      <rPr>
        <i/>
        <sz val="9"/>
        <color theme="1"/>
        <rFont val="Century Gothic"/>
        <family val="2"/>
        <scheme val="minor"/>
      </rPr>
      <t>Nettoeksponeringsværdier:</t>
    </r>
    <r>
      <rPr>
        <sz val="9"/>
        <color theme="1"/>
        <rFont val="Century Gothic"/>
        <family val="2"/>
        <scheme val="minor"/>
      </rPr>
      <t xml:space="preserve"> Nettoværdierne som defineret i skabelon EU CRB-B skal rapporteres efter resterende kontraktlige løbetider. For denne oplysning gælder følgende:</t>
    </r>
  </si>
  <si>
    <t>- Når en modpart kan vælge, hvornår et beløb skal tilbagebetales, tildeles beløbet til kolonnen "på anfordring". Kolonnen indeholder udestående fordringer på anfordring (call) med kort varsel, løbende konti og lignende beholdninger (som kan inkludere lån, der er dag-til-dag-indskud til låneren uanset deres retlige form). Den indeholder også "overtræk", der udgør debetsaldi på de løbende poster.</t>
  </si>
  <si>
    <t>- Når en eksponering ikke har en fastsat løbetid af andre årsager, end at modparten selv kan vælge, hvornår et beløb skal betales, skal dette eksponeringsbeløb oplyses i kolonnen "uden fastsat løbetid".</t>
  </si>
  <si>
    <t>- Når beløbet tilbagebetales i rater, skal eksponeringen fordeles i det løbetidsinterval, der svarer til den sidste rate.</t>
  </si>
  <si>
    <t>Rækker:</t>
  </si>
  <si>
    <r>
      <rPr>
        <i/>
        <sz val="9"/>
        <color theme="1"/>
        <rFont val="Century Gothic"/>
        <family val="2"/>
        <scheme val="minor"/>
      </rPr>
      <t>Eksponeringsklasse:</t>
    </r>
    <r>
      <rPr>
        <sz val="9"/>
        <color theme="1"/>
        <rFont val="Century Gothic"/>
        <family val="2"/>
        <scheme val="minor"/>
      </rPr>
      <t xml:space="preserve"> Institutterne skal på separat baggrund kun offentliggøre de eksponeringsklasser, der betragtes som væsentlige i overensstemmelse med EBA's retningslinjer 2014/14. Institutterne kan samle de uvæsentlige eksponeringer i en enkelt række under overskriften "andet".</t>
    </r>
  </si>
  <si>
    <t>EU CR1-A - Eksponeringernes kreditkvalitet efter eksponeringsklasse og instrument</t>
  </si>
  <si>
    <t>Den regnskabsmæssige bruttoværdi af</t>
  </si>
  <si>
    <t>Specifikke kreditrisiko-justeringer</t>
  </si>
  <si>
    <t>Generelle kreditrisiko-justeringer</t>
  </si>
  <si>
    <t>Akkumulerede afskrivninger</t>
  </si>
  <si>
    <t>Afgift for kreditrisikojusteringer for perioden</t>
  </si>
  <si>
    <t>Nettoværdier</t>
  </si>
  <si>
    <t>Misligholdte eksponeringer</t>
  </si>
  <si>
    <t>Ikke misligholdte eksponeringer</t>
  </si>
  <si>
    <t>(a+b-c-d)</t>
  </si>
  <si>
    <t>Sikkerhed i fast ejendom</t>
  </si>
  <si>
    <t>SMV´er</t>
  </si>
  <si>
    <t>Ikke SMV´er</t>
  </si>
  <si>
    <t>Kvalificerede revolverende</t>
  </si>
  <si>
    <t>Anden detail</t>
  </si>
  <si>
    <t>Heraf: SMV´er</t>
  </si>
  <si>
    <t>Eksponeringer ved misligeholdelse</t>
  </si>
  <si>
    <t>Samlet standard metode</t>
  </si>
  <si>
    <t>Heraf: Lån</t>
  </si>
  <si>
    <t>Heraf: Gældinstrumenter</t>
  </si>
  <si>
    <t>Heraf: Ikke balanceførte eksponeringer</t>
  </si>
  <si>
    <t>At give et samlet billede af kreditkvaliteten af et instituts balanceførte og ikkebalanceførte eksponeringer.</t>
  </si>
  <si>
    <t>Nettoværdier (der svarer til de opgivne værdier i regnskaberne, men i overensstemmelse med rammerne af den tilsynsmæssige konsolidering i henhold til første del, afsnit II, kapitel 2, i kapitalkravsforordningen).</t>
  </si>
  <si>
    <t>Halvårligt.</t>
  </si>
  <si>
    <t>Fast. Rækkerne skal som minimum afspejle de væsentlige eksponeringsklasser (på grundlag af definitionen af eksponeringsklasser i artikel 112 og artikel 147 i kapitalkravsforordningen.).</t>
  </si>
  <si>
    <r>
      <rPr>
        <i/>
        <sz val="9"/>
        <rFont val="Century Gothic"/>
        <family val="2"/>
        <scheme val="minor"/>
      </rPr>
      <t>Regnskabsmæssige bruttoværdier</t>
    </r>
    <r>
      <rPr>
        <sz val="9"/>
        <rFont val="Century Gothic"/>
        <family val="2"/>
        <scheme val="minor"/>
      </rPr>
      <t>: Se definitionen i skabelon EU CRB-B.</t>
    </r>
  </si>
  <si>
    <r>
      <rPr>
        <i/>
        <sz val="9"/>
        <rFont val="Century Gothic"/>
        <family val="2"/>
        <scheme val="minor"/>
      </rPr>
      <t>Nettoeksponeringsværdier:</t>
    </r>
    <r>
      <rPr>
        <sz val="9"/>
        <rFont val="Century Gothic"/>
        <family val="2"/>
        <scheme val="minor"/>
      </rPr>
      <t xml:space="preserve"> Se definitionen i skabelon EU CRB-B.</t>
    </r>
  </si>
  <si>
    <r>
      <rPr>
        <i/>
        <sz val="9"/>
        <rFont val="Century Gothic"/>
        <family val="2"/>
        <scheme val="minor"/>
      </rPr>
      <t>Misligholdte eksponeringer</t>
    </r>
    <r>
      <rPr>
        <sz val="9"/>
        <rFont val="Century Gothic"/>
        <family val="2"/>
        <scheme val="minor"/>
      </rPr>
      <t>: For eksponeringer under IRB-metoden og den standardiserede metode er misligholdte eksponeringer, der er misligholdt i overensstemmelse med artikel 178 i kapitalkravsforordningen.</t>
    </r>
  </si>
  <si>
    <r>
      <rPr>
        <i/>
        <sz val="9"/>
        <rFont val="Century Gothic"/>
        <family val="2"/>
        <scheme val="minor"/>
      </rPr>
      <t>Ikkemisligholdte eksponeringer</t>
    </r>
    <r>
      <rPr>
        <sz val="9"/>
        <rFont val="Century Gothic"/>
        <family val="2"/>
        <scheme val="minor"/>
      </rPr>
      <t>: Ikkemisligholdte eksponeringer i overensstemmelse med artikel 178 i kapitalkravsforordningen.</t>
    </r>
  </si>
  <si>
    <r>
      <rPr>
        <i/>
        <sz val="9"/>
        <rFont val="Century Gothic"/>
        <family val="2"/>
        <scheme val="minor"/>
      </rPr>
      <t>Generelle og specifikke kreditrisikojusteringer</t>
    </r>
    <r>
      <rPr>
        <sz val="9"/>
        <rFont val="Century Gothic"/>
        <family val="2"/>
        <scheme val="minor"/>
      </rPr>
      <t>: Inkluderer akkumulerede beløb som defineret i artikel 1 i Kommissionens delegerede forordning (EU) nr. 183/2014 af 20. december 2013.</t>
    </r>
  </si>
  <si>
    <r>
      <rPr>
        <i/>
        <sz val="9"/>
        <rFont val="Century Gothic"/>
        <family val="2"/>
        <scheme val="minor"/>
      </rPr>
      <t>Akkumulerede afskrivninger</t>
    </r>
    <r>
      <rPr>
        <sz val="9"/>
        <rFont val="Century Gothic"/>
        <family val="2"/>
        <scheme val="minor"/>
      </rPr>
      <t>: Se definitionen af afskrivninger i skabelon EU CRB-B. Disse beløb skal rapporteres, indtil den samlede indfrielse af alle instituttets rettigheder (efter udløb af forældelsesperioden, eftergivelse eller andre årsager), eller indtil inddrivelse. Når et instituts rettigheder ikke er bortfaldet, skal afskrevne beløb derfor rapporteres, selv om lånet er helt ophørt, og inden håndhævelsesforanstaltning har fundet sted. Akkumulerede afskrivninger inkluderer ikke de direkte værdireguleringer af en eksponerings regnskabsmæssige bruttoværdi, når disse direkte værdireguleringer skyldes værdiforringelse og ikke uerholdelighed af dele af eller hele eksponeringen. De direkte værdireguleringer skal offentliggøres som kreditrisikojusteringer.</t>
    </r>
  </si>
  <si>
    <r>
      <rPr>
        <i/>
        <sz val="9"/>
        <rFont val="Century Gothic"/>
        <family val="2"/>
        <scheme val="minor"/>
      </rPr>
      <t>Kreditrisikojusteringskrav:</t>
    </r>
    <r>
      <rPr>
        <sz val="9"/>
        <rFont val="Century Gothic"/>
        <family val="2"/>
        <scheme val="minor"/>
      </rPr>
      <t xml:space="preserve"> Afgifter bogført i perioden for specifikke og generelle kreditrisikojusteringer.</t>
    </r>
  </si>
  <si>
    <r>
      <rPr>
        <i/>
        <sz val="9"/>
        <rFont val="Century Gothic"/>
        <family val="2"/>
        <scheme val="minor"/>
      </rPr>
      <t>Eksponeringsklasse:</t>
    </r>
    <r>
      <rPr>
        <sz val="9"/>
        <rFont val="Century Gothic"/>
        <family val="2"/>
        <scheme val="minor"/>
      </rPr>
      <t xml:space="preserve"> Institutterne skal kun rapportere eksponeringen i en eksponeringsklasse, når eksponeringen er væsentlig i overensstemmelse med EBA's retningslinjer 2014/14. Institutterne kan samle de uvæsentlige eksponeringer i en enkelt række under overskriften "andet".</t>
    </r>
  </si>
  <si>
    <t>EU CR1-B - Kreditkvalitet af eksponeringer efter branche eller modpartstyper</t>
  </si>
  <si>
    <t>Specifikke kreditrisikojusteringer</t>
  </si>
  <si>
    <t>Generelle kreditrisikojusteringer</t>
  </si>
  <si>
    <t>Landbrug, Skovbrug og fiskeri</t>
  </si>
  <si>
    <t>Råstofindvinding</t>
  </si>
  <si>
    <t>Fremstillingsvirksomhed</t>
  </si>
  <si>
    <t>EL- gas- og fjernvarmeforsyning</t>
  </si>
  <si>
    <t>Vandforsyning</t>
  </si>
  <si>
    <t>Bygge- og anlægsvirksomhed</t>
  </si>
  <si>
    <t>Engros- og detailhandel</t>
  </si>
  <si>
    <t>Transport og godshåndtering</t>
  </si>
  <si>
    <t>Hotel og restaurationsvirksomhed</t>
  </si>
  <si>
    <t>Liberale, videnskabelige og tekniske tjenesteydelser</t>
  </si>
  <si>
    <t>Administrative tjenesteydelser og serviceydelse</t>
  </si>
  <si>
    <t>Offentlig administration og forsvar, lovpligtig social sikkerhedsordning</t>
  </si>
  <si>
    <t>Undervisning</t>
  </si>
  <si>
    <t>Sundhedsvæsen og sociale foranstaltninger</t>
  </si>
  <si>
    <t>Andre erhverv</t>
  </si>
  <si>
    <t>Note: Kreditrisikojusteringer som følge af ledelsesmæssige skøn i henhold til lFRS9 er opdelt i specifikke og generelle risikojusteringer</t>
  </si>
  <si>
    <t>Periodens kreditrisikotillæg omfatter udelukkende nye misligholdte eksponeringer</t>
  </si>
  <si>
    <t>At give et samlet billede af kreditkvaliteten af et instituts balanceførte og ikkebalanceførte eksponeringer efter branche eller modpartstyper.</t>
  </si>
  <si>
    <t>Nettoværdier (der svarer til de opgivne værdier i regnskaberne, men i overensstemmelse med rammerne af den tilsynsmæssige konsolidering i henhold til første del, afsnit II, kapitel 2, i kapitalkravsforordningen) af de samlede eksponeringer under den standardiserede metode og IRB-metoden tilsammen.</t>
  </si>
  <si>
    <t>Fast. Opdelingen i rækker er fleksibel og skal svare til den anvendte opdeling i skabelon EU CRB-D, men kolonneopdelingen er fast.</t>
  </si>
  <si>
    <t>Institutterne forventes at forklare årsagerne til eventuelle væsentlige ændringer i beløbene fra den tidligere rapporteringsperiode</t>
  </si>
  <si>
    <r>
      <rPr>
        <b/>
        <sz val="9"/>
        <color theme="1"/>
        <rFont val="Century Gothic"/>
        <family val="2"/>
        <scheme val="minor"/>
      </rPr>
      <t>Kolonner</t>
    </r>
    <r>
      <rPr>
        <sz val="9"/>
        <color theme="1"/>
        <rFont val="Century Gothic"/>
        <family val="2"/>
        <scheme val="minor"/>
      </rPr>
      <t xml:space="preserve">
</t>
    </r>
    <r>
      <rPr>
        <i/>
        <sz val="9"/>
        <color theme="1"/>
        <rFont val="Century Gothic"/>
        <family val="2"/>
        <scheme val="minor"/>
      </rPr>
      <t>Regnskabsmæssige bruttoværdie</t>
    </r>
    <r>
      <rPr>
        <sz val="9"/>
        <color theme="1"/>
        <rFont val="Century Gothic"/>
        <family val="2"/>
        <scheme val="minor"/>
      </rPr>
      <t xml:space="preserve">r: Se definitionen i skabelon EU CRB-B.
</t>
    </r>
    <r>
      <rPr>
        <i/>
        <sz val="9"/>
        <color theme="1"/>
        <rFont val="Century Gothic"/>
        <family val="2"/>
        <scheme val="minor"/>
      </rPr>
      <t>Nettoeksponeringsværdier</t>
    </r>
    <r>
      <rPr>
        <sz val="9"/>
        <color theme="1"/>
        <rFont val="Century Gothic"/>
        <family val="2"/>
        <scheme val="minor"/>
      </rPr>
      <t xml:space="preserve">: Se definitionen i skabelon EU CRB-B.
</t>
    </r>
    <r>
      <rPr>
        <i/>
        <sz val="9"/>
        <color theme="1"/>
        <rFont val="Century Gothic"/>
        <family val="2"/>
        <scheme val="minor"/>
      </rPr>
      <t>Misligholdte eksponeringer</t>
    </r>
    <r>
      <rPr>
        <sz val="9"/>
        <color theme="1"/>
        <rFont val="Century Gothic"/>
        <family val="2"/>
        <scheme val="minor"/>
      </rPr>
      <t xml:space="preserve">: For eksponeringer under IRB-metoden og den standardiserede metode er misligholdte eksponeringer, der er misligholdt i overensstemmelse med artikel 178 i kapitalkravsforordningen.
</t>
    </r>
    <r>
      <rPr>
        <i/>
        <sz val="9"/>
        <color theme="1"/>
        <rFont val="Century Gothic"/>
        <family val="2"/>
        <scheme val="minor"/>
      </rPr>
      <t>Ikkemisligholdte eksponeringer</t>
    </r>
    <r>
      <rPr>
        <sz val="9"/>
        <color theme="1"/>
        <rFont val="Century Gothic"/>
        <family val="2"/>
        <scheme val="minor"/>
      </rPr>
      <t xml:space="preserve">: Ikkemisligholdte eksponeringer i overensstemmelse med artikel 178 i kapitalkravsforordningen.
</t>
    </r>
    <r>
      <rPr>
        <i/>
        <sz val="9"/>
        <color theme="1"/>
        <rFont val="Century Gothic"/>
        <family val="2"/>
        <scheme val="minor"/>
      </rPr>
      <t>Generelle og specifikke kreditrisikojusteringer</t>
    </r>
    <r>
      <rPr>
        <sz val="9"/>
        <color theme="1"/>
        <rFont val="Century Gothic"/>
        <family val="2"/>
        <scheme val="minor"/>
      </rPr>
      <t xml:space="preserve">: Inkluderer beløb som defineret i artikel 1 i Kommissionens delegerede forordning (EU) nr. 183/2014 af 20. december 2013.
</t>
    </r>
    <r>
      <rPr>
        <i/>
        <sz val="9"/>
        <color theme="1"/>
        <rFont val="Century Gothic"/>
        <family val="2"/>
        <scheme val="minor"/>
      </rPr>
      <t>Akkumulerede afskrivninger</t>
    </r>
    <r>
      <rPr>
        <sz val="9"/>
        <color theme="1"/>
        <rFont val="Century Gothic"/>
        <family val="2"/>
        <scheme val="minor"/>
      </rPr>
      <t xml:space="preserve">: Se definitionen af afskrivninger i skabelon EU CRB-B. Disse beløb skal rapporteres, indtil den samlede indfrielse af alle instituttets rettigheder (efter udløb af forældelsesperioden, eftergivelse eller andre årsager), eller indtil inddrivelse. Når et instituts rettigheder ikke er bortfaldet, skal afskrevne beløb derfor rapporteres, selv om lånet er helt ophørt, og inden håndhævelsesforanstaltning har fundet sted. Akkumulerede afskrivninger inkluderer ikke de direkte værdijusteringer af en eksponerings regnskabsmæssige bruttoværdi, når disse direkte værdireguleringer skyldes værdiforringelse og ikke uerholdelighed af dele af eller hele eksponeringen. De direkte værdireguleringer skal offentliggøres som kreditrisikojusteringer.
</t>
    </r>
    <r>
      <rPr>
        <i/>
        <sz val="9"/>
        <color theme="1"/>
        <rFont val="Century Gothic"/>
        <family val="2"/>
        <scheme val="minor"/>
      </rPr>
      <t>Kreditrisikojusteringskrav:</t>
    </r>
    <r>
      <rPr>
        <sz val="9"/>
        <color theme="1"/>
        <rFont val="Century Gothic"/>
        <family val="2"/>
        <scheme val="minor"/>
      </rPr>
      <t xml:space="preserve"> Udgiftsførte beløb i perioden for specifikke og generelle kreditrisikojusteringer.</t>
    </r>
  </si>
  <si>
    <r>
      <rPr>
        <b/>
        <sz val="9"/>
        <rFont val="Century Gothic"/>
        <family val="2"/>
        <scheme val="minor"/>
      </rPr>
      <t>Rækker</t>
    </r>
    <r>
      <rPr>
        <sz val="9"/>
        <rFont val="Century Gothic"/>
        <family val="2"/>
        <scheme val="minor"/>
      </rPr>
      <t xml:space="preserve">
Fordelingen af modparter efter sektor er alene baseret på arten af den umiddelbare modpart. Klassifikationen af eksponeringerne, som er påtaget i fællesskab med mere end én låntager, skal gennemføres på grundlag af den af låntagers karakteristika, der var mest relevant eller bestemmende for instituttets tildeling af eksponeringen.
Rækkerne skal angive de væsentlige brancher eller modpartstyper, som institutterne har eksponeringer i. Væsentligheden skal vurderes på baggrund af EBA's retningslinjer 2014/14, og uvæsentlige brancher eller modpartstyper kan samles i en række under overskriften "andre".</t>
    </r>
  </si>
  <si>
    <t>EU CR1-C - Eksponeringernes kreditkvalitet efter geografi</t>
  </si>
  <si>
    <t>EU CR1-D - Aldersfordeling af eksponeringer i restance</t>
  </si>
  <si>
    <t>Regnskabsmæssige bruttoværdier</t>
  </si>
  <si>
    <t>&lt;=30 dage</t>
  </si>
  <si>
    <t>&gt;30 dage &lt;=60 dage</t>
  </si>
  <si>
    <t>&gt;60 dage &lt;=90 dage</t>
  </si>
  <si>
    <t>&gt;90 dage &lt;=180 dage</t>
  </si>
  <si>
    <t>&gt;180 dage &lt;= 1 år</t>
  </si>
  <si>
    <t>&gt; 1 år</t>
  </si>
  <si>
    <t>Lån</t>
  </si>
  <si>
    <t>Gældsværdipapirer</t>
  </si>
  <si>
    <t>Eksponeringer i alt</t>
  </si>
  <si>
    <t>At opgive en aldersfordelingsanalyse af balanceførte eksponeringer i restance uanset deres værdiforringelsesstatus.</t>
  </si>
  <si>
    <t>De regnskabsmæssige bruttoværdier (svarende til de regnskabsmæssige værdier før nedskrivning, hensættelser og justering af akkumuleret negativ dagsværdi rapporteret pga. kreditrisiko og rapporteret i regnskaber men i overensstemmelse med de tilsynsmæssige rammer for konsolidering i overensstemmelse med første del, afsnit II, kapitel 2, i kapitalkravsforordningen).</t>
  </si>
  <si>
    <t>Fast. Minimumsgrænser for restance kan suppleres med yderligere restancegrænser for bedre at afspejle aldersfordelingen af eksponeringer i restance i et instituts portefølje.</t>
  </si>
  <si>
    <r>
      <rPr>
        <b/>
        <sz val="9"/>
        <color theme="1"/>
        <rFont val="Century Gothic"/>
        <family val="2"/>
        <scheme val="minor"/>
      </rPr>
      <t>Kolonner</t>
    </r>
    <r>
      <rPr>
        <sz val="9"/>
        <color theme="1"/>
        <rFont val="Century Gothic"/>
        <family val="2"/>
        <scheme val="minor"/>
      </rPr>
      <t xml:space="preserve">
Den regnskabsmæssige bruttoværdi af eksponeringer i restance skal opdeles i overensstemmelse med antallet af dage for den ældste eksponering i restance.</t>
    </r>
  </si>
  <si>
    <t>EU CR1-E - Urentable eksponeringer og eksponeringer med henstand</t>
  </si>
  <si>
    <t xml:space="preserve">Den regnskabsmæssige bruttoværdi af rentable og urentable eksponeringer </t>
  </si>
  <si>
    <t>Justering for akkumulerede nedskrivninger og negativ dagsværdi som følge af kreditrisiko</t>
  </si>
  <si>
    <t>Modtaget sikkerhedsstillelse og finansielle garantier</t>
  </si>
  <si>
    <t>Rentable</t>
  </si>
  <si>
    <t>Urentable</t>
  </si>
  <si>
    <t>Heraf rentable eksponeringer</t>
  </si>
  <si>
    <t>Heraf urentable eksponeringer</t>
  </si>
  <si>
    <t>Heraf rentable</t>
  </si>
  <si>
    <t>Heraf med henstand</t>
  </si>
  <si>
    <t>Heraf med restance&gt;30 og &lt;=90 dage</t>
  </si>
  <si>
    <t>Heraf misligholdte</t>
  </si>
  <si>
    <t>Heraf med værdi-forringelse</t>
  </si>
  <si>
    <t>010</t>
  </si>
  <si>
    <t>020</t>
  </si>
  <si>
    <t>Lån og forskud</t>
  </si>
  <si>
    <t>030</t>
  </si>
  <si>
    <t>Ikkebalanceførte poster</t>
  </si>
  <si>
    <t>At give en oversigt over urentable eksponeringer og eksponeringer med henstand i overensstemmelse med Kommissionens gennemførelsesforordning (EU) nr. 680/2014.</t>
  </si>
  <si>
    <t>Regnskabsmæssige bruttoværdier (svarende til de regnskabsmæssige værdier før nedskrivning, hensættelser og justering af akkumuleret negativ dagsværdi rapporteret pga. kreditrisiko og rapporteret i regnskaber men i overensstemmelse med de tilsynsmæssige rammer for konsolidering i overensstemmelse med første del, afsnit II, kapitel 2, i kapitalkravsforordningen). Når mængden af akkumulerede nedskrivninger, hensættelser og justeringer af negativ dagsværdi pga. kreditrisiko adskiller sig væsentligt fra omfanget af specifikke og generelle kreditrisikojusteringer som offentliggjort i skabelonerne EU CR1-A til D, skal institutterne separat offentliggøre omfanget af akkumulerede negative ændringer i dagsværdien som følge af kreditrisiko.</t>
  </si>
  <si>
    <t>Institutterne forventes at forklare årsagerne til eventuelle væsentlige ændringer i beløbene fra den tidligere rapporteringsperiode og forklare forskellene mellem antallet af urentable, værdiforringede og misligholdte eksponeringer.</t>
  </si>
  <si>
    <r>
      <rPr>
        <b/>
        <sz val="9"/>
        <rFont val="Century Gothic"/>
        <family val="2"/>
        <scheme val="minor"/>
      </rPr>
      <t>Kolonner:</t>
    </r>
    <r>
      <rPr>
        <sz val="9"/>
        <rFont val="Century Gothic"/>
        <family val="2"/>
        <scheme val="minor"/>
      </rPr>
      <t xml:space="preserve">
</t>
    </r>
    <r>
      <rPr>
        <i/>
        <sz val="9"/>
        <rFont val="Century Gothic"/>
        <family val="2"/>
        <scheme val="minor"/>
      </rPr>
      <t>Regnskabsmæssige bruttobeløb</t>
    </r>
    <r>
      <rPr>
        <sz val="9"/>
        <rFont val="Century Gothic"/>
        <family val="2"/>
        <scheme val="minor"/>
      </rPr>
      <t xml:space="preserve">: Se definitionen i skabelon EU CRB-B.
</t>
    </r>
    <r>
      <rPr>
        <i/>
        <sz val="9"/>
        <rFont val="Century Gothic"/>
        <family val="2"/>
        <scheme val="minor"/>
      </rPr>
      <t>Urentable eksponeringer</t>
    </r>
    <r>
      <rPr>
        <sz val="9"/>
        <rFont val="Century Gothic"/>
        <family val="2"/>
        <scheme val="minor"/>
      </rPr>
      <t xml:space="preserve">: Som defineret i afsnit 145 i bilag V til Kommissionens gennemførelsesforordning (EU) nr. 680/2014 som ændret ved Kommissionens gennemførelsesforordning (EU) nr. 2015/227.
</t>
    </r>
    <r>
      <rPr>
        <i/>
        <sz val="9"/>
        <rFont val="Century Gothic"/>
        <family val="2"/>
        <scheme val="minor"/>
      </rPr>
      <t>Eksponering med henstand</t>
    </r>
    <r>
      <rPr>
        <sz val="9"/>
        <rFont val="Century Gothic"/>
        <family val="2"/>
        <scheme val="minor"/>
      </rPr>
      <t xml:space="preserve">: Eksponeringer med henstand som defineret i afsnit 163-167 i bilag V til Kommissionens gennemførelsesforordning (EU) nr. 680/2014. Afhængigt af om eksponeringer med henstand opfylder de påkrævede betingelser som angivet i bilag V til den pågældende forordning, kan de identificeres som rentable eller urentable. Værdiforringede eksponeringer: Urentable eksponeringer, der også betragtes som værdiforringede i overensstemmelse med de gældende regnskabsregler.
</t>
    </r>
    <r>
      <rPr>
        <i/>
        <sz val="9"/>
        <rFont val="Century Gothic"/>
        <family val="2"/>
        <scheme val="minor"/>
      </rPr>
      <t>Misligholdte eksponeringer:</t>
    </r>
    <r>
      <rPr>
        <sz val="9"/>
        <rFont val="Century Gothic"/>
        <family val="2"/>
        <scheme val="minor"/>
      </rPr>
      <t xml:space="preserve"> Urentable eksponeringer, der også klassificeres som misligholdt, i overensstemmelse med artikel 178 i kapitalkravsforordningen.
</t>
    </r>
    <r>
      <rPr>
        <i/>
        <sz val="9"/>
        <rFont val="Century Gothic"/>
        <family val="2"/>
        <scheme val="minor"/>
      </rPr>
      <t>Justeringer af akkumulerede nedskrivninger og negativ dagsværdi som følge af kreditrisiko:</t>
    </r>
    <r>
      <rPr>
        <sz val="9"/>
        <rFont val="Century Gothic"/>
        <family val="2"/>
        <scheme val="minor"/>
      </rPr>
      <t xml:space="preserve"> Dette skal omfatte de beløb, der er fastsat i overensstemmelse med afsnit 48, 65 og 66 i anden del af bilag V til Kommissionens gennemførelsesforordning (EU) nr. 680/2014.
</t>
    </r>
    <r>
      <rPr>
        <i/>
        <sz val="9"/>
        <rFont val="Century Gothic"/>
        <family val="2"/>
        <scheme val="minor"/>
      </rPr>
      <t>Modtaget sikkerhedsstillelse og finansielle garantier</t>
    </r>
    <r>
      <rPr>
        <sz val="9"/>
        <rFont val="Century Gothic"/>
        <family val="2"/>
        <scheme val="minor"/>
      </rPr>
      <t>: Det maksimale beløb i sikkerhedsstillelse eller garanti, der kan overvejes, og som ikke kan overskride den regnskabsmæssige værdi af sikkerhedsstillelsen eller den garanterede eksponering.</t>
    </r>
  </si>
  <si>
    <t>EU CR2-A - Ændringer i beholdningen af generelle og specifikke kreditrisikojusteringer</t>
  </si>
  <si>
    <t xml:space="preserve">Justering af akkumuleret specifik kreditrisiko
(mio. kr)
</t>
  </si>
  <si>
    <t>Justering af akkumuleret generel kreditrisiko (mio. kr.)</t>
  </si>
  <si>
    <t>Åbningsbalance</t>
  </si>
  <si>
    <t>Stigninger som følge af beløb, der hensat til anslåede tab på lån i perioden</t>
  </si>
  <si>
    <t>Fald som følge af beløb, der er tilbageført til anslåede tab på lån i perioden</t>
  </si>
  <si>
    <t>Fald som følge af beløb afsat til justeringer af akkumuleret kreditrisiko</t>
  </si>
  <si>
    <t>Overførsler mellem kreditrisikojusteringer</t>
  </si>
  <si>
    <t>Virkning af valutakursbevægelser</t>
  </si>
  <si>
    <t>Virksomhedssammenslutninger, herunder opkøb og frasalg af datterselskaber</t>
  </si>
  <si>
    <t>Slutbalance</t>
  </si>
  <si>
    <t>Genopretning som følge af kreditrisikojusteringer registreret direkte i resultatopgørelsen</t>
  </si>
  <si>
    <t>Specifikke kreditrisikojusteringer registreret direkte i resultatopgørelsen</t>
  </si>
  <si>
    <t>At identificere ændringerne i et instituts beholdning af generelle og specifikke kreditrisikojusteringer i forhold til lån og gældsværdipapirer, der er misligholdt eller værdiforringet.</t>
  </si>
  <si>
    <t>Akkumulerede mængder af specifikke og generelle kreditrisikojusteringer for værdiforringede og misligholdte lån og gældsværdipapirer (generelle kreditrisikojusteringer kan relateres til ikkemisligholdte eller ikkeværdiforringede lån og gældsværdipapirer).</t>
  </si>
  <si>
    <t>Fast. Kolonnerne kan ikke ændres. Institutterne kan tilføje yderligere rækker.</t>
  </si>
  <si>
    <t>Institutterne skal beskrive typen af specifikke og generelle kreditrisikojusteringer, som inkluderes i skabelonen, og de forventes endvidere at forklare årsagerne til eventuelle væsentlige ændringer i beløbene.</t>
  </si>
  <si>
    <t>Definition</t>
  </si>
  <si>
    <r>
      <rPr>
        <b/>
        <sz val="9"/>
        <rFont val="Century Gothic"/>
        <family val="2"/>
        <scheme val="minor"/>
      </rPr>
      <t>Kolonner:</t>
    </r>
    <r>
      <rPr>
        <sz val="9"/>
        <rFont val="Century Gothic"/>
        <family val="2"/>
        <scheme val="minor"/>
      </rPr>
      <t xml:space="preserve">
</t>
    </r>
    <r>
      <rPr>
        <i/>
        <sz val="9"/>
        <rFont val="Century Gothic"/>
        <family val="2"/>
        <scheme val="minor"/>
      </rPr>
      <t>Generelle og specifikke kreditrisikojusteringer</t>
    </r>
    <r>
      <rPr>
        <sz val="9"/>
        <rFont val="Century Gothic"/>
        <family val="2"/>
        <scheme val="minor"/>
      </rPr>
      <t xml:space="preserve">: Inkluderer beløb som defineret i artikel 1 i Kommissionens delegerede forordning (EU) nr. 183/2014 af 20. december 2013.
</t>
    </r>
    <r>
      <rPr>
        <b/>
        <sz val="9"/>
        <rFont val="Century Gothic"/>
        <family val="2"/>
        <scheme val="minor"/>
      </rPr>
      <t>Rækker:</t>
    </r>
    <r>
      <rPr>
        <sz val="9"/>
        <rFont val="Century Gothic"/>
        <family val="2"/>
        <scheme val="minor"/>
      </rPr>
      <t xml:space="preserve">
</t>
    </r>
    <r>
      <rPr>
        <i/>
        <sz val="9"/>
        <rFont val="Century Gothic"/>
        <family val="2"/>
        <scheme val="minor"/>
      </rPr>
      <t>Stigninger som følge af beløb, der er hensat til anslåede tab på lån i perioden, og fald som følge af beløb, der er tilbageført til anslåede tab på lån i perioden</t>
    </r>
    <r>
      <rPr>
        <sz val="9"/>
        <rFont val="Century Gothic"/>
        <family val="2"/>
        <scheme val="minor"/>
      </rPr>
      <t xml:space="preserve">, skal omfatte (henholdsvis) antallet af ændringer i specifikke og generelle kreditrisikojusteringer, der skyldes ændringer i en modparts kreditværdighed – for eksempel en stigning i eller en tilbageførsel af tab ved værdiforringelse i overensstemmelse med regnskabsreglerne – og som ikke medfører en overførsel mellem fradrag. I sidstnævnte tilfælde skal instituttet offentliggøre ændringen i kreditrisikojusteringerne i rækken "overførsler mellem kreditrisikojusteringer".
</t>
    </r>
    <r>
      <rPr>
        <i/>
        <sz val="9"/>
        <rFont val="Century Gothic"/>
        <family val="2"/>
        <scheme val="minor"/>
      </rPr>
      <t>Fald som følge af beløb afsat til justeringer af akkumuleret kreditrisiko</t>
    </r>
    <r>
      <rPr>
        <sz val="9"/>
        <rFont val="Century Gothic"/>
        <family val="2"/>
        <scheme val="minor"/>
      </rPr>
      <t xml:space="preserve">: Indvirkning af de delvise og samlede afskrivninger af beløb for specifikke og generelle kreditrisikojusteringer. Se skabelon EU CRB-B for at se en definition af afskrivning.
</t>
    </r>
    <r>
      <rPr>
        <i/>
        <sz val="9"/>
        <rFont val="Century Gothic"/>
        <family val="2"/>
        <scheme val="minor"/>
      </rPr>
      <t>Virksomhedssammenslutninger, herunder opkøb og frasalg af datterselskaber</t>
    </r>
    <r>
      <rPr>
        <sz val="9"/>
        <rFont val="Century Gothic"/>
        <family val="2"/>
        <scheme val="minor"/>
      </rPr>
      <t xml:space="preserve">: Indvirkningen af mængden af justeringer af akkumulerede specifikke og generelle kreditrisici i enhver transaktion eller anden hændelse, hvori en erhverver opnår kontrol over en eller flere virksomheder.
</t>
    </r>
    <r>
      <rPr>
        <i/>
        <sz val="9"/>
        <rFont val="Century Gothic"/>
        <family val="2"/>
        <scheme val="minor"/>
      </rPr>
      <t>Andre justeringer</t>
    </r>
    <r>
      <rPr>
        <sz val="9"/>
        <rFont val="Century Gothic"/>
        <family val="2"/>
        <scheme val="minor"/>
      </rPr>
      <t xml:space="preserve">: Balancering af poster, der er nødvendige for at kunne afstemme summen.
</t>
    </r>
    <r>
      <rPr>
        <i/>
        <sz val="9"/>
        <rFont val="Century Gothic"/>
        <family val="2"/>
        <scheme val="minor"/>
      </rPr>
      <t>Genopretning som følge af kreditrisikojusteringer registreret direkte på resultatopgørelsen og specifikke kreditrisikojusteringer registreret direkte på resultatopgørelsen</t>
    </r>
    <r>
      <rPr>
        <sz val="9"/>
        <rFont val="Century Gothic"/>
        <family val="2"/>
        <scheme val="minor"/>
      </rPr>
      <t>: Rækkerne skal inkludere (henholdsvis) direkte tilbageførsel af og direkte forøgelse af specifikke kreditrisikojusteringer, der – i overensstemmelse med de gældende regnskabsstandarer – ikke foretages via en hensættelseskonto, men reducerer en eksponerings regnskabsmæssige bruttoværdi.</t>
    </r>
  </si>
  <si>
    <t>EU CR2-B - Ændringer i beholdningen af misligholdte og værdiforringede lån og gældsværdipapirer</t>
  </si>
  <si>
    <t>Mio. kr.</t>
  </si>
  <si>
    <t xml:space="preserve">Den regnskabsmæssige bruttoværdi af misligholdte eksponeringer </t>
  </si>
  <si>
    <t>Lån og gældsværdipapirer, der siden den sidste rapporteringsperiode er blevet misligholdt eller værdiforringet</t>
  </si>
  <si>
    <t>Returneret til ikkemisligholdt status</t>
  </si>
  <si>
    <t>Afskrevne beløb</t>
  </si>
  <si>
    <t>Andre ændringer</t>
  </si>
  <si>
    <t>At identificere ændringer i et instituts beholdning af misligholdte lån og gældsværdipapirer.</t>
  </si>
  <si>
    <t>Bankerne forventes at forklare årsagerne til eventuelle væsentlige ændringer i beløbene.</t>
  </si>
  <si>
    <r>
      <rPr>
        <b/>
        <sz val="9"/>
        <rFont val="Century Gothic"/>
        <family val="2"/>
        <scheme val="minor"/>
      </rPr>
      <t>Kolonner:</t>
    </r>
    <r>
      <rPr>
        <sz val="9"/>
        <rFont val="Century Gothic"/>
        <family val="2"/>
        <scheme val="minor"/>
      </rPr>
      <t xml:space="preserve">
</t>
    </r>
    <r>
      <rPr>
        <i/>
        <sz val="9"/>
        <rFont val="Century Gothic"/>
        <family val="2"/>
        <scheme val="minor"/>
      </rPr>
      <t>Regnskabsmæssige bruttoværdier</t>
    </r>
    <r>
      <rPr>
        <sz val="9"/>
        <rFont val="Century Gothic"/>
        <family val="2"/>
        <scheme val="minor"/>
      </rPr>
      <t xml:space="preserve">: Se definitionen i skabelon EU CRB-B.
</t>
    </r>
    <r>
      <rPr>
        <i/>
        <sz val="9"/>
        <rFont val="Century Gothic"/>
        <family val="2"/>
        <scheme val="minor"/>
      </rPr>
      <t>Misligholdte eksponeringer</t>
    </r>
    <r>
      <rPr>
        <sz val="9"/>
        <rFont val="Century Gothic"/>
        <family val="2"/>
        <scheme val="minor"/>
      </rPr>
      <t xml:space="preserve">: Eksponeringer under IRB-metoden eller den standardiserede metode, der er misligholdt i henhold til artikel 178 i kapitalkravsforordningen. </t>
    </r>
  </si>
  <si>
    <r>
      <rPr>
        <i/>
        <sz val="9"/>
        <rFont val="Century Gothic"/>
        <family val="2"/>
        <scheme val="minor"/>
      </rPr>
      <t>Åbningsbalance:</t>
    </r>
    <r>
      <rPr>
        <sz val="9"/>
        <rFont val="Century Gothic"/>
        <family val="2"/>
        <scheme val="minor"/>
      </rPr>
      <t xml:space="preserve"> Misligholdte eller værdiforringede eksponeringer i begyndelsen af perioden. De skal offentliggøres eksklusive delvise eller hele afskrivninger, der har fundet sted i tidligere perioder, og inklusive (dvs. uden hensyntagen til) værdiforringelser, uanset om værdiforringelsen foretages via en hensættelseskonto eller direkte via en reduktion i eksponeringens regnskabsmæssige bruttoværdi.</t>
    </r>
  </si>
  <si>
    <r>
      <rPr>
        <i/>
        <sz val="9"/>
        <rFont val="Century Gothic"/>
        <family val="2"/>
        <scheme val="minor"/>
      </rPr>
      <t xml:space="preserve">Lån og gældsværdipapirer, der siden den sidste rapporteringsperiode er blevet misligholdt eller værdiforringet: </t>
    </r>
    <r>
      <rPr>
        <sz val="9"/>
        <rFont val="Century Gothic"/>
        <family val="2"/>
        <scheme val="minor"/>
      </rPr>
      <t>Henviser til eventuelle lån eller gældsværdipapirer, der blev markeret som misligholdt i rapporteringsperioden.</t>
    </r>
  </si>
  <si>
    <r>
      <rPr>
        <i/>
        <sz val="9"/>
        <rFont val="Century Gothic"/>
        <family val="2"/>
        <scheme val="minor"/>
      </rPr>
      <t>Returner til ikkemisligholdt status</t>
    </r>
    <r>
      <rPr>
        <sz val="9"/>
        <rFont val="Century Gothic"/>
        <family val="2"/>
        <scheme val="minor"/>
      </rPr>
      <t>: Lån eller gældsværdipapirer, der returnerede til ikkemisligholdt status i rapporteringsperioden.</t>
    </r>
  </si>
  <si>
    <r>
      <rPr>
        <i/>
        <sz val="9"/>
        <rFont val="Century Gothic"/>
        <family val="2"/>
        <scheme val="minor"/>
      </rPr>
      <t>Afskrevne beløb</t>
    </r>
    <r>
      <rPr>
        <sz val="9"/>
        <rFont val="Century Gothic"/>
        <family val="2"/>
        <scheme val="minor"/>
      </rPr>
      <t>: Antal værdiforringede eller misligholdte eksponeringer, der enten er afskrevet helt eller delvist i regnskabsperioden. Se skabelon EU CRB-B for en definition af afskrivninger.</t>
    </r>
  </si>
  <si>
    <r>
      <rPr>
        <i/>
        <sz val="9"/>
        <rFont val="Century Gothic"/>
        <family val="2"/>
        <scheme val="minor"/>
      </rPr>
      <t>Andre ændringer</t>
    </r>
    <r>
      <rPr>
        <sz val="9"/>
        <rFont val="Century Gothic"/>
        <family val="2"/>
        <scheme val="minor"/>
      </rPr>
      <t>: Balancering af poster, der er nødvendige for at kunne afstemme summen.</t>
    </r>
  </si>
  <si>
    <t xml:space="preserve"> EU CR3 - CRM teknikker – Oversigt</t>
  </si>
  <si>
    <t>Usikrede eksponeringer - regnskabsmæssig værdi</t>
  </si>
  <si>
    <t>Sikrede eksponeringer - regnskabsmæssig værdi</t>
  </si>
  <si>
    <t>Eksponeringer sikret via sikkerhedsstillelse</t>
  </si>
  <si>
    <t>Eksponeringer sikret via finansielle garantier</t>
  </si>
  <si>
    <t>Eksponeringer sikret via kreditderivater</t>
  </si>
  <si>
    <t>Lån i alt</t>
  </si>
  <si>
    <t>Gældsværdipapirer i alt</t>
  </si>
  <si>
    <t>*Aktieeksponeringer er ikke indeholdt i ovenstående opgørelser.</t>
  </si>
  <si>
    <t>At offentliggøre omfanget af brugen af CRM-teknikker</t>
  </si>
  <si>
    <t>Balanceværdier. Institutter skal inkludere al sikkerhedsstillelse og alle finansielle garantier og kreditderivater, der anvendes som kreditrisikoreduktion for alle sikrede eksponeringer, uanset om standardmetoden eller IRB-metoden anvendes til beregning af den risikovægtede aktivværdi. De sikrede eksponeringer efter sikkerhedsstillelse, økonomiske garantier eller kreditderivater (berettigede eller ikkeberettigede som CRM-teknikker i henhold til tredje del, afsnit II, kapitel 4, kapitalkravsforordningen), der bruges til at reducere kapitalkravene, skal offentliggøres.</t>
  </si>
  <si>
    <t>Fast. Når institutter ikke kan kategorisere eksponeringer, hvortil der anvendes sikkerhedsstillelse, finansielle garantier eller kreditderivater, som lån og gældsværdipapirer, kan de enten i) flette to tilsvarende celler eller ii) opdele beløbet efter pro rata-vægtningen af de regnskabsmæssige bruttoværdier. De skal forklare, hvilken metode de har anvendt.</t>
  </si>
  <si>
    <t>Institutterne forventes at supplere skabelonen med en beskrivende kommentar for at forklare eventuelle væsentlige ændringer i løbet af rapporteringsperioden og de væsentlige årsager til sådanne ændringer.</t>
  </si>
  <si>
    <r>
      <rPr>
        <b/>
        <sz val="9"/>
        <rFont val="Century Gothic"/>
        <family val="2"/>
        <scheme val="minor"/>
      </rPr>
      <t>Kolonner:</t>
    </r>
    <r>
      <rPr>
        <sz val="9"/>
        <rFont val="Century Gothic"/>
        <family val="2"/>
        <scheme val="minor"/>
      </rPr>
      <t xml:space="preserve">
</t>
    </r>
    <r>
      <rPr>
        <i/>
        <sz val="9"/>
        <rFont val="Century Gothic"/>
        <family val="2"/>
        <scheme val="minor"/>
      </rPr>
      <t>Usikrede eksponeringer – regnskabsmæssig værdi</t>
    </r>
    <r>
      <rPr>
        <sz val="9"/>
        <rFont val="Century Gothic"/>
        <family val="2"/>
        <scheme val="minor"/>
      </rPr>
      <t xml:space="preserve">: Eksponeringernes regnskabsmæssige værdi (eksklusive fradrag/værdiforringelser), der ikke drager fordel af en CRM-teknik, uanset om denne teknik er anerkendt i henhold til tredje del, afsnit II, kapitel 4, i kapitalkravsforordningen.
</t>
    </r>
    <r>
      <rPr>
        <i/>
        <sz val="9"/>
        <rFont val="Century Gothic"/>
        <family val="2"/>
        <scheme val="minor"/>
      </rPr>
      <t>Sikrede eksponeringer – regnskabsmæssig værdi:</t>
    </r>
    <r>
      <rPr>
        <sz val="9"/>
        <rFont val="Century Gothic"/>
        <family val="2"/>
        <scheme val="minor"/>
      </rPr>
      <t xml:space="preserve"> Eksponeringer, der har mindst én CRM-mekanisme (sikkerhedsstillelse, finansielle garantier, kreditderivater) tilknyttet. Fordelingen af den regnskabsmæssige værdi af multisikrede eksponeringer på deres forskellige CRM-mekanismer foretages i prioritetsrækkefølge. Fordelingen starter med den CRM-mekanisme, der forventes at blive anvendt først i tilfælde af et tab og inden for grænserne af de sikrede eksponeringers regnskabsmæssige værdi. Eksponeringer sikret via sikkerhedsstillelse: Den regnskabsmæssige værdi af eksponeringerne (eksklusiv fradrag/værdiforringelser) delvist eller helt sikret af sikkerhedsstillelse. I tilfælde af at en eksponering er sikret ved sikkerhedsstillelse og andre CRM-mekanismer, er den regnskabsmæssige værdi af eksponeringer sikret ved sikkerhedsstillelse den resterende andel af eksponeringerne, som er sikret ved sikkerhedsstillelse efter hensyntagen til de andele af eksponeringerne, som allerede er sikret ved andre modvirkningsmekanismer, som forventes at blive taget i betragtning på forhånd i tilfælde af et tab uden hensyn til overdækning af sikkerhedsstillelse.
</t>
    </r>
    <r>
      <rPr>
        <i/>
        <sz val="9"/>
        <rFont val="Century Gothic"/>
        <family val="2"/>
        <scheme val="minor"/>
      </rPr>
      <t>Eksponeringer sikret via finansielle garantier</t>
    </r>
    <r>
      <rPr>
        <sz val="9"/>
        <rFont val="Century Gothic"/>
        <family val="2"/>
        <scheme val="minor"/>
      </rPr>
      <t xml:space="preserve">: Den regnskabsmæssige værdi af eksponeringerne (eksklusive fradrag/værdiforringelser) delvist eller helt sikret af finansielle garantier. Såfremt en eksponering er sikret ved økonomiske garantier og andre CRM-mekanismer, er den regnskabsmæssige værdi af eksponeringer, som er sikret ved økonomiske garantier, den resterende andel af de eksponeringer, der er sikret ved finansielle garantier og under hensyn til de andele af eksponeringerne, der allerede er sikret ved andre modvirkningsmekanismer, som forventes at blive taget i betragtning på forhånd i tilfælde af et tab uden hensyn til overdækning af sikkerhedsstillelse.
</t>
    </r>
    <r>
      <rPr>
        <i/>
        <sz val="9"/>
        <rFont val="Century Gothic"/>
        <family val="2"/>
        <scheme val="minor"/>
      </rPr>
      <t>Eksponeringer sikret via kreditderivater</t>
    </r>
    <r>
      <rPr>
        <sz val="9"/>
        <rFont val="Century Gothic"/>
        <family val="2"/>
        <scheme val="minor"/>
      </rPr>
      <t>: Den regnskabsmæssige værdi af eksponeringerne (eksklusive fradrag/værdiforringelser) delvist eller helt sikret af kreditderivater. Såfremt en eksponering er sikret ved kreditderivater og andre CRM-mekanismer, er den regnskabsmæssige værdi af eksponeringerne, som er sikret ved kreditderivater, den resterende andel af eksponeringerne, som er sikret ved kreditderivater og under hensyn til de andele af eksponeringerne, som allerede er sikret via andre modvirkningsmekanismer, som forventes at blive taget i betragtning på forhånd i tilfælde af et tab uden hensyn til overdækning af sikkerhedsstillelse.</t>
    </r>
  </si>
  <si>
    <t xml:space="preserve"> EU CR4 - Standardmetode - kreditriskoeksponering og CRM-effekter</t>
  </si>
  <si>
    <t>Eksponeringer før kreditkonverteringsfaktor og kreditrisikoreduktion</t>
  </si>
  <si>
    <t>Eksponeringer efter kreditkonverteringsfaktor og kreditrisikoreduktion</t>
  </si>
  <si>
    <t>Risikovægtede aktiver og densiteten af risikovægtede aktiver</t>
  </si>
  <si>
    <t>Balanceført beløb</t>
  </si>
  <si>
    <t>Ikke-balanceført beløb</t>
  </si>
  <si>
    <t>Densitet af risikovægtede aktiver</t>
  </si>
  <si>
    <t>Eksponeringsværdi ved misligholdelse</t>
  </si>
  <si>
    <t>Andre komponenter</t>
  </si>
  <si>
    <t>At illustrere effekten af alle CRM-teknikker, som er anvendt i overensstemmelse med tredje del, afsnit II, kapitel 4, i kapitalkravsforordningen, herunder den enkle metode for finansiel sikkerhedsstillelse og den udbyggede metode for finansiel sikkerhedsstillelse, i artikel 222 og artikel 23 i samme forordning vedrørende en standardiseret tilgang til beregning af kapitalkrav. Densiteten af de risikovægtede aktiver udgør en syntetisk måling af de enkelte porteføljers risici.</t>
  </si>
  <si>
    <t>Skabelonen er obligatorisk for alle institutter, som er omfattet af punkt 7 i disse retningslinjer, der beregner de risikovægtede eksponeringsbeløb for kreditrisici i overensstemmelse med tredje del, afsnit II, kapitel 2, i kapitalkravsforordningen.
Skabelonen EU CR4 omfatter ikke derivater, genkøbstransaktioner, transaktioner vedrørende ud- eller indlån i værdipapirer eller råvarer, transaktioner med lang afviklingstid og margenudlånstransaktioner i henhold til tredje del, afsnit II, kapitel 6, i kapitalkravsforordningen eller i henhold til artikel 92, stk. 3, litra f), i samme forordning, hvis den tilsynsmæssige eksponeringsværdi beregnes i overensstemmelse med metoderne i det førnævnte kapitel.
Et institut, som beregner de risikovægtede eksponeringsbeløb for kreditrisici i overensstemmelse med tredje del, afsnit II, kapitel 3, i kapitalkravsforordningen, kan anse eksponeringerne og den risikovægtede aktivværdi, som beregnes i overensstemmelse med kapitel 2, som værende ikke væsentlige i henhold til artikel 432, stk. 1, i samme forordning (som specificeret i EBA's retningslinjer 2014/14). Under sådanne omstændigheder – og for kun at forsyne brugerne med meningsfulde oplysninger – kan et institut vælge ikke at offentliggøre skabelon EU CR4. I overensstemmelse med den pågældende artikel og afsnit 19 i disse retningslinjer, skal instituttet tydeligt angive dette faktum. Det skal desuden forklare, hvorfor det ikke betragter oplysningerne i skabelon EU CR4 som meningsfulde for brugerne.</t>
  </si>
  <si>
    <t>Tilsynsmæssige eksponeringsbeløb</t>
  </si>
  <si>
    <t>Fast. (Kolonnerne kan ikke ændres. Rækkerne afspejler eksponeringsklasserne i artikel 112 i kapitalkravsforordningen.)</t>
  </si>
  <si>
    <t>Institutterne forventes at supplere skabelonen med en beskrivende kommentar for at forklare en eventuel væsentlig ændring i løbet af rapporteringsperioden og de væsentlige årsager til sådanne ændringer.</t>
  </si>
  <si>
    <r>
      <t xml:space="preserve">
</t>
    </r>
    <r>
      <rPr>
        <i/>
        <sz val="9"/>
        <rFont val="Century Gothic"/>
        <family val="2"/>
        <scheme val="minor"/>
      </rPr>
      <t>Eksponeringsklasser:</t>
    </r>
    <r>
      <rPr>
        <sz val="9"/>
        <rFont val="Century Gothic"/>
        <family val="2"/>
        <scheme val="minor"/>
      </rPr>
      <t xml:space="preserve"> Eksponeringsklasserne defineret i artikel 112 til artikel 134 i tredje del, afsnit II, kapitel 4, i kapitalkravsforordningen.
</t>
    </r>
    <r>
      <rPr>
        <i/>
        <sz val="9"/>
        <rFont val="Century Gothic"/>
        <family val="2"/>
        <scheme val="minor"/>
      </rPr>
      <t>Andre poster</t>
    </r>
    <r>
      <rPr>
        <sz val="9"/>
        <rFont val="Century Gothic"/>
        <family val="2"/>
        <scheme val="minor"/>
      </rPr>
      <t xml:space="preserve">: Henviser til aktiver, der er underlagt en specifik risikovægt som fastsat i artikel 134 i tredje del, afsnit II, kapitel 4, i kapitalkravsforordningen. Dette henviser også til aktiver, som ikke er fratrukket ved anvendelse af artikel 39 (for meget betalt skat, tilbageførsel af skattemæssige underskud og udskudte skatteaktiver, som ikke afhænger af fremtidig rentabilitet), artikel 41 (aktiver i ydelsesbaserede pensionskasser), artikel 46 og artikel 469 (ikkevæsentlige investeringer i egentlig kernekapital i enheder i den finansielle sektor), artikel 49 og artikel 471 (deltagere i forsikringsenheder, uanset om forsikringsenhederne er underlagt tilsyn inden for rammerne af konglomeratdirektivet), artikel 60 og artikel 475 (ikkevæsentlige og væsentlige direkte, indirekte og syntetiske investeringer i hybrid kernekapital (AT1) i enheder i den finansielle sektor), artikel 70 og artikel 477 (ubetydelige og betydelige direkte, indirekte og syntetiske beholdninger af supplerende kapital fra en enhed i den finansielle sektor), når de ikke er tildelt til andre eksponeringsklasser og for at kvalificere beholdninger uden for den finansielle sektor, når de ikke er 1 250 % risikovægtede (ved anvendelse af artikel 36, litra k), i anden del, afsnit I, kapitel 1, i kapitalkravsforordningen).
</t>
    </r>
    <r>
      <rPr>
        <b/>
        <sz val="9"/>
        <rFont val="Century Gothic"/>
        <family val="2"/>
        <scheme val="minor"/>
      </rPr>
      <t>Kolonner:</t>
    </r>
    <r>
      <rPr>
        <sz val="9"/>
        <rFont val="Century Gothic"/>
        <family val="2"/>
        <scheme val="minor"/>
      </rPr>
      <t xml:space="preserve">
</t>
    </r>
    <r>
      <rPr>
        <i/>
        <sz val="9"/>
        <rFont val="Century Gothic"/>
        <family val="2"/>
        <scheme val="minor"/>
      </rPr>
      <t>Eksponeringer før kreditkonverteringsfaktor og kreditrisikoreduktion – balanceført beløb</t>
    </r>
    <r>
      <rPr>
        <sz val="9"/>
        <rFont val="Century Gothic"/>
        <family val="2"/>
        <scheme val="minor"/>
      </rPr>
      <t>: Institutterne skal offentliggøre balanceførte eksponeringer i henhold til konsolideringens tilsynsmæssige rammer (i overensstemmelse med artikel 111 i kapitalkravsforordningen) eksklusive specifikke kreditrisikojusteringer som defineret i Kommissionens delegerede forordning (EU) nr. 183/2014) og afskrivninger (som defineret i de gældende regnskabsregler), men før i) anvendelse af konverteringsfaktorer som specificeret i samme artikel, og ii) anvendelse af CRM-teknikker som specificeret i tredje del, afsnit II, kapitel 4, i kapitalkravsforordningen, undtagen for balanceført og ikkebalanceført netting som allerede offentliggjort i skabelon EU LI2. Værdien af eksponeringer vedrørende lejekontrakter er omfattet af artikel 134, stk. 7, i samme forordning.</t>
    </r>
    <r>
      <rPr>
        <i/>
        <sz val="9"/>
        <rFont val="Century Gothic"/>
        <family val="2"/>
        <scheme val="minor"/>
      </rPr>
      <t xml:space="preserve"> Eksponeringer før kreditkonverteringsfaktor og kreditrisikoreduktion – ikkebalanceført beløb:</t>
    </r>
    <r>
      <rPr>
        <sz val="9"/>
        <rFont val="Century Gothic"/>
        <family val="2"/>
        <scheme val="minor"/>
      </rPr>
      <t xml:space="preserve"> Institutterne skal offentliggøre den ikkebalanceførte eksponeringsværdi i henhold til konsolideringens tilsynsmæssige rammer eksklusive specifikke kreditrisikojusteringer som defineret i Kommissionens delegerede forordning (EU) nr. 183/2014, men før anvendelsen af konverteringsfaktorer i overensstemmelse med artikel 111 i kapitalkravsforordningen og før effekten af CRM-teknikker (ved anvendelse af tredje del, afsnit II, kapitel 4, i samme forordning) undtagen for balanceført og ikkebalanceført netting, som allerede er offentliggjort i skabelon EU LI2.
Eksponeringer efter kreditkonverteringsfaktor og kreditrisikoreduktion: Eksponeringens værdi efter hensyntagen til specifikke kreditrisikojusteringer som defineret i Kommissionens delegerede forordning (EU) nr. 183/2014 og afskrivninger som defineret i de gældende regnskabsregler, alle kreditrisikoreduktioner og kreditkonverteringsfaktorer. Dette er det beløb, som risikovægtene (i henhold til artikel 113 og tredje del, afsnit II, kapitel 2, afdeling 2, i kapitalkravsforordningen) anvendes til. Det er et nettokredittilsvarende beløb, efter at CRM-teknikker og kompensatoriske finansieringsfaciliteter er anvendt.
</t>
    </r>
    <r>
      <rPr>
        <i/>
        <sz val="9"/>
        <rFont val="Century Gothic"/>
        <family val="2"/>
        <scheme val="minor"/>
      </rPr>
      <t>Densitet af risikovægtede aktiver</t>
    </r>
    <r>
      <rPr>
        <sz val="9"/>
        <rFont val="Century Gothic"/>
        <family val="2"/>
        <scheme val="minor"/>
      </rPr>
      <t>: Samlede risikovægtede eksponeringer/eksponeringer efter den kompensatoriske finansieringsfacilitet og efter kreditrisikoreduktion. Resultatet af forholdet skal udtrykkes som en procentdel.</t>
    </r>
  </si>
  <si>
    <t>EU CR5 - Standardmetode</t>
  </si>
  <si>
    <t>Risikovægt</t>
  </si>
  <si>
    <t>Total</t>
  </si>
  <si>
    <t>At præsentere opdelingen af eksponeringer under standardmetoden efter aktivklasse og risikovægt (svarende til den risiko, der kan tilskrives eksponeringen i overensstemmelse med standardmetoden). Risikovægtene i skabelonen EU CR5 omfatter alle dem, der er pålagt hvert kreditkvalitetstrin i artikel 113 til artikel 134 i tredje del, afsnit II, kapitel 2, i kapitalkravsforordningen.</t>
  </si>
  <si>
    <t>Skabelonen er obligatorisk for alle institutter, som er omfattet af punkt 7 i disse retningslinjer, der beregner de risikovægtede eksponeringsbeløb i overensstemmelse med tredje del, afsnit II, kapitel 2, i kapitalkravsforordningen.
Et institut risikovægter eksponeringer i henhold til kapitel 3 i samme forordning. Eksponeringerne og den risikovægtede aktivværdi, som beregnes i overensstemmelse med kapitel 2, er ikke væsentlige i henhold til artikel 432, stk. 1, i samme forordning som specificeret i EBA's retningslinjer 2014/14. Under sådanne omstændigheder – og for kun at forsyne brugerne med meningsfulde oplysninger – kan et institut vælge ikke at offentliggøre skabelon EU CR5. I overensstemmelse med den pågældende artikel og afsnit 19 i disse retningslinjer, skal instituttet tydeligt angive dette faktum. Det skal desuden forklare, hvorfor det ikke betragter oplysningerne i skabelon EU CR4 som meningsfulde for brugerne. Forklaringen skal omfatte en beskrivelse af eksponeringerne i de respektive eksponeringsklasser og de samlede risikovægtede aktiver fra sådanne eksponeringsklasser.</t>
  </si>
  <si>
    <t>Tilsynsmæssige eksponeringsværdier opdelt efter risikovægt. Institutterne skal offentliggøre eksponeringernes postkonverteringsfaktor og teknikker til postrisikoreduktion. Den risikovægt, der bruges til opdelingen, svarer til de forskellige kreditkvalitetstrin, der er relevante i overensstemmelse med artikel 113 til artikel 134 i tredje del, afsnit II, kapitel 2, i kapitalkravsforordningen.</t>
  </si>
  <si>
    <r>
      <rPr>
        <i/>
        <sz val="9"/>
        <rFont val="Century Gothic"/>
        <family val="2"/>
        <scheme val="minor"/>
      </rPr>
      <t>I alt</t>
    </r>
    <r>
      <rPr>
        <sz val="9"/>
        <rFont val="Century Gothic"/>
        <family val="2"/>
        <scheme val="minor"/>
      </rPr>
      <t xml:space="preserve">: Det samlede antal balanceførte og ikkebalanceførte eksponeringer under den tilsynsmæssige konsolidering (i overensstemmelse med artikel 111 i kapitalkravsforordningen) eksklusive specifikke kreditrisikojusteringer (som defineret i Kommissionens delegerede forordning (EU) nr. 183/2014) og afskrivninger (som defineret i de gældende regnskabsregler), men efter i) anvendelse af konverteringsfaktorer som specificeret i samme artikel og ii) anvendelse af CRM-teknikker som specificeret i tredje del, afsnit II, kapitel 4, i kapitalkravsforordningen.
</t>
    </r>
    <r>
      <rPr>
        <i/>
        <sz val="9"/>
        <rFont val="Century Gothic"/>
        <family val="2"/>
        <scheme val="minor"/>
      </rPr>
      <t>Eksponeringsklasser:</t>
    </r>
    <r>
      <rPr>
        <sz val="9"/>
        <rFont val="Century Gothic"/>
        <family val="2"/>
        <scheme val="minor"/>
      </rPr>
      <t xml:space="preserve"> Eksponeringsklasserne defineret i artikel 112 til artikel 134 i tredje del, afsnit II, kapitel 4, i kapitalkravsforordningen.
</t>
    </r>
    <r>
      <rPr>
        <i/>
        <sz val="9"/>
        <rFont val="Century Gothic"/>
        <family val="2"/>
        <scheme val="minor"/>
      </rPr>
      <t>Andre poster</t>
    </r>
    <r>
      <rPr>
        <sz val="9"/>
        <rFont val="Century Gothic"/>
        <family val="2"/>
        <scheme val="minor"/>
      </rPr>
      <t xml:space="preserve">: Henviser til aktiver, der er underlagt en specifik risikovægt som fastsat i artikel 134 i tredje del, afsnit II, kapitel 4, i kapitalkravsforordningen. Dette henviser også til aktiver, som ikke er fratrukket ved anvendelse af artikel 39 (for meget betalt skat, tilbageførsel af skattemæssige underskud og udskudte skatteaktiver, som ikke afhænger af fremtidig rentabilitet), artikel 41 (aktiver i ydelsesbaserede pensionskasser), artikel 46 og artikel 469 (ikkevæsentlige investeringer i egentlig kernekapital i enheder i den finansielle sektor), artikel 49 og artikel 471 (deltagere i forsikringsenheder, uanset om forsikringsenhederne er underlagt tilsyn inden for rammerne af konglomeratdirektivet), artikel 60 og artikel 475 (ikkevæsentlige og væsentlige direkte, indirekte og syntetiske investeringer i hybrid kernekapital (AT1) i enheder i den finansielle sektor), artikel 70 og artikel 477 (ubetydelige og betydelige direkte, indirekte og syntetiske beholdninger af supplerende kapital fra en enhed i den finansielle sektor), når de ikke er tildelt til andre eksponeringsklasser og for at kvalificere beholdninger uden for den finansielle sektor, når de ikke er 1 250 % risikovægtede ved anvendelse af artikel 36, litra k) i anden del, afsnit I, kapitel 1, i kapitalkravsforordningen.
</t>
    </r>
    <r>
      <rPr>
        <i/>
        <sz val="9"/>
        <rFont val="Century Gothic"/>
        <family val="2"/>
        <scheme val="minor"/>
      </rPr>
      <t>Fratrukket:</t>
    </r>
    <r>
      <rPr>
        <sz val="9"/>
        <rFont val="Century Gothic"/>
        <family val="2"/>
        <scheme val="minor"/>
      </rPr>
      <t xml:space="preserve"> Eksponeringerne skal fratrækkes i overensstemmelse med anden del i kapitalkravsforordningen.
</t>
    </r>
    <r>
      <rPr>
        <i/>
        <sz val="9"/>
        <rFont val="Century Gothic"/>
        <family val="2"/>
        <scheme val="minor"/>
      </rPr>
      <t>Ikkekreditvurderet:</t>
    </r>
    <r>
      <rPr>
        <sz val="9"/>
        <rFont val="Century Gothic"/>
        <family val="2"/>
        <scheme val="minor"/>
      </rPr>
      <t xml:space="preserve"> Eksponeringer, for hvilke der ikke foreligger en tilgængelig kreditvurdering fra et udpeget ECAI, og som der anvendes specifikke risikovægte for afhængigt af deres klasse som specificeret i artikel 113-134 i kapitalkravsforordningen.</t>
    </r>
  </si>
  <si>
    <t xml:space="preserve">EU CR6 - IRB-metoden – kreditrisikoeksponeringer efter eksponeringsklasse og sandsynlighed for misligholdelse (PD) </t>
  </si>
  <si>
    <t>k</t>
  </si>
  <si>
    <t xml:space="preserve">Skala for sandsynlighed for misligholdelse (PD)   </t>
  </si>
  <si>
    <t xml:space="preserve">Originale  balanceførte brutto-eksponeringer </t>
  </si>
  <si>
    <t xml:space="preserve">Ikkebalanceførte eksponeringer før kreditkonverte-ringsfaktoren </t>
  </si>
  <si>
    <t xml:space="preserve">Gennem-snitlig  kreditkon-verterings-faktor </t>
  </si>
  <si>
    <t xml:space="preserve">Misligholdt eksponering efter CRM og efter kreditkonver-teringsfaktor </t>
  </si>
  <si>
    <t>Gennem-snitlig PD</t>
  </si>
  <si>
    <t>Antal låntagere</t>
  </si>
  <si>
    <t>Gennemsnitligt tab i tilfælde af misligholdel-se (LGD)</t>
  </si>
  <si>
    <t>Gennem-snitlig  løbetid</t>
  </si>
  <si>
    <t>Risikovæg-tede aktiver</t>
  </si>
  <si>
    <t xml:space="preserve">Densitet af risikovæg-tede aktiver </t>
  </si>
  <si>
    <t>EL</t>
  </si>
  <si>
    <t xml:space="preserve">Værdiregu-leringer og hen-sættelser </t>
  </si>
  <si>
    <t>Ekspone-ringsklasse</t>
  </si>
  <si>
    <t>%</t>
  </si>
  <si>
    <t>Antal</t>
  </si>
  <si>
    <t>År</t>
  </si>
  <si>
    <t>0,00 til &lt;0,15</t>
  </si>
  <si>
    <t>0,15 til &lt;0,25</t>
  </si>
  <si>
    <t>0,25 til &lt;0,50</t>
  </si>
  <si>
    <t>0,50 to &lt;0,75</t>
  </si>
  <si>
    <t>0,75 to &lt;2,50</t>
  </si>
  <si>
    <t>2,50 to &lt;10,0</t>
  </si>
  <si>
    <t>10,0 to &lt;100</t>
  </si>
  <si>
    <t>100 (Default)</t>
  </si>
  <si>
    <t>.</t>
  </si>
  <si>
    <t>At stille hovedparametre til rådighed til beregning af kapitalkrav til IRB-modeller. Dette oplysningskrav har til sigte at vise eksponeringsklasserne efter sandsynlighed for misligholdelse (PD) for at muliggøre en vurdering af porteføljens kreditkvalitet. Formålet med at offentliggøre disse parametre er at øge gennemsigtigheden af institutternes beregning af den risikovægtede aktivværdi og pålideligheden af reguleringsforanstaltningerne.</t>
  </si>
  <si>
    <t>Skabelonen er obligatorisk for institutter, som er omfattet af punkt 7 i disse retningslinjer, og som enten anvender metoderne FIRB eller AIRB til nogle af eller alle deres eksponeringer i overensstemmelse med tredje del, afsnit II, kapitel 3, i kapitalkravsforordningen. Når et institut gør brug af både FIRB- og AIRB-metoden, skal den offentliggøre en skabelon for hver anvendt metode.</t>
  </si>
  <si>
    <t>Kolonne a) og b) er baseret på eksponeringsværdierne før kreditkonverteringsfaktoren og CRM, og kolonne c)-l) er tilsynsmæssige værdier, der enten er fastsat af institutter eller specificeret i førnævnte kapitel. Alle værdierne i skabelon EU CR6 er baseret på de tilsynsmæssige rammer for konsolidering som defineret i første del, afsnit II, kapitel 2, i kapitalkravsforordningen.</t>
  </si>
  <si>
    <t>Fast. Kolonnerne, deres indhold og skalaen for sandsynligheden for misligholdelse (PD) i rækkerne kan ikke ændres, selv om den overordnede skala for sandsynlighed for misligholdelse (PD) i skabelonen er den minimumsdetaljeringsgrad, som et institut skal offentliggøre (et institut kan vælge at udvide oversigten i den overordnede skala for sandsynlighed for misligholdelse (PD)).</t>
  </si>
  <si>
    <t>Institutterne forventes at supplere skabelonen med en beskrivelse for at forklare effekten af kreditderivater på risikovægtede aktiver.</t>
  </si>
  <si>
    <r>
      <rPr>
        <b/>
        <sz val="9"/>
        <rFont val="Century Gothic"/>
        <family val="2"/>
        <scheme val="minor"/>
      </rPr>
      <t>Rækker</t>
    </r>
    <r>
      <rPr>
        <sz val="9"/>
        <rFont val="Century Gothic"/>
        <family val="2"/>
        <scheme val="minor"/>
      </rPr>
      <t xml:space="preserve">
</t>
    </r>
    <r>
      <rPr>
        <i/>
        <sz val="9"/>
        <rFont val="Century Gothic"/>
        <family val="2"/>
        <scheme val="minor"/>
      </rPr>
      <t>Eksponeringsklasse X</t>
    </r>
    <r>
      <rPr>
        <sz val="9"/>
        <rFont val="Century Gothic"/>
        <family val="2"/>
        <scheme val="minor"/>
      </rPr>
      <t xml:space="preserve">: Omfatter de forskellige eksponeringsklasser, som er angivet i artikel 147 i tredje del, afsnit II, kapitel 3, i kapitalkravsforordningen med yderligere oversigter inden for eksponeringsklassen "virksomheder" over SMV'er, specialiseret udlån og erhvervede fordringer på virksomheder og for eksponeringsklassen "detail", der separat angiver de enkelte eksponeringskategorier, som de forskellige korrelationer i artikel 154, stk. 1-4, svarer til. Aktieeksponeringerne under de enkelte tilsynsmæssige tilgange i artikel 155 skal offentliggøres separat. En oversigt over intervallet for sandsynlighed for misligholdelse (PD) er ikke nødvendig for aktieeksponeringer, der behandles under artikel 155, stk. 2.
</t>
    </r>
    <r>
      <rPr>
        <i/>
        <sz val="9"/>
        <rFont val="Century Gothic"/>
        <family val="2"/>
        <scheme val="minor"/>
      </rPr>
      <t>Misligholdelse:</t>
    </r>
    <r>
      <rPr>
        <sz val="9"/>
        <rFont val="Century Gothic"/>
        <family val="2"/>
        <scheme val="minor"/>
      </rPr>
      <t xml:space="preserve"> Dataene vedrørende misligholdte eksponeringer i henhold til artikel 178 i kapitalkravsforordningen kan opdeles yderligere i overensstemmelse med jurisdiktioners definitioner af kategorier af misligholdte eksponeringer.
</t>
    </r>
    <r>
      <rPr>
        <b/>
        <sz val="9"/>
        <rFont val="Century Gothic"/>
        <family val="2"/>
        <scheme val="minor"/>
      </rPr>
      <t>Kolonner</t>
    </r>
    <r>
      <rPr>
        <sz val="9"/>
        <rFont val="Century Gothic"/>
        <family val="2"/>
        <scheme val="minor"/>
      </rPr>
      <t xml:space="preserve">
</t>
    </r>
    <r>
      <rPr>
        <i/>
        <sz val="9"/>
        <rFont val="Century Gothic"/>
        <family val="2"/>
        <scheme val="minor"/>
      </rPr>
      <t>Skala for sandsynlighed for misligholdelse (PD)</t>
    </r>
    <r>
      <rPr>
        <sz val="9"/>
        <rFont val="Century Gothic"/>
        <family val="2"/>
        <scheme val="minor"/>
      </rPr>
      <t xml:space="preserve">: Eksponeringerne skal deles op i overensstemmelse med den skala for sandsynlighed for misligholdelse (PD), der anvendes i skabelonen i stedet for den skala, som institutterne anvender i deres beregning af den risikovægtede aktivværdi. Institutterne skal angive den skala for sandsynlighed for misligholdelse (PD), som de anvender til beregninger af den risikovægtede aktivværdi i skalaen til misligholdelsessynlighed i skabelonen.
</t>
    </r>
    <r>
      <rPr>
        <i/>
        <sz val="9"/>
        <rFont val="Century Gothic"/>
        <family val="2"/>
        <scheme val="minor"/>
      </rPr>
      <t>Originalt balanceført bruttoeksponering:</t>
    </r>
    <r>
      <rPr>
        <sz val="9"/>
        <rFont val="Century Gothic"/>
        <family val="2"/>
        <scheme val="minor"/>
      </rPr>
      <t xml:space="preserve"> Beløb for balanceført eksponering i henhold til artikel 24, stk. 1, vedrørende regnskaber på konsolideret niveau og betragtning 39 vedrørende regnskaber på individuelt niveau beregnet i overensstemmelse med artikel 166 til 168 i kapitalkravsforordningen, før en eventuel kreditrisikojustering tages i betragtning, og før effekten af CRM-teknikkerne tages i betragtning (undtagen for CRM via balanceført og ikkebalanceført netting som offentliggjort i skabelon EU LI2). Derivaters eksponeringsværdier, VFT'er mv. er omfattet af modpartsrisiko.
</t>
    </r>
    <r>
      <rPr>
        <i/>
        <sz val="9"/>
        <rFont val="Century Gothic"/>
        <family val="2"/>
        <scheme val="minor"/>
      </rPr>
      <t>Ikkebalanceført eksponering før konverteringsfaktor</t>
    </r>
    <r>
      <rPr>
        <sz val="9"/>
        <rFont val="Century Gothic"/>
        <family val="2"/>
        <scheme val="minor"/>
      </rPr>
      <t xml:space="preserve">: Eksponeringsværdi i overensstemmelse med artikel 24, stk. 1, for regnskaber på konsolideret niveau og betragtning 39 for regnskaber på individuelt niveau i kapitalkravsforordningen uden hensyntagen til eventuelle kreditrisikojusteringer, konverteringsfaktorerne, som er specificeret i artikel 166 i samme forordning og effekten af CRM-teknikker i overensstemmelse med tredje del, afsnit II, kapitel 4, i forordningen.
</t>
    </r>
    <r>
      <rPr>
        <i/>
        <sz val="9"/>
        <rFont val="Century Gothic"/>
        <family val="2"/>
        <scheme val="minor"/>
      </rPr>
      <t>Gennemsnitlig kreditkonverteringsfaktor:</t>
    </r>
    <r>
      <rPr>
        <sz val="9"/>
        <rFont val="Century Gothic"/>
        <family val="2"/>
        <scheme val="minor"/>
      </rPr>
      <t xml:space="preserve"> Eksponeringsværdi ved misligholdelse af en ikkebalanceført eksponering med postkonverteringsfaktorer (i henhold til artikel 166 og artikel 230, stk. 1, tredje punktum, i kapitalkravsforordningen) for den samlede prækonverteringsfaktor for en ikkebalanceført eksponering.
</t>
    </r>
    <r>
      <rPr>
        <i/>
        <sz val="9"/>
        <rFont val="Century Gothic"/>
        <family val="2"/>
        <scheme val="minor"/>
      </rPr>
      <t>Misligholdt eksponering efter CRM og efter kreditkonverteringsfaktor</t>
    </r>
    <r>
      <rPr>
        <sz val="9"/>
        <rFont val="Century Gothic"/>
        <family val="2"/>
        <scheme val="minor"/>
      </rPr>
      <t xml:space="preserve">: Eksponeringsværdien i overensstemmelse med artikel 166 til 168 og artikel 230, stk. 1, tredje punktum, i kapitalkravsforordningen såvel som effekten af CRM i overensstemmelse med tredje del, afsnit II, kapitel 4, i den pågældende forordning. For aktieeksponeringer og andre aktiver, der ikke er gældsforpligtelser, er eksponeringsværdien den regnskabsmæssige værdi eller den nominelle værdi reduceret med specifikke kreditrisikojusteringer for denne eksponering.
</t>
    </r>
    <r>
      <rPr>
        <i/>
        <sz val="9"/>
        <rFont val="Century Gothic"/>
        <family val="2"/>
        <scheme val="minor"/>
      </rPr>
      <t>Antal låntagere</t>
    </r>
    <r>
      <rPr>
        <sz val="9"/>
        <rFont val="Century Gothic"/>
        <family val="2"/>
        <scheme val="minor"/>
      </rPr>
      <t xml:space="preserve">: Svarer til antallet af individuelle sandsynligheder for misligholdelse (PD) i dette interval. Afrunding (et rundt tal) er acceptabelt.
</t>
    </r>
    <r>
      <rPr>
        <i/>
        <sz val="9"/>
        <rFont val="Century Gothic"/>
        <family val="2"/>
        <scheme val="minor"/>
      </rPr>
      <t>Gennemsnitlig PD</t>
    </r>
    <r>
      <rPr>
        <sz val="9"/>
        <rFont val="Century Gothic"/>
        <family val="2"/>
        <scheme val="minor"/>
      </rPr>
      <t xml:space="preserve">: Risikogruppen sandsynlighed for misligholdelse (PD) vægtet i forhold til misligholdt eksponering efter CRM og efter kreditkonverteringsfaktor.
</t>
    </r>
    <r>
      <rPr>
        <i/>
        <sz val="9"/>
        <rFont val="Century Gothic"/>
        <family val="2"/>
        <scheme val="minor"/>
      </rPr>
      <t>Gennemsnitlig LGD</t>
    </r>
    <r>
      <rPr>
        <sz val="9"/>
        <rFont val="Century Gothic"/>
        <family val="2"/>
        <scheme val="minor"/>
      </rPr>
      <t xml:space="preserve">: Risikogruppens tab givet misligholdelse vægtet i forhold til misligholdt eksponering efter CRM og efter kreditkonverteringsfaktor. I overensstemmelse med artikel 161 i kapitalkravsforordningen skal tab givet misligholdelse angives netto (dvs. efter virkningen af CRM-effekterne, som anerkendes af tredje del, afsnit II, kapitel 4, i samme forordning).
</t>
    </r>
    <r>
      <rPr>
        <i/>
        <sz val="9"/>
        <rFont val="Century Gothic"/>
        <family val="2"/>
        <scheme val="minor"/>
      </rPr>
      <t>Gennemsnitlig løbetid</t>
    </r>
    <r>
      <rPr>
        <sz val="9"/>
        <rFont val="Century Gothic"/>
        <family val="2"/>
        <scheme val="minor"/>
      </rPr>
      <t xml:space="preserve">: Låntagerens løbetid i år vægtet i forhold til misligholdt eksponering efter CRM og efter kreditkonverteringsfaktoren. Dette parameter skal kun udfyldes, når det bruges til beregning af den risikovægtede aktivværdi i overensstemmelse med tredje del, afsnit II, kapitel 3, i kapitalkravsforordningen.
</t>
    </r>
    <r>
      <rPr>
        <i/>
        <sz val="9"/>
        <rFont val="Century Gothic"/>
        <family val="2"/>
        <scheme val="minor"/>
      </rPr>
      <t>Densitet af risikovægtede aktiver</t>
    </r>
    <r>
      <rPr>
        <sz val="9"/>
        <rFont val="Century Gothic"/>
        <family val="2"/>
        <scheme val="minor"/>
      </rPr>
      <t xml:space="preserve">: De samlede risikovægtede aktiver fastsættes i overensstemmelse med tredje del, afsnit II, kapitel 3, i kapitalkravsforordningen i forhold til misligholdt eksponering efter CRM og efter CCF. 75
</t>
    </r>
    <r>
      <rPr>
        <i/>
        <sz val="9"/>
        <rFont val="Century Gothic"/>
        <family val="2"/>
        <scheme val="minor"/>
      </rPr>
      <t>EL</t>
    </r>
    <r>
      <rPr>
        <sz val="9"/>
        <rFont val="Century Gothic"/>
        <family val="2"/>
        <scheme val="minor"/>
      </rPr>
      <t xml:space="preserve">: Forventet tab som beregnet i overensstemmelse med artikel 158 i tredje del, afsnit II, kapitel 3, i kapitalkravsforordningen.
</t>
    </r>
    <r>
      <rPr>
        <i/>
        <sz val="9"/>
        <rFont val="Century Gothic"/>
        <family val="2"/>
        <scheme val="minor"/>
      </rPr>
      <t>Værdireguleringer og hensættelser</t>
    </r>
    <r>
      <rPr>
        <sz val="9"/>
        <rFont val="Century Gothic"/>
        <family val="2"/>
        <scheme val="minor"/>
      </rPr>
      <t>: Specifikke og generelle kreditrisikojusteringer i overensstemmelse med Kommissionens delegerede forordning (EU) nr. 183/2014, ekstra værdireguleringer i henhold til artikel 34 og artikel 110 i kapitalkravsforordningen såvel som andre egenkapitalreduktioner med relation til eksponeringer, der er risikovægtet i overensstemmelse med tredje del, afsnit II, kapitel 3, i forordningen. Disse værdireguleringer og hensættelser er dem, der tages i betragtning til implementering af artikel 159 i den pågældende forordning.</t>
    </r>
  </si>
  <si>
    <t xml:space="preserve">EU CR9 - IRB-metode – backtesting af sandsynlighed for misligholdelse (PD) pr. eksponeringsklasse </t>
  </si>
  <si>
    <t>Interval for PD (Eksterne PD bånd)</t>
  </si>
  <si>
    <t>Ækvivalent til ekstern rating (S&amp;P)</t>
  </si>
  <si>
    <t>Vægtet gennemsnit-lig PD</t>
  </si>
  <si>
    <t>Aritmetisk gennemsnitlig PD efter låntagere</t>
  </si>
  <si>
    <t>Misligholdende låntagere i løbet af året</t>
  </si>
  <si>
    <t>Heraf nye låntagere</t>
  </si>
  <si>
    <t>Gennemsnitlig historisk årlig misligholdelsesrate</t>
  </si>
  <si>
    <t>Eksponeringsklasse</t>
  </si>
  <si>
    <t>Afslutningen af sidste regnskabsår (2019)</t>
  </si>
  <si>
    <t>Regnskabs-årets afslutning (2020)</t>
  </si>
  <si>
    <t>0% til &lt;0,15%</t>
  </si>
  <si>
    <t>BBB+/AA</t>
  </si>
  <si>
    <t>0,15% til &lt; 0,25%</t>
  </si>
  <si>
    <t>BBB/BBB</t>
  </si>
  <si>
    <t>0,25% til &lt; 050%</t>
  </si>
  <si>
    <t>BBB-/BB</t>
  </si>
  <si>
    <t>0,50% til &lt; 0,75%</t>
  </si>
  <si>
    <t>BB+/BBB</t>
  </si>
  <si>
    <t>0,75% til &lt; 2,50%</t>
  </si>
  <si>
    <t>BB-/BB+</t>
  </si>
  <si>
    <t>2,50% til &lt; 10,0%</t>
  </si>
  <si>
    <t>B-/BB-</t>
  </si>
  <si>
    <t>10,0% til &lt; 100%</t>
  </si>
  <si>
    <t>CCC/C/B</t>
  </si>
  <si>
    <t>100 % (Default)</t>
  </si>
  <si>
    <t>Default</t>
  </si>
  <si>
    <t>I alt (produktionslandbrug)</t>
  </si>
  <si>
    <t xml:space="preserve">Note: </t>
  </si>
  <si>
    <t>DLR udlånsportefølje for produktionslandbrug er pr. 31. december 2020 dækket af IRB-modeller. Tabellen indeholder derfor kun backtest af PD-modellen for produktionslandbrug (Eksponeringsklassen jf. CRR Artikel 147 er erhvervseksponeringer)</t>
  </si>
  <si>
    <t>At offentliggøre backtestingdata for at validere pålideligheden af beregningerne af sandsynligheden for misligholdelse (PD). Skabelonen sammenligner i særdeleshed sandsynlighed for misligholdelse (PD) anvendt i IRB-kapitalberegninger med de effektive misligholdelsesrater for institutternes låntagere. Minimum fem års gennemsnitlig årlig misligholdelsesrate er påkrævet for at sammenligne sandsynlighed for misligholdelse (PD) med en "mere stabil" misligholdelsesrate, selv om et institut kan anvende en længere historisk periode, der svarer til dens faktiske praksis for risikostyring.</t>
  </si>
  <si>
    <t>Skabelonen er obligatorisk for alle institutter, som er omfattet af punkt 7 i disse retningslinjer, og som anvender AIRB-metoden og/eller FIRB-metoden. Når et institut anvender en FIRB-metode til visse eksponeringer og en AIRB-metode til andre, skal den offentliggøre to separate sæt porteføljeoversigter i separate skabeloner.
For at opgive meningsfuld information til brugerne vedrørende backtesting af instituttets interne modeller via denne skabelon skal institutterne inkludere de anvendte væsentlige modeller på gruppeniveau (i overensstemmelse med de tilsynsmæssige rammer for konsolidering) og forklare, hvordan anvendelsesområdet for de beskrevne modeller blev fastsat. Kommentarerne skal inkludere den procentdel af risikovægtede aktiver, der er omfattet af de modeller, som backtestingresultaterne vises for hver af instituttets tilsynsmæssige porteføljer.</t>
  </si>
  <si>
    <t>Modelparametre anvendt til IRB-beregning.</t>
  </si>
  <si>
    <t>Fleksibelt "Eksponeringsklasse X" inkluderer separat de forskellige eksponeringsklasser, som er angivet i artikel 147 i tredje del, afsnit II, kapitel 3, i kapitalkravsforordningen med yderligere opdeling i eksponeringsklassen "virksomheder" i: SMV'er, specialiseret udlån og erhvervede fordringer på virksomheder og for eksponeringsklassen "detail", der separat angiver de enkelte eksponeringskategorier, som de forskellige korrelationer i artikel 154, stk. 1-4, svarer til. Aktieeksponeringerne under de enkelte tilsynsmæssige tilgange i artikel 155 skal offentliggøres separat. En oversigt over intervallet for sandsynlighed for misligholdelse (PD) er ikke nødvendig for aktieeksponeringer, der behandles under artikel 155, stk. 2.</t>
  </si>
  <si>
    <t xml:space="preserve">Institutterne forventes at supplere skabelonen med en beskrivende kommentar for at forklare eventuelle væsentlige ændringer i løbet af rapporteringsperioden og de væsentlige årsager til sådanne ændringer. Institutterne kan supplere skabelonen ved offentliggørelse af antallet af låntagere, hvis misligholdte eksponeringer er blevet afhjulpet i løbet af året.
Institutterne forventes at supplere skabelonen med en beskrivende kommentar for at forklare eventuelle væsentlige ændringer i løbet af rapporteringsperioden og de væsentlige årsager til sådanne ændringer. Institutterne kan supplere skabelonen ved offentliggørelse af antallet af låntagere, hvis misligholdte eksponeringer er blevet afhjulpet i løbet af året.
</t>
  </si>
  <si>
    <r>
      <rPr>
        <i/>
        <sz val="9"/>
        <rFont val="Century Gothic"/>
        <family val="2"/>
        <scheme val="minor"/>
      </rPr>
      <t>Interval for sandsynlighed for misligholdelse (PD)</t>
    </r>
    <r>
      <rPr>
        <sz val="9"/>
        <rFont val="Century Gothic"/>
        <family val="2"/>
        <scheme val="minor"/>
      </rPr>
      <t xml:space="preserve">: Henviser til sandsynlighed for misligholdelse (PD) som tilskrevet ved periodens begyndelse.
</t>
    </r>
    <r>
      <rPr>
        <i/>
        <sz val="9"/>
        <rFont val="Century Gothic"/>
        <family val="2"/>
        <scheme val="minor"/>
      </rPr>
      <t>Ækvivalent til ekstern rating</t>
    </r>
    <r>
      <rPr>
        <sz val="9"/>
        <rFont val="Century Gothic"/>
        <family val="2"/>
        <scheme val="minor"/>
      </rPr>
      <t xml:space="preserve">: En kolonne skal udfyldes for hvert eneste relevant vurderingsbureau for PD-estimater godkendt til tilsynsmæssige formål i de jurisdiktioner, hvor instituttet opererer. Disse kolonner skal kun udfyldes for PD-estimater med forbehold af artikel 180, stk. 1, litra f).
</t>
    </r>
    <r>
      <rPr>
        <i/>
        <sz val="9"/>
        <rFont val="Century Gothic"/>
        <family val="2"/>
        <scheme val="minor"/>
      </rPr>
      <t>Vægtet gennemsnitlig sandsynlighed for misligholdelse (PD)</t>
    </r>
    <r>
      <rPr>
        <sz val="9"/>
        <rFont val="Century Gothic"/>
        <family val="2"/>
        <scheme val="minor"/>
      </rPr>
      <t xml:space="preserve">: Det samme som rapporteret i skabelon EU CR6.
</t>
    </r>
    <r>
      <rPr>
        <i/>
        <sz val="9"/>
        <rFont val="Century Gothic"/>
        <family val="2"/>
        <scheme val="minor"/>
      </rPr>
      <t>Aritmetisk gennemsnitlig sandsynlighed for misligholdelse (PD) efter låntagere</t>
    </r>
    <r>
      <rPr>
        <sz val="9"/>
        <rFont val="Century Gothic"/>
        <family val="2"/>
        <scheme val="minor"/>
      </rPr>
      <t xml:space="preserve">: Sandsynlighed for misligholdelse (PD) inden for intervallet efter låntagere inden for intervallet.
</t>
    </r>
    <r>
      <rPr>
        <i/>
        <sz val="9"/>
        <rFont val="Century Gothic"/>
        <family val="2"/>
        <scheme val="minor"/>
      </rPr>
      <t>Antal låntagere (to sæt oplysninger er påkrævet)</t>
    </r>
    <r>
      <rPr>
        <sz val="9"/>
        <rFont val="Century Gothic"/>
        <family val="2"/>
        <scheme val="minor"/>
      </rPr>
      <t xml:space="preserve">: i) Antallet af låntagere ved afslutningen af det forrige regnskabsår og ii) antallet af låntagere ved afslutningen af det indeværende regnskabsår.
</t>
    </r>
    <r>
      <rPr>
        <i/>
        <sz val="9"/>
        <rFont val="Century Gothic"/>
        <family val="2"/>
        <scheme val="minor"/>
      </rPr>
      <t>Misligholdende låntagere i løbet af året:</t>
    </r>
    <r>
      <rPr>
        <sz val="9"/>
        <rFont val="Century Gothic"/>
        <family val="2"/>
        <scheme val="minor"/>
      </rPr>
      <t xml:space="preserve"> Antal misligholdende låntagere i løbet af året i overensstemmelse med artikel 178 i kapitalkravsforordningen.
</t>
    </r>
    <r>
      <rPr>
        <i/>
        <sz val="9"/>
        <rFont val="Century Gothic"/>
        <family val="2"/>
        <scheme val="minor"/>
      </rPr>
      <t>Heraf nye misligholdende låntagere i løbet af året</t>
    </r>
    <r>
      <rPr>
        <sz val="9"/>
        <rFont val="Century Gothic"/>
        <family val="2"/>
        <scheme val="minor"/>
      </rPr>
      <t xml:space="preserve">: Antal låntagere i restance i den seneste perioden på 12 måneder, som ikke var finansieret ved afslutningen af det forrige regnskabsår.
</t>
    </r>
    <r>
      <rPr>
        <i/>
        <sz val="9"/>
        <rFont val="Century Gothic"/>
        <family val="2"/>
        <scheme val="minor"/>
      </rPr>
      <t>Gennemsnitlig historisk årlig misligholdelsesrate:</t>
    </r>
    <r>
      <rPr>
        <sz val="9"/>
        <rFont val="Century Gothic"/>
        <family val="2"/>
        <scheme val="minor"/>
      </rPr>
      <t xml:space="preserve"> Det femårige gennemsnit af den årlige misligholdelsesrate (låntagere der ved begyndelsen af hvert år har misligholdt i løbet af året/samlede låntagerbeholdninger i begyndelsen af året) er et minimum. Instituttet kan anvende en længere historisk periode, der svarer til instituttets faktiske praksis for risikostyring.</t>
    </r>
  </si>
  <si>
    <t>Tabel 2 - DLRs risikoeksponering for kreditrisiko og kapitalkrav</t>
  </si>
  <si>
    <t>Kategori</t>
  </si>
  <si>
    <t>Risikoeksponering (mio. kr.)*</t>
  </si>
  <si>
    <t>Kapitalkrav (8 pct af eksponering)</t>
  </si>
  <si>
    <t>Samlet eksponering</t>
  </si>
  <si>
    <t>Heraf standardmetode:</t>
  </si>
  <si>
    <t>Erhvervsvirksomheder</t>
  </si>
  <si>
    <t>Eksponeringer mod detailkunder</t>
  </si>
  <si>
    <t>Eksponeringer sikret ved pant i fast ejendom</t>
  </si>
  <si>
    <t>Eksponeringer hvorpå der er restance eller overtræk</t>
  </si>
  <si>
    <t>Dækkede obligationer</t>
  </si>
  <si>
    <t>Eksponeringer i andre poster m.m.</t>
  </si>
  <si>
    <t>Standardmetode i alt</t>
  </si>
  <si>
    <t>Heraf IRB-metode:</t>
  </si>
  <si>
    <t>Erhvervseksponeringer</t>
  </si>
  <si>
    <t>IRB-metode i alt</t>
  </si>
  <si>
    <t>Note: *Ikke justeret for gruppevise nedskrivninger</t>
  </si>
  <si>
    <t>Tabel 3 - Andel af samlet eksponering dækket af forskellige opgørelsesmetoder for kreditrisiko</t>
  </si>
  <si>
    <t>Avancerede IRB-metoder</t>
  </si>
  <si>
    <t>Avancerede IRB-metoder i %</t>
  </si>
  <si>
    <t>Standardmetode i %</t>
  </si>
  <si>
    <t>heraf</t>
  </si>
  <si>
    <t>- øvrige detaileksponeringer</t>
  </si>
  <si>
    <t>Instituteksponeringer</t>
  </si>
  <si>
    <t>Statseksponeringer</t>
  </si>
  <si>
    <t>Eksponeringer i misligeholdelse</t>
  </si>
  <si>
    <t>Aktiver uden modpart</t>
  </si>
  <si>
    <t>I alt pr. 31. december 2020</t>
  </si>
  <si>
    <t>Note: Obligationsrestgæld opgjort efter konverteringsfaktor og uden forhåndslånsgaranti</t>
  </si>
  <si>
    <t>Tabel 4 - Kreditrisikoeksponeringer</t>
  </si>
  <si>
    <t>Modtagne garantier</t>
  </si>
  <si>
    <t>Sikkerhedsværdi i alt</t>
  </si>
  <si>
    <t xml:space="preserve">Note: Fordeling af sikkerhedsværdi. </t>
  </si>
  <si>
    <t>Sikkerhedsoverdækning og sikkerhedsværdier, der knytter sig til ikke-balanceførte poster, indgår ikke i opgørelsen.</t>
  </si>
  <si>
    <t>Tabel 5 - Procentvis fordeling af DLRs udlån i LTV-bånd</t>
  </si>
  <si>
    <t>LTV-bånd (pct.)</t>
  </si>
  <si>
    <t>Ejendomskategori</t>
  </si>
  <si>
    <t>0-50</t>
  </si>
  <si>
    <t>50-60</t>
  </si>
  <si>
    <t>60-70</t>
  </si>
  <si>
    <t>70-80</t>
  </si>
  <si>
    <t>Over 80</t>
  </si>
  <si>
    <t>LANDBRUG:</t>
  </si>
  <si>
    <t>Kvægbrug</t>
  </si>
  <si>
    <t>Svinebrug</t>
  </si>
  <si>
    <t>Planteavl</t>
  </si>
  <si>
    <t>Landbrug i øvrigt</t>
  </si>
  <si>
    <t>Deltids- og fritidslandbrug</t>
  </si>
  <si>
    <t>LANDBRUG I ALT</t>
  </si>
  <si>
    <t>EJERBOLIG:</t>
  </si>
  <si>
    <t>Ejerbolig inkl. boliglandbrug</t>
  </si>
  <si>
    <t>ERHVERV:</t>
  </si>
  <si>
    <t>Kontor/forretning</t>
  </si>
  <si>
    <t>Boligudlejningsejendomme</t>
  </si>
  <si>
    <t>Andelsboliger</t>
  </si>
  <si>
    <t>Andre ejendomme</t>
  </si>
  <si>
    <t>ERHVERV i alt</t>
  </si>
  <si>
    <t>Note: Grundlag for værdiansættelse af ejendommene er senest fysiske vurdering eller godkendte markedsværdi.</t>
  </si>
  <si>
    <t>For landbrugsejendomme er endvidere fremindekseret til aktuel værdi (7. januar 2020)</t>
  </si>
  <si>
    <t>Summen af LTV-bånd for deltids- og fritidslandbrug summer ikke til 100 pga. af manglende vurderinger</t>
  </si>
  <si>
    <t>Tabel 6 - DLRs værdireguleringer og nedskrivninger fordelt på ejendomskategori</t>
  </si>
  <si>
    <t>Lån, hvorpå der er restance, men ikke nedskrivning.</t>
  </si>
  <si>
    <t>Lån, hvorpå der er foretaget individuel nedskrivning.</t>
  </si>
  <si>
    <t>Individuelle nedskrivninger</t>
  </si>
  <si>
    <t>Udgiftsførte beløb vedr. værdireguleringer og nedskrivninger i 2019</t>
  </si>
  <si>
    <t>Obligationsrestgæld, ultimo året</t>
  </si>
  <si>
    <t>Ultimo året</t>
  </si>
  <si>
    <t>Landbrug, herunder boliglandbrug</t>
  </si>
  <si>
    <t>Udlejningsejendomme og andelsboliger</t>
  </si>
  <si>
    <t>Kontor- og forretningsejendomme</t>
  </si>
  <si>
    <t>Øvrige</t>
  </si>
  <si>
    <t>1) Opgørelsen indbefatter ligeledes lån, hvorpå der er restance på terminen december 2020 opgjort efter sidste rettidige betalingsdato.</t>
  </si>
  <si>
    <t>Bemærk: Tallene kan ikke umiddelbart udledes af DLRs årsrapport</t>
  </si>
  <si>
    <t>Tabel 7 - DLRs værdiforringede fordringer</t>
  </si>
  <si>
    <t>Poster i mio. kr.</t>
  </si>
  <si>
    <t>Individuelle nedskrivninger:</t>
  </si>
  <si>
    <t>På udlån og garantier primo</t>
  </si>
  <si>
    <t>Tilbageførte nedskrivninger</t>
  </si>
  <si>
    <t>Nedskrivninger i perioden</t>
  </si>
  <si>
    <t>Individuelle nedskrivninger ultimo</t>
  </si>
  <si>
    <t>Gruppevise nedskrivninger:</t>
  </si>
  <si>
    <t>Gruppevise nedskrivninger ultimo</t>
  </si>
  <si>
    <t>Nedskrivninger ultimo i alt</t>
  </si>
  <si>
    <t>Dagsværdi på engagementer, hvor der er foretaget individuelle nedskrivninger:</t>
  </si>
  <si>
    <t>- Før nedskrivninger</t>
  </si>
  <si>
    <t>- Efter nedskrivninger</t>
  </si>
  <si>
    <t>Driftspåvirkning:</t>
  </si>
  <si>
    <t>Tab i perioden</t>
  </si>
  <si>
    <t>Indgået på tidligere afskrevne fordringer</t>
  </si>
  <si>
    <t>Tab modregnet i provisionsbetalinger til pengeinstitutter</t>
  </si>
  <si>
    <t>Nedskrivninger på udlån og andre tilgodehavende mv.</t>
  </si>
  <si>
    <t>Tabel 8 - Kreditkvalitet af eksponeringer med kreditlempelser</t>
  </si>
  <si>
    <t>Bruttoværdi / Nominelt Beløb for eksponeringer omfattet af kreditlempelser</t>
  </si>
  <si>
    <t>Akkumuleret værdiforringelse, akkumulerede negative ændringer i dagsrisiko på grund af kreditrisiko og hensættelser</t>
  </si>
  <si>
    <t>Modtaget sikkerhedsstillelse og modtagne garantier for eksponeringer med kreditlempelser</t>
  </si>
  <si>
    <t xml:space="preserve">Ikkenødlidende Eksponeringer med kreditlempelser
</t>
  </si>
  <si>
    <t>Nødlidende eksponeringer med 
kreditlempelser</t>
  </si>
  <si>
    <t>Heraf ikkenødlidende eksponeringer med kreditlempelser</t>
  </si>
  <si>
    <t>Heraf nødlidende eksponeringer med kreditlempelser</t>
  </si>
  <si>
    <t>Heraf sikkerhedsstillelse og finansielle garantier modtaget for nødlidende eksponeringer omfattet af kreditlempelsesforanstaltninger</t>
  </si>
  <si>
    <t>Heraf værdiforringede</t>
  </si>
  <si>
    <t xml:space="preserve">   Offentlig forvaltning og service</t>
  </si>
  <si>
    <t xml:space="preserve">   Kreditinstitutter</t>
  </si>
  <si>
    <t xml:space="preserve">   Ikkefinansielle selskaber</t>
  </si>
  <si>
    <t>ANM: 1) Tal angiver i mio kr. 2) Kun medtaget modpartkategorier relevante for DLR</t>
  </si>
  <si>
    <t>At give et overblik over kvaliteten af eksponeringer med kreditlempelser i henhold til Kommissionens gennemførelsesforordning (EU) nr. 680/2014.</t>
  </si>
  <si>
    <t>Skabelonen finder anvendelse på alle kreditinstitutter som defineret i afsnit 6.</t>
  </si>
  <si>
    <t>Bruttoværdi af eksponeringer med kreditlempelser og den tilknyttede akkumulerede værdiforringelse, hensættelser, akkumuleret ændring i dagsværdi på grund af kreditrisiko, sikkerhedsstillelse og finansielle garantier, der er modtaget, i henhold til anvendelsesområdet for tilsynsmæssig konsolidering i henhold til del 1, afsnit II, kapitel 2, i forordning (EU) nr. 575/2013.</t>
  </si>
  <si>
    <t>Halvårligt eller årligt i overensstemmelse med afsnit 15.</t>
  </si>
  <si>
    <t>Fast.</t>
  </si>
  <si>
    <t>Institutterne bør forklare årsagerne til væsentlige ændringer i beløbene fra den foregående periode.</t>
  </si>
  <si>
    <t xml:space="preserve">Bruttoværdi: Bruttoværdi som defineret i del 1, stk. 34, i bilag V til Kommissionens gennemførelsesforordning (EU) nr. 680/2014. For afgivne lånetilsagn bør den nominelle værdi som defineret i del 2, punkt 118, i bilag V til Kommissionens gennemførelsesforordning (EU) nr. 680/2014 indberettes. </t>
  </si>
  <si>
    <t>Bruttoværdien for de eksponeringer, der testes for værdiforringelse, er fraregnet den akkumulerede delvise og samlede afskrivning.'</t>
  </si>
  <si>
    <t>Eksponering med kreditlempelser: eksponeringer med kreditlempelser som defineret i punkt 240-244 i del 2 i bilag V til Kommissionens gennemførelsesforordning (EU) nr. 680/2014. Afhængigt af, om eksponeringer med kreditlempelser opfylder de krævede betingelser, der er fastsat i bilag V til nævnte forordning, kan de identificeres som ikkenødlidende eller nødlidende.</t>
  </si>
  <si>
    <t>Værdiforringede eksponeringer: Eksponeringer med kreditlempelser, som også er værdiforringede i overensstemmelse med de gældende regnskabsregler, jf. del 2, punkt 215, i bilag V til Kommissionens gennemførelsesforordning (EU) nr. 680/2014.</t>
  </si>
  <si>
    <t>Misligholdte eksponeringer: eksponeringer med kreditlempelser, som også klassificeres som misligholdte i overensstemmelse med artikel 178 i forordning (EU) nr. 575/2013.</t>
  </si>
  <si>
    <t>Akkumulerede værdiforringelser, akkumulerede negative ændringer i dagsværdi på grund af kreditrisiko og kreditlempelser: Dette bør omfatte de beløb, der er fastlagt i overensstemmelse med del 2, punkt 11, punkt 69-71, punkt 106 og 110, i bilag V til Kommissionens gennemførelsesforordning (EU) nr. 680/2014.</t>
  </si>
  <si>
    <t>Sikkerhedsstillelse og finansielle garantier modtaget for eksponeringer med kreditlempelsesforanstaltninger: Disse bør indberettes for alle eksponeringer med kreditlempelsesforanstaltninger, uanset deres status som ikkenødlidende eller nødlidende. Beløb, der indberettes for modtaget sikkerhedsstillelse og modtagne garantier, bør beregnes i overensstemmelse med del 2, punkt 239, i bilag V til Kommissionens gennemførelsesforordning (EU) nr. 680/2014. Summen af de beløb, der indberettes for både sikkerhedsstillelse og garantier, skal begrænses til den regnskabsmæssige værdi af den tilknyttede eksponering.</t>
  </si>
  <si>
    <t>Nødlidende eksponeringer omfattet af kreditlempelsesforanstaltninger bør omfatte eksponeringer med kreditlempelser, som opfylder kriterierne for at blive betragtet som nødlidende og indgår i kategorien nødlidende eksponeringer. Disse nødlidende eksponeringer med kreditlempelser omfatter følgende: (a) eksponeringer, som er blevet klassificeret som nødlidende pga. anvendelse af kreditlempelsesforanstaltninger, (b) eksponeringer, der var nødlidende før udvidelsen af kreditlempelsesforanstaltninger, (c) eksponeringer med kreditlempelser, der er blevet omklassificeret fra den ikkenødlidende kategori, herunder omklassificerede eksponeringer i henhold til del 2, punkt 260, i bilag V til Kommissionens gennemførelsesforordning (EU) nr. 680/2014.</t>
  </si>
  <si>
    <t>Opdeling efter modpart: Institutterne bør anvende opdelingen efter modpart som defineret i del 1, punkt 42, i bilag V til Kommissionens gennemførelsesforordning (EU) nr. 680/2014.</t>
  </si>
  <si>
    <t>Fordelingen af modparter i sektoren bør udelukkende baseres på den umiddelbare modparts art. Eksponeringer, som flere låntagere pådrager sig i fællesskab, bør klassificeres på grundlag af karakteristika for den låntager, som var mest relevant eller afgørende for instituttets beslutning om at yde eksponeringen. Blandt andre klassificeringer skal fordelingen af eksponeringer pådraget i fællesskab efter modpartssektor, hjemsted og NACE-koder baseres på den mest relevante eller betydningsfulde låntager.</t>
  </si>
  <si>
    <t>Tabel 9 - Kreditkvalitet af ikkenødlidende eksponeringer efter antal dage i restance</t>
  </si>
  <si>
    <t>Bruttoværdi / Nominel værdi</t>
  </si>
  <si>
    <t>Ikkenødlidende Eksponeringer</t>
  </si>
  <si>
    <t>Nødlidende Eksponeringer</t>
  </si>
  <si>
    <t>Ikke i restance eller i restance ≤ 30 dage</t>
  </si>
  <si>
    <t>I restance &gt; 30 dage ≤ 90 dage</t>
  </si>
  <si>
    <t>Forventes ikke at betale, der ikke er i restance, eller som er i restance ≤ 90 dage</t>
  </si>
  <si>
    <t>I restance &gt; 90 dage ≤ 180 dage</t>
  </si>
  <si>
    <t xml:space="preserve">I restance &gt; 180 dage ≤ 1 år </t>
  </si>
  <si>
    <t xml:space="preserve">I restance &gt; 1 år 
≤ 2 år </t>
  </si>
  <si>
    <t>I restance &gt; 2 år 
≤ 5 år</t>
  </si>
  <si>
    <t>I restance &gt; 5 år 
≤ 7 år</t>
  </si>
  <si>
    <t>I restance &gt; 7 år</t>
  </si>
  <si>
    <t>Heraf misligholdt</t>
  </si>
  <si>
    <t xml:space="preserve">        heraf SME</t>
  </si>
  <si>
    <t>Ikke balanceførte poster</t>
  </si>
  <si>
    <t>At give et overblik over kreditkvaliteten af nødlidende eksponeringer, jf. Kommissionens gennemførelsesforordning (EU) nr. 680/2014.</t>
  </si>
  <si>
    <t>Bruttoværdi af ikkenødlidende og nødlidende eksponeringer i henhold til anvendelsesområdet for tilsynsmæssig konsolidering i henhold til kapitel 2 i afsnit II, første del, i forordning (EU) nr. 575/2013.</t>
  </si>
  <si>
    <t>Institutterne bør forklare årsagerne til eventuelle væsentlige ændringer i beløbene fra den foregående periode. Institutterne forventes også at offentliggøre bruttoandelen af nødlidende lån, der beregnes som kolonne (d) række (1) divideret med summen af kolonne (d) række (1) plus kolonne (a) række (1).</t>
  </si>
  <si>
    <t>Bruttoværdi: Se definitionen i Skabelon 1, "Kreditkvalitet af eksponeringer med kreditlempelser".</t>
  </si>
  <si>
    <t>Nødlidende eksponeringer: Som defineret i del 2, punkt 213, i bilag V til Kommissionens gennemførelsesforordning (EU) nr. 680/2014.</t>
  </si>
  <si>
    <t>Misligholdte eksponeringer: Se definitionen i Skabelon 1, "Kreditkvalitet af eksponeringer med kreditlempelser".</t>
  </si>
  <si>
    <t>Ikke i restance eller i restance i ≤ 30 dage: Underkategori af ikkenødlidende eksponeringer, der ikke er i restance eller er 1-30 dage i restance.</t>
  </si>
  <si>
    <t>I restance &gt;30 dage ≤ 90 dage: Underkategori for ikkenødlidende eksponeringer, som er i restance i 31-90 dage. Desuden er eksponeringer, der overstiger 90 dage i restance, og som ikke er væsentlige, medtaget i denne underkategori.</t>
  </si>
  <si>
    <t>Forventes ikke at betale, der ikke er i restance, eller som er i restance ≤ 90 dage: Eksponeringer, der enten ikke er i restance, eller som er op til 90 dage i restance, men som ikke desto mindre anses for at være nødlidende i henhold til del 2, punkt 213, litra b), i bilag V til Kommissionens gennemførelsesforordning (EU) nr. 680/2014.</t>
  </si>
  <si>
    <t>Opdeling af modparter: Institutterne bør anvende opdelingen efter modpart som defineret i del 1, punkt 42, i bilag V til Kommissionens gennemførelsesforordning (EU) nr. 680/2014.</t>
  </si>
  <si>
    <t>Fordelingen af modparter på sektorer bør udelukkende baseres på den umiddelbare modparts art. Eksponeringer, som flere låntagere pådrager sig i fællesskab, bør klassificeres på grundlag af karakteristika for den låntager, som var mest relevant eller afgørende for instituttets beslutning om at yde eksponeringen. Blandt andre klassificeringer skal fordelingen af eksponeringer pådraget i fællesskab efter modpartssektor, hjemsted og NACE-koder baseres på den mest relevante eller betydningsfulde låntager.</t>
  </si>
  <si>
    <t>SMV'er: Som defineret i del 1, punkt 5, litra i), i bilag V til Kommissionens gennemførelsesforordning (EU) nr. 680/2014.</t>
  </si>
  <si>
    <t>Tabel 10 - Ikkenødlidende og nødlidende eksponeringer og tilknyttede bestemmelser</t>
  </si>
  <si>
    <t>Bruttoværdi/Nominel værdi</t>
  </si>
  <si>
    <t>Akkumuleret værdiforringelse, akkumulerede negative ændringer i dagsværdi 
på grund af kreditrisiko og hensættelser</t>
  </si>
  <si>
    <t>Akkumuleret delvis afskrivning</t>
  </si>
  <si>
    <t>Modtaget sikkerhedsstillelse og modtagne finansielle garentier</t>
  </si>
  <si>
    <t>Ikkenødlidende eksponeringer</t>
  </si>
  <si>
    <t>Nødlidende eksponeringer</t>
  </si>
  <si>
    <t>Ikkenødlidende eksponeringer - akkumulerede værdiforringelser og hensættelser</t>
  </si>
  <si>
    <t>Nødlidende eksponeringer - akkumuleret værdiforringelse, akkumulerede negative ændringer i dagsværdi på grund af kreditrisiko og hensættelser</t>
  </si>
  <si>
    <t>På ikkenødlidende eksponeringer</t>
  </si>
  <si>
    <t>På nødlidende ekspneringer</t>
  </si>
  <si>
    <t>Heraf stadie 1</t>
  </si>
  <si>
    <t>Heraf stadie 2</t>
  </si>
  <si>
    <t>Heraf stadie 3</t>
  </si>
  <si>
    <t>Ikkebalanceførte eksponeringer</t>
  </si>
  <si>
    <t>At give et overblik over kreditkvaliteten af nødlidende eksponeringer og tilknyttede værdiforringelser, hensættelser og værdiansættelsesjusteringer efter portefølje og eksponeringsklasse.</t>
  </si>
  <si>
    <t>Bruttoværdi af ikkenødlidende og nødlidende eksponeringer og den tilknyttede akkumulerede værdiforringelse, hensættelser, akkumuleret ændring i dagsværdi på grund af kreditrisiko, den akkumulerede delvise afskrivning samt sikkerhedsstillelse og modtagne finansielle garantier i henhold til anvendelsesområdet for tilsynsmæssig konsolidering i henhold til kapitel 2 i afsnit II, første del, i forordning (EU) nr. 575/2013.</t>
  </si>
  <si>
    <t>Halvårligt eller årligt i henhold til afsnit 15.</t>
  </si>
  <si>
    <t>Format: Fast.</t>
  </si>
  <si>
    <t>Nødlidende eksponeringer: Se definitionen i Skabelon 3, "Kreditkvalitet af ikkenødlidende og nødlidende eksponeringer efter antal dage i restance".</t>
  </si>
  <si>
    <t>Akkumuleret værdiforringelse, akkumulerede negative ændringer i dagsværdi på grund af kreditrisiko og hensættelser: Se definitionen i Skabelon 1, "Kreditkvalitet af eksponeringer med kreditlempelser".</t>
  </si>
  <si>
    <t>Akkumuleret delvis afskrivning: Dette sker for at tilføje det akkumulerede delvise beløb på referencedatoen for hovedstol og påløbne renter og gebyrer for ethvert gældsinstrument, der til dato er blevet underkendt ved at anvende en af de metoder, der er beskrevet i del 2, punkt 74, i bilag V til Kommissionens gennemførelsesforordning (EU) nr. 680/2014, og som skal indberettes, fordi instituttet ikke har nogen rimelig forventning om at inddrive de kontraktlige pengestrømme. Disse beløb skal indberettes, indtil alle det indberettende instituts rettigheder er fuldstændigt bortfaldet ved forældelsesperiodens udløb, eftergivelse eller anden årsag eller indtil inddrivelse. Hvis de afskrevne beløb ikke inddrives, skal de indberettes, mens de er genstand for fuldbyrdelsestiltag.</t>
  </si>
  <si>
    <t>Afskrivninger udgør et ophør af indregning og vedrører et finansielt aktiv i sin helhed eller (i tilfælde af en delvis afskrivning) en del heraf, herunder hvis ændringen af et aktiv leder instituttet til at opgive sin ret til at modtage pengestrømme enten på en del af eller på det samlede aktiv.</t>
  </si>
  <si>
    <t>Heraf stadie 1/stadie 2/stadie 3: Kategorier af værdiforringelse som defineret i IFRS 9.5.5. "Stadie 1" henviser til værdiforringelse, der måles i overensstemmelse med IFRS 9.5.5.5. "Stadie 2" henviser til værdiforringelse, der måles i overensstemmelse med IFRS 9.5.5.3. "Stadie 3" henviser til værdiforringelse af værdiforringede aktiver som defineret i bilag A til IFRS 9.</t>
  </si>
  <si>
    <t>Kolonnerne, heraf "Stadie 1", "heraf Stadie 2" og heraf "Stadie 3", bør ikke indberettes af institutter, der anvender nationale almindeligt anerkendte regnskabsprincipper baseret på Rådets direktiv 86/635/EØF af 8. december 1986 om bankers og andre finansielle institutters årsregnskaber og konsoliderede regnskaber.</t>
  </si>
  <si>
    <t>Sikkerhedsstillelse og finansielle garantier modtaget: Se definitionen i Skabelon 1, "Kreditkvalitet af eksponeringer med kreditlempelser".</t>
  </si>
  <si>
    <t>Tabel 11 - Sikkerhedværdi på overtagne ejendomme</t>
  </si>
  <si>
    <t>Sikkerhedstilladelse opnået ved overtagelse</t>
  </si>
  <si>
    <t>Værdi ved første indberetning</t>
  </si>
  <si>
    <t>Akkumulerede negative ændringer</t>
  </si>
  <si>
    <t>Materielle anlægsaktiver</t>
  </si>
  <si>
    <t>Andet end materielle anlægsaktiver</t>
  </si>
  <si>
    <t>Fast ejendom til beboelse</t>
  </si>
  <si>
    <t>Erhvervsejendom</t>
  </si>
  <si>
    <t>Løsøre (køretøjer, rederier osv.)</t>
  </si>
  <si>
    <t>At give et overblik over overtagne aktiver opnået fra nødlidende eksponeringer</t>
  </si>
  <si>
    <t>Oplysninger om de institutter, der blev annulleret til gengæld for den sikkerhedsstillelse, der blev opnået ved overtagelse, og om værdien af den sikkerhed, der er opnået ved overtagelse.</t>
  </si>
  <si>
    <t>EU MR1 - Markedsrisiko i henhold til standardmetoden</t>
  </si>
  <si>
    <t>Kapitalkrav</t>
  </si>
  <si>
    <t>Egentlige produkter</t>
  </si>
  <si>
    <t>Renterisiko (generel og specifik)</t>
  </si>
  <si>
    <t>Aktierisiko (generel og specifik)</t>
  </si>
  <si>
    <t>Valutakursrisiko</t>
  </si>
  <si>
    <t>Råvarerisiko</t>
  </si>
  <si>
    <t>Optioner</t>
  </si>
  <si>
    <t>Forenklet metode</t>
  </si>
  <si>
    <t>Delta-plus-metode</t>
  </si>
  <si>
    <t>Scenariemetode</t>
  </si>
  <si>
    <t>Securitisering (specifik risiko)</t>
  </si>
  <si>
    <t>At vise komponenterne i egenkapitalkravene i henhold til standardmetoden for markedsrisiko.</t>
  </si>
  <si>
    <t>Skabelonen er obligatorisk for alle institutter, som er omfattet af punkt 7 i disse retningslinjer, der beregner de risikovægtede eksponeringsbeløb i overensstemmelse med tredje del, afsnit IV, kapitel 2-4, i kapitalkravsforordningen.
Hvis institutter anvender interne modeller i overensstemmelse med kapitel 5 i samme afsnit, og for hvilke de risikovægtede aktiver under standardmetoden kan vurderes som ikke væsentlige i overensstemmelse med artikel 432, stk. 1, i kapitalkravsforordningen som specificeret i EBA's retningslinjer 2014/14, kan institutterne vælge ikke at offentliggøre skabelon EU MR1 for kun at forsyne brugerne med meningsfulde oplysninger. I overensstemmelse med den pågældende artikel og afsnit 19 i disse retningslinjer skal institutterne tydeligt angive dette og forklare, hvorfor de ikke betragter oplysningerne som meningsfulde for brugerne. Forklaringen skal omfatte en beskrivelse af eksponeringerne i de respektive risikoporteføljer og de samlede risikovægtede aktiver fra sådanne eksponeringsklasser.</t>
  </si>
  <si>
    <t>Kapitalkrav og risikovægtede aktiver (som specificeret i artikel 92, stk. 4, litra b), i kapitalkravsforordningen).</t>
  </si>
  <si>
    <r>
      <rPr>
        <i/>
        <sz val="9"/>
        <rFont val="Century Gothic"/>
        <family val="2"/>
        <scheme val="minor"/>
      </rPr>
      <t>Egentlige produkter</t>
    </r>
    <r>
      <rPr>
        <sz val="9"/>
        <rFont val="Century Gothic"/>
        <family val="2"/>
        <scheme val="minor"/>
      </rPr>
      <t xml:space="preserve">: Henviser til positioner i produkter, der ikke er valgfrie.
</t>
    </r>
    <r>
      <rPr>
        <i/>
        <sz val="9"/>
        <rFont val="Century Gothic"/>
        <family val="2"/>
        <scheme val="minor"/>
      </rPr>
      <t>Optioner:</t>
    </r>
    <r>
      <rPr>
        <sz val="9"/>
        <rFont val="Century Gothic"/>
        <family val="2"/>
        <scheme val="minor"/>
      </rPr>
      <t xml:space="preserve"> Række 5 til 7 henviser til yderligere krav til optionerne (ikke-deltarisici).</t>
    </r>
  </si>
  <si>
    <t>EU LIQ1 - Likviditetsrisiko, LCR</t>
  </si>
  <si>
    <t>Tabel for offentliggørelse af likviditetsdækningsgrad vedrørende kvantitative oplysninger om likviditetsdækningsgrad, der supplerer artikel 435, stk. 1, litra f), i forordning (EU)
nr. 575/2013 *</t>
  </si>
  <si>
    <t>Konsolideringskrav (solo)</t>
  </si>
  <si>
    <t>Samlet uvægtet værdi
(gennemsnit)</t>
  </si>
  <si>
    <t>Samlet vægtet værdi
(gennemsnit)</t>
  </si>
  <si>
    <t>Valuta og enheder (DKK million)</t>
  </si>
  <si>
    <t>Kvartalsafslutning den</t>
  </si>
  <si>
    <t>Antal anvendte datapunkter ved
beregningen af gennemsnit</t>
  </si>
  <si>
    <t>LIKVIDE AKTIVER AF HØJKVALITET</t>
  </si>
  <si>
    <t>Samlede likvide aktiver af høj kvalitet (HQLA)</t>
  </si>
  <si>
    <t>UDGÅENDE PENGESTRØMME</t>
  </si>
  <si>
    <t>Detailindskud og indskud
fra mindre erhvervskunder,
heraf:</t>
  </si>
  <si>
    <t xml:space="preserve">   Stabile indskud</t>
  </si>
  <si>
    <t xml:space="preserve">   Mindre stabile indskud</t>
  </si>
  <si>
    <t>Usikrede transaktioner</t>
  </si>
  <si>
    <t xml:space="preserve">   Transaktionsrelaterede
indskud (alle modparter)
og indskud i netværk af
kooperative banker</t>
  </si>
  <si>
    <t xml:space="preserve">   Ikketransaktionsrelatere
de indskud (alle
modparter)</t>
  </si>
  <si>
    <t xml:space="preserve">   Usikret gæld</t>
  </si>
  <si>
    <t>Sikrede transaktioner</t>
  </si>
  <si>
    <t>Supplerende krav</t>
  </si>
  <si>
    <t xml:space="preserve">   Udgående
pengestrømme
 vedrørende derivater og
 andre krav til
sikkerhedsstillelse</t>
  </si>
  <si>
    <t xml:space="preserve">   Udgående
pengestrømme
 vedrørende tabt 
finansiering på 
gældsprodukter</t>
  </si>
  <si>
    <t xml:space="preserve">   Kredit
- og
likviditetsfaciliteter</t>
  </si>
  <si>
    <t>Andre kontraktbestemte
finansieringsforpligtelser</t>
  </si>
  <si>
    <t>Andre potentielle
finansieringsforpligtelser</t>
  </si>
  <si>
    <t>SAMLET UDGÅENDE
PENGESTRØM</t>
  </si>
  <si>
    <t>INDGÅENDE LIVKVIDE PENGESTRØMME</t>
  </si>
  <si>
    <t>Sikret udlån (f.eks. reverse
repoer)</t>
  </si>
  <si>
    <t>Indgående pengestrømme
fra eksponeringer, der ikke
er misligholdt</t>
  </si>
  <si>
    <t>Andre indgående
pengestrømme</t>
  </si>
  <si>
    <t>(Forskel mellem samlede vægtede indgående pengestrømme og samlede vægtede udgående pengestrømme, som er resultatet af transaktioner i tredjelande, hvor der er restriktioner på overførsler, eller som er angivet i ikkekonvertible valutaer)</t>
  </si>
  <si>
    <t>(Overskydende indgående
pengestrømme fra et
tilknyttet specialiseret
kreditinstitut)</t>
  </si>
  <si>
    <t>SAMLEDE INDGÅENDE
PENGESTRØMME</t>
  </si>
  <si>
    <t>Helt undtagne indgående
pengestrømme</t>
  </si>
  <si>
    <t>Indgående pengestrømme
underlagt loft på 90 %</t>
  </si>
  <si>
    <t>Indgående pengestrømme
underlagt loft på 75 %</t>
  </si>
  <si>
    <t>SAMLET JUSTERET VÆRDI</t>
  </si>
  <si>
    <t>LIKVIDITETSBUFFER</t>
  </si>
  <si>
    <t>UDGÅENDE
NETTOPENGESTRØM</t>
  </si>
  <si>
    <t>LIKVIDITETSDÆKNINGSGRA
D (%)</t>
  </si>
  <si>
    <t>* Alle værdier er et simpelt gennemsnit af månedens slutobservationer over de tolv måneder, der gik forud for udgangen af ​​december 2019.</t>
  </si>
  <si>
    <t xml:space="preserve">Formål: </t>
  </si>
  <si>
    <t>Offentliggørelse af likviditetsdækningsgradens niveau og dens komponenter</t>
  </si>
  <si>
    <t xml:space="preserve">Anvendelsesområde: </t>
  </si>
  <si>
    <t>Tabellen er obligatorisk for alle kreditinstitutter omfattet af punkt 7 i disse
retningslinjer.</t>
  </si>
  <si>
    <t xml:space="preserve">Indhold: </t>
  </si>
  <si>
    <t>Kvantitative oplysninger</t>
  </si>
  <si>
    <t xml:space="preserve">Hyppighed: </t>
  </si>
  <si>
    <t>Mindst en gang årligt</t>
  </si>
  <si>
    <t xml:space="preserve">Format: </t>
  </si>
  <si>
    <t>AE - Offentliggørelse af aktivbehæftelse</t>
  </si>
  <si>
    <t>Skema A- Aktiver</t>
  </si>
  <si>
    <t>Regnskabsmæssig værdi af behæftede aktiver</t>
  </si>
  <si>
    <t>Dagsværdi af behæftede aktiver</t>
  </si>
  <si>
    <t>Regnskabsmæssig værdi af ubehæftede aktiver</t>
  </si>
  <si>
    <t>Dagsværdi af ubehæftede aktiver</t>
  </si>
  <si>
    <t>Heraf HQLA</t>
  </si>
  <si>
    <t>040</t>
  </si>
  <si>
    <t>050</t>
  </si>
  <si>
    <t>060</t>
  </si>
  <si>
    <t>090</t>
  </si>
  <si>
    <t>Indberettende instituts aktiver</t>
  </si>
  <si>
    <t>Aktieinstrumenter</t>
  </si>
  <si>
    <t>Gældsinstrumenter</t>
  </si>
  <si>
    <t>120</t>
  </si>
  <si>
    <t>Skema B—Modtaget sikkerhedsstillelse</t>
  </si>
  <si>
    <t>Dagsværdi af  modtaget behæftet sikkerhedsstillelse eller egne gældsinstrumen-ter, der er udstedt</t>
  </si>
  <si>
    <t>Dagsværdi af modtaget sikkerhedsstillelse eller egne gældsinstrumen-ter, der er udstedt og til rådighed for behæftelse</t>
  </si>
  <si>
    <t>130</t>
  </si>
  <si>
    <t>Sikkerhedsstillelse modtaget af det indberettende institut</t>
  </si>
  <si>
    <t>150</t>
  </si>
  <si>
    <t>160</t>
  </si>
  <si>
    <t>230</t>
  </si>
  <si>
    <t>Anden modtaget sikkerhedsstillelse</t>
  </si>
  <si>
    <t>240</t>
  </si>
  <si>
    <t>Egne gældsinstrumenter, der er udstedt, bortset fra egne covered bonds eller ABS'er</t>
  </si>
  <si>
    <t>Skema C - Behæftede aktiver/modtaget sikkerhedsstillelse og tilknyttede forpligtelser</t>
  </si>
  <si>
    <t>Modsvarende passiver, eventualforpligtelser eller udlånte værdipapirer</t>
  </si>
  <si>
    <t>Aktiver, modtaget sikkerhedsstillelse og egne udstedte gældsinstrumenter, bortset fra behæftede covered bonds og ABS'er</t>
  </si>
  <si>
    <t>Regnskabsmæssig værdi af udvalgte finansielle forpligtelser</t>
  </si>
  <si>
    <t>Offentliggørelse af aktivbehæftelse (jf. EBA/GL/2014/03 og EBA/RTS/2017/03)</t>
  </si>
  <si>
    <t>1K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</si>
</sst>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 #,##0_ ;_ * \-#,##0_ ;_ * &quot;-&quot;_ ;_ @_ "/>
    <numFmt numFmtId="165" formatCode="_-* #,##0\ _k_r_._-;\-* #,##0\ _k_r_._-;_-* &quot;-&quot;\ _k_r_._-;_-@_-"/>
    <numFmt numFmtId="166" formatCode="_-* #,##0.00\ _k_r_._-;\-* #,##0.00\ _k_r_._-;_-* &quot;-&quot;??\ _k_r_._-;_-@_-"/>
    <numFmt numFmtId="167" formatCode="_ * #,##0_ ;_ * \-#,##0_ ;_ * &quot;-&quot;??_ ;_ @_ "/>
    <numFmt numFmtId="168" formatCode="0.0%"/>
    <numFmt numFmtId="169" formatCode="_-* #,##0\ _k_r_._-;\-* #,##0\ _k_r_._-;_-* &quot;-&quot;??\ _k_r_._-;_-@_-"/>
    <numFmt numFmtId="170" formatCode="_ * #,##0.000_ ;_ * \-#,##0.000_ ;_ * &quot;-&quot;??_ ;_ @_ "/>
    <numFmt numFmtId="171" formatCode="[$-809]dd\ mmmm\ yyyy;@"/>
    <numFmt numFmtId="172" formatCode="_ * #,##0.00_ ;_ * \-#,##0.00_ ;_ * &quot;-&quot;_ ;_ @_ "/>
    <numFmt numFmtId="173" formatCode="########0.00"/>
    <numFmt numFmtId="174" formatCode="###########0"/>
    <numFmt numFmtId="175" formatCode="##,###,###,###,###,###,##0"/>
    <numFmt numFmtId="176" formatCode="0.0"/>
    <numFmt numFmtId="177" formatCode="#,##0.0000000000"/>
    <numFmt numFmtId="178" formatCode="#,##0.0"/>
    <numFmt numFmtId="179" formatCode="#,##0.000"/>
    <numFmt numFmtId="180" formatCode="#,##0.00000"/>
    <numFmt numFmtId="181" formatCode="#,##0.0000000"/>
    <numFmt numFmtId="182" formatCode="_ * #,##0.00000_ ;_ * \-#,##0.00000_ ;_ * &quot;-&quot;??_ ;_ @_ "/>
  </numFmts>
  <fonts count="50" x14ac:knownFonts="1">
    <font>
      <sz val="11"/>
      <color theme="1"/>
      <name val="Century Gothic"/>
      <family val="2"/>
      <scheme val="minor"/>
    </font>
    <font>
      <sz val="11"/>
      <color theme="1"/>
      <name val="Century Gothic"/>
      <family val="2"/>
      <scheme val="minor"/>
    </font>
    <font>
      <sz val="11"/>
      <color rgb="FFFF0000"/>
      <name val="Century Gothic"/>
      <family val="2"/>
      <scheme val="minor"/>
    </font>
    <font>
      <b/>
      <sz val="6.5"/>
      <color rgb="FF10137C"/>
      <name val="Verdana"/>
      <family val="2"/>
    </font>
    <font>
      <sz val="6.5"/>
      <color rgb="FF000000"/>
      <name val="Verdana"/>
      <family val="2"/>
    </font>
    <font>
      <u/>
      <sz val="9"/>
      <color theme="10"/>
      <name val="Verdana"/>
      <family val="2"/>
    </font>
    <font>
      <sz val="6.5"/>
      <color rgb="FF10137C"/>
      <name val="Verdana"/>
      <family val="2"/>
    </font>
    <font>
      <b/>
      <sz val="12"/>
      <name val="Arial"/>
      <family val="2"/>
    </font>
    <font>
      <sz val="9"/>
      <color theme="1"/>
      <name val="Verdana"/>
      <family val="2"/>
    </font>
    <font>
      <sz val="11"/>
      <name val="Century Gothic"/>
      <family val="2"/>
      <scheme val="minor"/>
    </font>
    <font>
      <sz val="9"/>
      <name val="Century Gothic"/>
      <family val="2"/>
      <scheme val="minor"/>
    </font>
    <font>
      <sz val="8"/>
      <name val="Century Gothic"/>
      <family val="2"/>
      <scheme val="minor"/>
    </font>
    <font>
      <b/>
      <sz val="11"/>
      <color theme="1"/>
      <name val="Century Gothic"/>
      <family val="2"/>
      <scheme val="minor"/>
    </font>
    <font>
      <sz val="9"/>
      <color theme="1"/>
      <name val="Century Gothic"/>
      <family val="2"/>
      <scheme val="minor"/>
    </font>
    <font>
      <sz val="11"/>
      <color theme="0" tint="-0.34998626667073579"/>
      <name val="Century Gothic"/>
      <family val="2"/>
      <scheme val="minor"/>
    </font>
    <font>
      <b/>
      <sz val="9"/>
      <name val="Century Gothic"/>
      <family val="2"/>
      <scheme val="minor"/>
    </font>
    <font>
      <b/>
      <sz val="10"/>
      <color theme="0"/>
      <name val="Century Gothic"/>
      <family val="2"/>
      <scheme val="minor"/>
    </font>
    <font>
      <u/>
      <sz val="9"/>
      <color theme="10"/>
      <name val="Century Gothic"/>
      <family val="2"/>
      <scheme val="minor"/>
    </font>
    <font>
      <sz val="10"/>
      <color rgb="FF000000"/>
      <name val="Century Gothic"/>
      <family val="2"/>
      <scheme val="minor"/>
    </font>
    <font>
      <b/>
      <sz val="10"/>
      <color rgb="FF000000"/>
      <name val="Century Gothic"/>
      <family val="2"/>
      <scheme val="minor"/>
    </font>
    <font>
      <b/>
      <sz val="9"/>
      <color theme="0"/>
      <name val="Century Gothic"/>
      <family val="2"/>
      <scheme val="minor"/>
    </font>
    <font>
      <b/>
      <sz val="9"/>
      <color theme="1"/>
      <name val="Century Gothic"/>
      <family val="2"/>
      <scheme val="minor"/>
    </font>
    <font>
      <b/>
      <sz val="10"/>
      <name val="Century Gothic"/>
      <family val="2"/>
      <scheme val="minor"/>
    </font>
    <font>
      <sz val="9"/>
      <color rgb="FFFF0000"/>
      <name val="Century Gothic"/>
      <family val="2"/>
      <scheme val="minor"/>
    </font>
    <font>
      <u/>
      <sz val="9"/>
      <name val="Century Gothic"/>
      <family val="2"/>
      <scheme val="minor"/>
    </font>
    <font>
      <i/>
      <sz val="9"/>
      <name val="Century Gothic"/>
      <family val="2"/>
      <scheme val="minor"/>
    </font>
    <font>
      <sz val="9.5"/>
      <color rgb="FF000000"/>
      <name val="Century Gothic"/>
      <family val="2"/>
      <scheme val="minor"/>
    </font>
    <font>
      <sz val="9"/>
      <color rgb="FF000000"/>
      <name val="Century Gothic"/>
      <family val="2"/>
      <scheme val="minor"/>
    </font>
    <font>
      <i/>
      <sz val="9"/>
      <color rgb="FF000000"/>
      <name val="Century Gothic"/>
      <family val="2"/>
      <scheme val="minor"/>
    </font>
    <font>
      <i/>
      <sz val="9"/>
      <color theme="1"/>
      <name val="Century Gothic"/>
      <family val="2"/>
      <scheme val="minor"/>
    </font>
    <font>
      <sz val="9"/>
      <color theme="1" tint="0.249977111117893"/>
      <name val="Century Gothic"/>
      <family val="2"/>
      <scheme val="minor"/>
    </font>
    <font>
      <b/>
      <sz val="11"/>
      <name val="Century Gothic"/>
      <family val="2"/>
      <scheme val="minor"/>
    </font>
    <font>
      <sz val="9"/>
      <color rgb="FF7F7F7F"/>
      <name val="Century Gothic"/>
      <family val="2"/>
      <scheme val="minor"/>
    </font>
    <font>
      <b/>
      <sz val="9"/>
      <color theme="1" tint="0.249977111117893"/>
      <name val="Century Gothic"/>
      <family val="2"/>
      <scheme val="minor"/>
    </font>
    <font>
      <b/>
      <sz val="10"/>
      <color theme="1"/>
      <name val="Century Gothic"/>
      <family val="2"/>
      <scheme val="minor"/>
    </font>
    <font>
      <u/>
      <sz val="9"/>
      <color theme="1"/>
      <name val="Century Gothic"/>
      <family val="2"/>
      <scheme val="minor"/>
    </font>
    <font>
      <sz val="9"/>
      <color theme="1" tint="0.34998626667073579"/>
      <name val="Century Gothic"/>
      <family val="2"/>
      <scheme val="minor"/>
    </font>
    <font>
      <b/>
      <u/>
      <sz val="9"/>
      <name val="Century Gothic"/>
      <family val="2"/>
      <scheme val="minor"/>
    </font>
    <font>
      <sz val="6.5"/>
      <color rgb="FF000000"/>
      <name val="Century Gothic"/>
      <family val="2"/>
      <scheme val="minor"/>
    </font>
    <font>
      <b/>
      <sz val="9"/>
      <color rgb="FF10137C"/>
      <name val="Century Gothic"/>
      <family val="2"/>
      <scheme val="minor"/>
    </font>
    <font>
      <b/>
      <sz val="8"/>
      <name val="Century Gothic"/>
      <family val="2"/>
      <scheme val="minor"/>
    </font>
    <font>
      <sz val="7"/>
      <color rgb="FF7F7F7F"/>
      <name val="Century Gothic"/>
      <family val="2"/>
      <scheme val="minor"/>
    </font>
    <font>
      <b/>
      <sz val="9"/>
      <color rgb="FF7F7F7F"/>
      <name val="Century Gothic"/>
      <family val="2"/>
      <scheme val="minor"/>
    </font>
    <font>
      <b/>
      <sz val="9"/>
      <color rgb="FF000000"/>
      <name val="Century Gothic"/>
      <family val="2"/>
      <scheme val="minor"/>
    </font>
    <font>
      <sz val="6.5"/>
      <name val="Century Gothic"/>
      <family val="2"/>
      <scheme val="minor"/>
    </font>
    <font>
      <b/>
      <sz val="6.5"/>
      <name val="Century Gothic"/>
      <family val="2"/>
      <scheme val="minor"/>
    </font>
    <font>
      <b/>
      <i/>
      <sz val="9"/>
      <name val="Century Gothic"/>
      <family val="2"/>
      <scheme val="minor"/>
    </font>
    <font>
      <b/>
      <sz val="24"/>
      <color theme="4"/>
      <name val="Georgia"/>
      <family val="1"/>
      <scheme val="major"/>
    </font>
    <font>
      <sz val="8"/>
      <color theme="1"/>
      <name val="Century Gothic"/>
      <family val="2"/>
    </font>
    <font>
      <sz val="10"/>
      <color theme="1"/>
      <name val="Century Gothic"/>
      <family val="2"/>
      <scheme val="minor"/>
    </font>
  </fonts>
  <fills count="20">
    <fill>
      <patternFill patternType="none"/>
    </fill>
    <fill>
      <patternFill patternType="gray125"/>
    </fill>
    <fill>
      <patternFill patternType="solid">
        <fgColor theme="0"/>
        <bgColor indexed="64"/>
      </patternFill>
    </fill>
    <fill>
      <patternFill patternType="lightUp">
        <fgColor rgb="FF000000"/>
        <bgColor rgb="FFDDDDDD"/>
      </patternFill>
    </fill>
    <fill>
      <patternFill patternType="solid">
        <fgColor rgb="FF94C600"/>
        <bgColor indexed="64"/>
      </patternFill>
    </fill>
    <fill>
      <patternFill patternType="solid">
        <fgColor rgb="FF5E8AB2"/>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rgb="FFFAFBFE"/>
        <bgColor indexed="64"/>
      </patternFill>
    </fill>
    <fill>
      <patternFill patternType="solid">
        <fgColor rgb="FF94C600"/>
        <bgColor theme="0"/>
      </patternFill>
    </fill>
    <fill>
      <patternFill patternType="solid">
        <fgColor indexed="65"/>
        <bgColor theme="0"/>
      </patternFill>
    </fill>
    <fill>
      <patternFill patternType="solid">
        <fgColor theme="0"/>
        <bgColor theme="0"/>
      </patternFill>
    </fill>
    <fill>
      <patternFill patternType="solid">
        <fgColor theme="6"/>
        <bgColor indexed="64"/>
      </patternFill>
    </fill>
    <fill>
      <patternFill patternType="solid">
        <fgColor theme="8"/>
        <bgColor indexed="64"/>
      </patternFill>
    </fill>
    <fill>
      <patternFill patternType="solid">
        <fgColor theme="3"/>
        <bgColor indexed="64"/>
      </patternFill>
    </fill>
    <fill>
      <patternFill patternType="solid">
        <fgColor theme="1" tint="0.249977111117893"/>
        <bgColor indexed="64"/>
      </patternFill>
    </fill>
    <fill>
      <patternFill patternType="solid">
        <fgColor theme="6"/>
        <bgColor theme="0"/>
      </patternFill>
    </fill>
    <fill>
      <patternFill patternType="solid">
        <fgColor theme="1" tint="0.34998626667073579"/>
        <bgColor indexed="64"/>
      </patternFill>
    </fill>
    <fill>
      <patternFill patternType="solid">
        <fgColor theme="2"/>
        <bgColor indexed="64"/>
      </patternFill>
    </fill>
  </fills>
  <borders count="46">
    <border>
      <left/>
      <right/>
      <top/>
      <bottom/>
      <diagonal/>
    </border>
    <border>
      <left/>
      <right/>
      <top style="thin">
        <color rgb="FFA0A8AC"/>
      </top>
      <bottom style="thin">
        <color rgb="FFA0A8AC"/>
      </bottom>
      <diagonal/>
    </border>
    <border>
      <left/>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ck">
        <color rgb="FFD9D9D9"/>
      </top>
      <bottom style="medium">
        <color rgb="FFD9D9D9"/>
      </bottom>
      <diagonal/>
    </border>
    <border>
      <left/>
      <right/>
      <top style="thick">
        <color rgb="FFD9D9D9"/>
      </top>
      <bottom/>
      <diagonal/>
    </border>
    <border>
      <left/>
      <right/>
      <top/>
      <bottom style="medium">
        <color rgb="FFD9D9D9"/>
      </bottom>
      <diagonal/>
    </border>
    <border>
      <left/>
      <right/>
      <top style="medium">
        <color rgb="FFD9D9D9"/>
      </top>
      <bottom/>
      <diagonal/>
    </border>
    <border>
      <left/>
      <right/>
      <top style="medium">
        <color rgb="FFD9D9D9"/>
      </top>
      <bottom style="medium">
        <color rgb="FFD9D9D9"/>
      </bottom>
      <diagonal/>
    </border>
    <border>
      <left/>
      <right/>
      <top/>
      <bottom style="thick">
        <color rgb="FFD9D9D9"/>
      </bottom>
      <diagonal/>
    </border>
    <border>
      <left/>
      <right/>
      <top/>
      <bottom style="thin">
        <color theme="1" tint="0.4999847407452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rgb="FF10137C"/>
      </top>
      <bottom/>
      <diagonal/>
    </border>
    <border>
      <left/>
      <right/>
      <top/>
      <bottom style="thin">
        <color rgb="FF10137C"/>
      </bottom>
      <diagonal/>
    </border>
    <border>
      <left/>
      <right/>
      <top style="thin">
        <color rgb="FFA0A8AC"/>
      </top>
      <bottom/>
      <diagonal/>
    </border>
    <border>
      <left/>
      <right style="thin">
        <color theme="0"/>
      </right>
      <top/>
      <bottom/>
      <diagonal/>
    </border>
    <border>
      <left/>
      <right style="thin">
        <color theme="0"/>
      </right>
      <top style="thin">
        <color indexed="64"/>
      </top>
      <bottom style="medium">
        <color indexed="64"/>
      </bottom>
      <diagonal/>
    </border>
    <border>
      <left/>
      <right style="thin">
        <color theme="0"/>
      </right>
      <top style="thin">
        <color indexed="64"/>
      </top>
      <bottom/>
      <diagonal/>
    </border>
    <border>
      <left/>
      <right style="thin">
        <color theme="0"/>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6">
    <xf numFmtId="0" fontId="0" fillId="0" borderId="0"/>
    <xf numFmtId="9" fontId="1" fillId="0" borderId="0" applyFont="0" applyFill="0" applyBorder="0" applyAlignment="0" applyProtection="0"/>
    <xf numFmtId="0" fontId="3" fillId="0" borderId="0">
      <alignment horizontal="left"/>
    </xf>
    <xf numFmtId="0" fontId="4" fillId="0" borderId="0">
      <alignment horizontal="left"/>
    </xf>
    <xf numFmtId="0" fontId="5" fillId="0" borderId="0" applyNumberFormat="0" applyFill="0" applyBorder="0" applyAlignment="0" applyProtection="0"/>
    <xf numFmtId="0" fontId="6" fillId="0" borderId="0">
      <alignment horizontal="left"/>
    </xf>
    <xf numFmtId="0" fontId="6" fillId="0" borderId="0">
      <alignment horizontal="right"/>
    </xf>
    <xf numFmtId="164" fontId="4" fillId="0" borderId="0">
      <alignment horizontal="right"/>
    </xf>
    <xf numFmtId="0" fontId="3" fillId="0" borderId="1">
      <alignment horizontal="left"/>
    </xf>
    <xf numFmtId="164" fontId="3" fillId="0" borderId="1">
      <alignment horizontal="right"/>
    </xf>
    <xf numFmtId="164" fontId="3" fillId="0" borderId="0">
      <alignment horizontal="right"/>
    </xf>
    <xf numFmtId="0" fontId="7" fillId="0" borderId="0" applyNumberFormat="0" applyFill="0" applyBorder="0" applyAlignment="0" applyProtection="0"/>
    <xf numFmtId="0" fontId="8" fillId="0" borderId="0"/>
    <xf numFmtId="0" fontId="6" fillId="0" borderId="0">
      <alignment horizontal="center"/>
    </xf>
    <xf numFmtId="166" fontId="1" fillId="0" borderId="0" applyFont="0" applyFill="0" applyBorder="0" applyAlignment="0" applyProtection="0"/>
    <xf numFmtId="3" fontId="48" fillId="0" borderId="0">
      <alignment horizontal="right"/>
    </xf>
  </cellStyleXfs>
  <cellXfs count="982">
    <xf numFmtId="0" fontId="0" fillId="0" borderId="0" xfId="0"/>
    <xf numFmtId="0" fontId="2" fillId="0" borderId="0" xfId="0" applyFont="1"/>
    <xf numFmtId="0" fontId="9" fillId="0" borderId="0" xfId="0" applyFont="1"/>
    <xf numFmtId="0" fontId="10" fillId="0" borderId="0" xfId="0" applyFont="1"/>
    <xf numFmtId="0" fontId="10" fillId="0" borderId="0" xfId="0" applyFont="1" applyBorder="1" applyAlignment="1">
      <alignment vertical="top" wrapText="1"/>
    </xf>
    <xf numFmtId="0" fontId="10" fillId="0" borderId="2" xfId="0" applyFont="1" applyBorder="1"/>
    <xf numFmtId="0" fontId="10" fillId="0" borderId="4" xfId="0" applyFont="1" applyBorder="1"/>
    <xf numFmtId="0" fontId="10" fillId="0" borderId="0" xfId="0" applyFont="1" applyAlignment="1"/>
    <xf numFmtId="0" fontId="10" fillId="0" borderId="0" xfId="0" applyFont="1" applyAlignment="1">
      <alignment vertical="top"/>
    </xf>
    <xf numFmtId="168" fontId="0" fillId="2" borderId="0" xfId="1" applyNumberFormat="1" applyFont="1" applyFill="1" applyBorder="1"/>
    <xf numFmtId="0" fontId="2" fillId="2" borderId="0" xfId="0" applyFont="1" applyFill="1"/>
    <xf numFmtId="0" fontId="11" fillId="2" borderId="0" xfId="0" applyFont="1" applyFill="1" applyAlignment="1">
      <alignment vertical="center"/>
    </xf>
    <xf numFmtId="0" fontId="9" fillId="2" borderId="0" xfId="0" applyFont="1" applyFill="1"/>
    <xf numFmtId="0" fontId="9" fillId="2" borderId="25" xfId="0" applyFont="1" applyFill="1" applyBorder="1" applyAlignment="1">
      <alignment wrapText="1"/>
    </xf>
    <xf numFmtId="167" fontId="10" fillId="0" borderId="0" xfId="0" applyNumberFormat="1" applyFont="1"/>
    <xf numFmtId="0" fontId="13" fillId="0" borderId="0" xfId="0" applyFont="1"/>
    <xf numFmtId="0" fontId="12" fillId="0" borderId="0" xfId="0" applyFont="1"/>
    <xf numFmtId="0" fontId="13" fillId="0" borderId="7" xfId="0" applyFont="1" applyBorder="1"/>
    <xf numFmtId="0" fontId="0" fillId="0" borderId="0" xfId="0" applyFont="1"/>
    <xf numFmtId="0" fontId="14" fillId="0" borderId="0" xfId="0" applyFont="1"/>
    <xf numFmtId="0" fontId="0" fillId="0" borderId="0" xfId="0" applyFont="1" applyBorder="1"/>
    <xf numFmtId="0" fontId="15" fillId="2" borderId="0" xfId="0" applyFont="1" applyFill="1" applyBorder="1" applyAlignment="1">
      <alignment horizontal="left" vertical="center" wrapText="1" readingOrder="1"/>
    </xf>
    <xf numFmtId="0" fontId="15" fillId="0" borderId="0" xfId="2" applyFont="1" applyFill="1" applyBorder="1">
      <alignment horizontal="left"/>
    </xf>
    <xf numFmtId="0" fontId="10" fillId="0" borderId="0" xfId="0" applyFont="1" applyFill="1" applyBorder="1" applyAlignment="1">
      <alignment horizontal="left" vertical="center" wrapText="1" readingOrder="1"/>
    </xf>
    <xf numFmtId="0" fontId="17" fillId="0" borderId="0" xfId="4" applyFont="1" applyFill="1" applyBorder="1" applyAlignment="1">
      <alignment horizontal="left" vertical="center" wrapText="1" readingOrder="1"/>
    </xf>
    <xf numFmtId="0" fontId="10" fillId="2" borderId="0" xfId="0" applyFont="1" applyFill="1" applyBorder="1" applyAlignment="1">
      <alignment horizontal="left" vertical="center" wrapText="1" readingOrder="1"/>
    </xf>
    <xf numFmtId="14" fontId="10" fillId="2" borderId="0" xfId="0" applyNumberFormat="1" applyFont="1" applyFill="1" applyBorder="1" applyAlignment="1">
      <alignment horizontal="left" vertical="center" wrapText="1" readingOrder="1"/>
    </xf>
    <xf numFmtId="0" fontId="18" fillId="2" borderId="0" xfId="0" applyFont="1" applyFill="1" applyBorder="1" applyAlignment="1">
      <alignment horizontal="left" vertical="center" wrapText="1" readingOrder="1"/>
    </xf>
    <xf numFmtId="0" fontId="19" fillId="2" borderId="0" xfId="0" applyFont="1" applyFill="1" applyBorder="1" applyAlignment="1">
      <alignment horizontal="left" vertical="center" wrapText="1" readingOrder="1"/>
    </xf>
    <xf numFmtId="0" fontId="17" fillId="2" borderId="0" xfId="4" applyFont="1" applyFill="1" applyBorder="1" applyAlignment="1">
      <alignment horizontal="left" vertical="center" wrapText="1" readingOrder="1"/>
    </xf>
    <xf numFmtId="0" fontId="10" fillId="2" borderId="0" xfId="0" applyFont="1" applyFill="1" applyBorder="1" applyAlignment="1">
      <alignment horizontal="left" vertical="top" wrapText="1" readingOrder="1"/>
    </xf>
    <xf numFmtId="0" fontId="0" fillId="2" borderId="0" xfId="0" applyFont="1" applyFill="1"/>
    <xf numFmtId="0" fontId="17" fillId="0" borderId="0" xfId="4" applyFont="1" applyAlignment="1">
      <alignment horizontal="left"/>
    </xf>
    <xf numFmtId="0" fontId="10" fillId="0" borderId="0" xfId="0" applyFont="1" applyBorder="1"/>
    <xf numFmtId="0" fontId="17" fillId="2" borderId="0" xfId="4" applyFont="1" applyFill="1" applyAlignment="1">
      <alignment horizontal="left"/>
    </xf>
    <xf numFmtId="0" fontId="13" fillId="2" borderId="0" xfId="0" applyFont="1" applyFill="1"/>
    <xf numFmtId="0" fontId="13" fillId="2" borderId="32" xfId="0" applyFont="1" applyFill="1" applyBorder="1" applyAlignment="1">
      <alignment vertical="top" wrapText="1"/>
    </xf>
    <xf numFmtId="0" fontId="13" fillId="2" borderId="22" xfId="0" applyFont="1" applyFill="1" applyBorder="1" applyAlignment="1">
      <alignment vertical="top" wrapText="1"/>
    </xf>
    <xf numFmtId="0" fontId="13" fillId="2" borderId="22" xfId="0" applyFont="1" applyFill="1" applyBorder="1"/>
    <xf numFmtId="0" fontId="13" fillId="2" borderId="22" xfId="0" applyFont="1" applyFill="1" applyBorder="1" applyAlignment="1">
      <alignment horizontal="right"/>
    </xf>
    <xf numFmtId="0" fontId="13" fillId="2" borderId="22" xfId="0" quotePrefix="1" applyFont="1" applyFill="1" applyBorder="1" applyAlignment="1">
      <alignment horizontal="right"/>
    </xf>
    <xf numFmtId="3" fontId="13" fillId="2" borderId="22" xfId="0" applyNumberFormat="1" applyFont="1" applyFill="1" applyBorder="1"/>
    <xf numFmtId="0" fontId="21" fillId="2" borderId="22" xfId="0" applyFont="1" applyFill="1" applyBorder="1" applyAlignment="1">
      <alignment vertical="top" wrapText="1"/>
    </xf>
    <xf numFmtId="0" fontId="13" fillId="2" borderId="0" xfId="0" applyFont="1" applyFill="1" applyBorder="1" applyAlignment="1">
      <alignment vertical="top" wrapText="1"/>
    </xf>
    <xf numFmtId="0" fontId="13" fillId="2" borderId="0" xfId="0" applyFont="1" applyFill="1" applyBorder="1"/>
    <xf numFmtId="0" fontId="23" fillId="2" borderId="0" xfId="0" applyFont="1" applyFill="1" applyBorder="1" applyAlignment="1">
      <alignment horizontal="left" vertical="center"/>
    </xf>
    <xf numFmtId="0" fontId="10" fillId="2" borderId="0" xfId="5" applyFont="1" applyFill="1" applyAlignment="1">
      <alignment vertical="top"/>
    </xf>
    <xf numFmtId="0" fontId="10" fillId="2" borderId="0" xfId="3" applyFont="1" applyFill="1" applyBorder="1">
      <alignment horizontal="left"/>
    </xf>
    <xf numFmtId="0" fontId="23" fillId="2" borderId="0" xfId="3" applyFont="1" applyFill="1" applyBorder="1">
      <alignment horizontal="left"/>
    </xf>
    <xf numFmtId="0" fontId="15" fillId="2" borderId="0" xfId="0" applyFont="1" applyFill="1"/>
    <xf numFmtId="14" fontId="13" fillId="2" borderId="0" xfId="0" applyNumberFormat="1" applyFont="1" applyFill="1" applyBorder="1"/>
    <xf numFmtId="14" fontId="13" fillId="2" borderId="2" xfId="0" applyNumberFormat="1" applyFont="1" applyFill="1" applyBorder="1"/>
    <xf numFmtId="0" fontId="0" fillId="2" borderId="2" xfId="0" applyFont="1" applyFill="1" applyBorder="1"/>
    <xf numFmtId="0" fontId="15" fillId="0" borderId="0" xfId="2" applyFont="1" applyFill="1" applyAlignment="1">
      <alignment horizontal="left" vertical="center" wrapText="1"/>
    </xf>
    <xf numFmtId="0" fontId="10" fillId="2" borderId="0" xfId="0" applyFont="1" applyFill="1"/>
    <xf numFmtId="0" fontId="15" fillId="2" borderId="0" xfId="2" applyFont="1" applyFill="1" applyAlignment="1">
      <alignment horizontal="right"/>
    </xf>
    <xf numFmtId="0" fontId="10" fillId="2" borderId="0" xfId="5" applyFont="1" applyFill="1" applyBorder="1">
      <alignment horizontal="left"/>
    </xf>
    <xf numFmtId="0" fontId="15" fillId="2" borderId="35" xfId="13" applyFont="1" applyFill="1" applyBorder="1" applyAlignment="1">
      <alignment vertical="center" wrapText="1"/>
    </xf>
    <xf numFmtId="0" fontId="10" fillId="2" borderId="0" xfId="0" applyFont="1" applyFill="1" applyBorder="1" applyAlignment="1">
      <alignment horizontal="left" vertical="center" wrapText="1"/>
    </xf>
    <xf numFmtId="0" fontId="15" fillId="2" borderId="0" xfId="13" applyFont="1" applyFill="1" applyBorder="1" applyAlignment="1">
      <alignment vertical="center"/>
    </xf>
    <xf numFmtId="171" fontId="10" fillId="2" borderId="0" xfId="6" applyNumberFormat="1" applyFont="1" applyFill="1" applyBorder="1">
      <alignment horizontal="right"/>
    </xf>
    <xf numFmtId="0" fontId="10" fillId="2" borderId="36" xfId="5" applyFont="1" applyFill="1" applyBorder="1" applyAlignment="1">
      <alignment horizontal="left" wrapText="1"/>
    </xf>
    <xf numFmtId="0" fontId="10" fillId="2" borderId="36" xfId="6" applyFont="1" applyFill="1" applyBorder="1">
      <alignment horizontal="right"/>
    </xf>
    <xf numFmtId="0" fontId="15" fillId="2" borderId="0" xfId="2" applyFont="1" applyFill="1" applyAlignment="1"/>
    <xf numFmtId="0" fontId="15" fillId="2" borderId="1" xfId="8" applyFont="1" applyFill="1" applyAlignment="1">
      <alignment horizontal="left"/>
    </xf>
    <xf numFmtId="164" fontId="15" fillId="2" borderId="1" xfId="9" applyFont="1" applyFill="1">
      <alignment horizontal="right"/>
    </xf>
    <xf numFmtId="0" fontId="10" fillId="2" borderId="0" xfId="3" applyFont="1" applyFill="1" applyAlignment="1">
      <alignment horizontal="left" wrapText="1"/>
    </xf>
    <xf numFmtId="164" fontId="10" fillId="2" borderId="0" xfId="7" applyFont="1" applyFill="1">
      <alignment horizontal="right"/>
    </xf>
    <xf numFmtId="0" fontId="10" fillId="2" borderId="0" xfId="3" applyFont="1" applyFill="1">
      <alignment horizontal="left"/>
    </xf>
    <xf numFmtId="0" fontId="10" fillId="2" borderId="0" xfId="3" applyFont="1" applyFill="1" applyBorder="1" applyAlignment="1">
      <alignment vertical="top" wrapText="1"/>
    </xf>
    <xf numFmtId="0" fontId="23" fillId="2" borderId="0" xfId="3" applyFont="1" applyFill="1" applyBorder="1" applyAlignment="1">
      <alignment wrapText="1"/>
    </xf>
    <xf numFmtId="0" fontId="10" fillId="2" borderId="0" xfId="3" applyFont="1" applyFill="1" applyAlignment="1">
      <alignment horizontal="left"/>
    </xf>
    <xf numFmtId="0" fontId="15" fillId="2" borderId="37" xfId="8" applyFont="1" applyFill="1" applyBorder="1" applyAlignment="1">
      <alignment horizontal="left"/>
    </xf>
    <xf numFmtId="164" fontId="15" fillId="2" borderId="37" xfId="9" applyFont="1" applyFill="1" applyBorder="1">
      <alignment horizontal="right"/>
    </xf>
    <xf numFmtId="0" fontId="10" fillId="2" borderId="0" xfId="0" applyFont="1" applyFill="1" applyAlignment="1">
      <alignment horizontal="center" vertical="center"/>
    </xf>
    <xf numFmtId="0" fontId="15" fillId="2" borderId="0" xfId="2" applyFont="1" applyFill="1">
      <alignment horizontal="left"/>
    </xf>
    <xf numFmtId="164" fontId="15" fillId="2" borderId="0" xfId="10" applyFont="1" applyFill="1">
      <alignment horizontal="right"/>
    </xf>
    <xf numFmtId="0" fontId="15" fillId="2" borderId="0" xfId="2" applyFont="1" applyFill="1" applyAlignment="1">
      <alignment horizontal="left"/>
    </xf>
    <xf numFmtId="0" fontId="15" fillId="2" borderId="36" xfId="2" applyFont="1" applyFill="1" applyBorder="1" applyAlignment="1">
      <alignment horizontal="left"/>
    </xf>
    <xf numFmtId="9" fontId="15" fillId="2" borderId="36" xfId="1" applyFont="1" applyFill="1" applyBorder="1" applyAlignment="1">
      <alignment horizontal="right"/>
    </xf>
    <xf numFmtId="0" fontId="10" fillId="2" borderId="0" xfId="5" applyFont="1" applyFill="1">
      <alignment horizontal="left"/>
    </xf>
    <xf numFmtId="0" fontId="10" fillId="0" borderId="0" xfId="0" applyFont="1" applyFill="1" applyAlignment="1">
      <alignment horizontal="center"/>
    </xf>
    <xf numFmtId="0" fontId="22" fillId="0" borderId="0" xfId="0" applyFont="1" applyFill="1" applyAlignment="1">
      <alignment vertical="center"/>
    </xf>
    <xf numFmtId="0" fontId="22" fillId="0" borderId="0" xfId="0" applyFont="1" applyFill="1"/>
    <xf numFmtId="0" fontId="24" fillId="0" borderId="0" xfId="4" applyFont="1" applyFill="1" applyAlignment="1">
      <alignment horizontal="right"/>
    </xf>
    <xf numFmtId="0" fontId="10" fillId="0" borderId="0" xfId="0" applyFont="1" applyFill="1"/>
    <xf numFmtId="0" fontId="24" fillId="0" borderId="0" xfId="4" applyFont="1" applyAlignment="1">
      <alignment horizontal="right"/>
    </xf>
    <xf numFmtId="0" fontId="10" fillId="0" borderId="0" xfId="0" applyFont="1" applyBorder="1" applyAlignment="1">
      <alignment horizontal="center"/>
    </xf>
    <xf numFmtId="0" fontId="10" fillId="0" borderId="8" xfId="0" applyFont="1" applyBorder="1"/>
    <xf numFmtId="0" fontId="10" fillId="0" borderId="8" xfId="0" applyFont="1" applyBorder="1" applyAlignment="1">
      <alignment horizontal="right" vertical="center"/>
    </xf>
    <xf numFmtId="0" fontId="10" fillId="0" borderId="2" xfId="0" applyFont="1" applyBorder="1" applyAlignment="1">
      <alignment horizontal="right" vertical="center" wrapText="1"/>
    </xf>
    <xf numFmtId="0" fontId="10" fillId="0" borderId="2" xfId="0" applyFont="1" applyBorder="1" applyAlignment="1">
      <alignment horizontal="right" vertical="center"/>
    </xf>
    <xf numFmtId="0" fontId="25" fillId="0" borderId="0" xfId="0" applyFont="1" applyBorder="1" applyAlignment="1">
      <alignment horizontal="left" vertical="center"/>
    </xf>
    <xf numFmtId="0" fontId="10" fillId="3" borderId="0" xfId="0" applyFont="1" applyFill="1" applyBorder="1" applyAlignment="1">
      <alignment horizontal="justify" vertical="center"/>
    </xf>
    <xf numFmtId="3" fontId="10" fillId="0" borderId="0" xfId="0" applyNumberFormat="1" applyFont="1" applyBorder="1" applyAlignment="1">
      <alignment horizontal="right" vertical="center"/>
    </xf>
    <xf numFmtId="1" fontId="10" fillId="0" borderId="0" xfId="0" applyNumberFormat="1" applyFont="1" applyBorder="1" applyAlignment="1">
      <alignment horizontal="right" vertical="center"/>
    </xf>
    <xf numFmtId="0" fontId="10" fillId="0" borderId="0" xfId="0" applyFont="1" applyBorder="1" applyAlignment="1">
      <alignment horizontal="justify" vertical="center"/>
    </xf>
    <xf numFmtId="0" fontId="10" fillId="0" borderId="5" xfId="0" applyFont="1" applyBorder="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horizontal="justify" vertical="center"/>
    </xf>
    <xf numFmtId="3" fontId="10" fillId="0" borderId="5" xfId="0" applyNumberFormat="1" applyFont="1" applyBorder="1" applyAlignment="1">
      <alignment horizontal="right" vertical="center"/>
    </xf>
    <xf numFmtId="0" fontId="10" fillId="0" borderId="0" xfId="0" applyFont="1" applyAlignment="1">
      <alignment horizontal="center"/>
    </xf>
    <xf numFmtId="0" fontId="10" fillId="0" borderId="0" xfId="0" applyFont="1" applyBorder="1" applyAlignment="1">
      <alignment horizontal="right" vertical="center"/>
    </xf>
    <xf numFmtId="0" fontId="10" fillId="0" borderId="0" xfId="5" applyFont="1" applyAlignment="1">
      <alignment vertical="top"/>
    </xf>
    <xf numFmtId="0" fontId="10" fillId="0" borderId="7" xfId="0" applyFont="1" applyBorder="1" applyAlignment="1">
      <alignment horizontal="center"/>
    </xf>
    <xf numFmtId="0" fontId="15" fillId="0" borderId="7" xfId="2" applyFont="1" applyBorder="1">
      <alignment horizontal="left"/>
    </xf>
    <xf numFmtId="0" fontId="10" fillId="0" borderId="7" xfId="0" applyFont="1" applyBorder="1" applyAlignment="1">
      <alignment vertical="top"/>
    </xf>
    <xf numFmtId="0" fontId="10" fillId="0" borderId="0" xfId="3" applyFont="1">
      <alignment horizontal="left"/>
    </xf>
    <xf numFmtId="0" fontId="15" fillId="0" borderId="0" xfId="8" applyFont="1" applyBorder="1" applyAlignment="1">
      <alignment horizontal="right"/>
    </xf>
    <xf numFmtId="14" fontId="13" fillId="2" borderId="0" xfId="0" applyNumberFormat="1" applyFont="1" applyFill="1" applyAlignment="1">
      <alignment horizontal="left"/>
    </xf>
    <xf numFmtId="0" fontId="26" fillId="9" borderId="30" xfId="0" applyFont="1" applyFill="1" applyBorder="1" applyAlignment="1">
      <alignment horizontal="center" vertical="center" wrapText="1"/>
    </xf>
    <xf numFmtId="0" fontId="10" fillId="11" borderId="0" xfId="5" applyFont="1" applyFill="1" applyAlignment="1">
      <alignment vertical="top"/>
    </xf>
    <xf numFmtId="0" fontId="10" fillId="2" borderId="0" xfId="12" applyFont="1" applyFill="1"/>
    <xf numFmtId="0" fontId="24" fillId="2" borderId="0" xfId="4" applyFont="1" applyFill="1"/>
    <xf numFmtId="0" fontId="15" fillId="0" borderId="2" xfId="0" applyFont="1" applyBorder="1" applyAlignment="1">
      <alignment vertical="center" wrapText="1"/>
    </xf>
    <xf numFmtId="0" fontId="27" fillId="9" borderId="0" xfId="0" applyFont="1" applyFill="1" applyBorder="1" applyAlignment="1">
      <alignment horizontal="left"/>
    </xf>
    <xf numFmtId="0" fontId="27" fillId="9" borderId="2" xfId="0" applyFont="1" applyFill="1" applyBorder="1" applyAlignment="1">
      <alignment horizontal="left"/>
    </xf>
    <xf numFmtId="0" fontId="27" fillId="2" borderId="14" xfId="0" applyFont="1" applyFill="1" applyBorder="1" applyAlignment="1">
      <alignment horizontal="center" vertical="center" wrapText="1"/>
    </xf>
    <xf numFmtId="0" fontId="27" fillId="9" borderId="22" xfId="0" applyFont="1" applyFill="1" applyBorder="1" applyAlignment="1">
      <alignment horizontal="center" vertical="center"/>
    </xf>
    <xf numFmtId="0" fontId="27" fillId="2" borderId="22" xfId="0" applyFont="1" applyFill="1" applyBorder="1" applyAlignment="1">
      <alignment horizontal="left"/>
    </xf>
    <xf numFmtId="0" fontId="28" fillId="2" borderId="22" xfId="0" applyFont="1" applyFill="1" applyBorder="1" applyAlignment="1">
      <alignment horizontal="left"/>
    </xf>
    <xf numFmtId="0" fontId="27" fillId="2" borderId="22" xfId="0" applyFont="1" applyFill="1" applyBorder="1" applyAlignment="1">
      <alignment horizontal="left" vertical="top"/>
    </xf>
    <xf numFmtId="0" fontId="27" fillId="2" borderId="22" xfId="0" applyFont="1" applyFill="1" applyBorder="1" applyAlignment="1">
      <alignment horizontal="center"/>
    </xf>
    <xf numFmtId="0" fontId="27" fillId="2" borderId="30" xfId="0" applyFont="1" applyFill="1" applyBorder="1" applyAlignment="1">
      <alignment horizontal="left"/>
    </xf>
    <xf numFmtId="0" fontId="10" fillId="0" borderId="0" xfId="5" applyFont="1" applyAlignment="1">
      <alignment vertical="top" wrapText="1"/>
    </xf>
    <xf numFmtId="0" fontId="0" fillId="0" borderId="7" xfId="0" applyFont="1" applyBorder="1"/>
    <xf numFmtId="0" fontId="15" fillId="0" borderId="0" xfId="2" applyFont="1">
      <alignment horizontal="left"/>
    </xf>
    <xf numFmtId="0" fontId="0" fillId="0" borderId="0" xfId="0" applyFont="1" applyFill="1"/>
    <xf numFmtId="0" fontId="22" fillId="0" borderId="0" xfId="0" applyFont="1" applyFill="1" applyAlignment="1">
      <alignment horizontal="center"/>
    </xf>
    <xf numFmtId="0" fontId="24" fillId="0" borderId="0" xfId="4" applyFont="1" applyFill="1" applyBorder="1" applyAlignment="1"/>
    <xf numFmtId="169" fontId="27" fillId="2" borderId="32" xfId="14" applyNumberFormat="1" applyFont="1" applyFill="1" applyBorder="1" applyAlignment="1">
      <alignment horizontal="center" vertical="center" wrapText="1"/>
    </xf>
    <xf numFmtId="0" fontId="27" fillId="2" borderId="22" xfId="0" applyFont="1" applyFill="1" applyBorder="1" applyAlignment="1">
      <alignment horizontal="left" vertical="center"/>
    </xf>
    <xf numFmtId="0" fontId="28" fillId="2" borderId="22" xfId="0" applyFont="1" applyFill="1" applyBorder="1" applyAlignment="1">
      <alignment horizontal="left" vertical="center" wrapText="1"/>
    </xf>
    <xf numFmtId="0" fontId="28" fillId="2" borderId="22" xfId="0" applyFont="1" applyFill="1" applyBorder="1" applyAlignment="1">
      <alignment horizontal="left" vertical="center"/>
    </xf>
    <xf numFmtId="169" fontId="27" fillId="2" borderId="22" xfId="14" applyNumberFormat="1" applyFont="1" applyFill="1" applyBorder="1" applyAlignment="1">
      <alignment horizontal="left" vertical="center" wrapText="1"/>
    </xf>
    <xf numFmtId="0" fontId="22" fillId="2" borderId="0" xfId="0" applyFont="1" applyFill="1" applyBorder="1" applyAlignment="1">
      <alignment horizontal="center" vertical="center" wrapText="1"/>
    </xf>
    <xf numFmtId="14" fontId="10" fillId="2" borderId="0" xfId="0" applyNumberFormat="1" applyFont="1" applyFill="1" applyBorder="1" applyAlignment="1">
      <alignment horizontal="left" vertical="center" wrapText="1"/>
    </xf>
    <xf numFmtId="0" fontId="10" fillId="2" borderId="0" xfId="0" applyFont="1" applyFill="1" applyBorder="1" applyAlignment="1">
      <alignment horizontal="right" vertical="center"/>
    </xf>
    <xf numFmtId="0" fontId="10" fillId="2" borderId="0" xfId="0" applyFont="1" applyFill="1" applyBorder="1" applyAlignment="1">
      <alignment horizontal="right" vertical="center" wrapText="1"/>
    </xf>
    <xf numFmtId="0" fontId="10" fillId="2" borderId="27" xfId="0" applyFont="1" applyFill="1" applyBorder="1" applyAlignment="1">
      <alignment horizontal="justify" vertical="center" wrapText="1"/>
    </xf>
    <xf numFmtId="1" fontId="10" fillId="2" borderId="27" xfId="0" applyNumberFormat="1" applyFont="1" applyFill="1" applyBorder="1" applyAlignment="1">
      <alignment horizontal="right" vertical="center"/>
    </xf>
    <xf numFmtId="0" fontId="10" fillId="2" borderId="27" xfId="0" applyFont="1" applyFill="1" applyBorder="1" applyAlignment="1">
      <alignment horizontal="right" vertical="center"/>
    </xf>
    <xf numFmtId="0" fontId="10" fillId="2" borderId="0" xfId="0" applyFont="1" applyFill="1" applyAlignment="1">
      <alignment horizontal="right" vertical="center"/>
    </xf>
    <xf numFmtId="3" fontId="0" fillId="2" borderId="0" xfId="0" applyNumberFormat="1" applyFont="1" applyFill="1"/>
    <xf numFmtId="1" fontId="10" fillId="2" borderId="0" xfId="0" applyNumberFormat="1" applyFont="1" applyFill="1" applyAlignment="1">
      <alignment horizontal="right" vertical="center"/>
    </xf>
    <xf numFmtId="0" fontId="10" fillId="2" borderId="25" xfId="0" applyFont="1" applyFill="1" applyBorder="1" applyAlignment="1">
      <alignment horizontal="justify" vertical="center" wrapText="1"/>
    </xf>
    <xf numFmtId="1" fontId="10" fillId="2" borderId="25" xfId="0" applyNumberFormat="1" applyFont="1" applyFill="1" applyBorder="1" applyAlignment="1">
      <alignment horizontal="right" vertical="center" wrapText="1"/>
    </xf>
    <xf numFmtId="0" fontId="10" fillId="2" borderId="25" xfId="0" applyFont="1" applyFill="1" applyBorder="1" applyAlignment="1">
      <alignment horizontal="right" vertical="center" wrapText="1"/>
    </xf>
    <xf numFmtId="3" fontId="10" fillId="2" borderId="0" xfId="0" applyNumberFormat="1" applyFont="1" applyFill="1" applyAlignment="1">
      <alignment horizontal="right" vertical="center"/>
    </xf>
    <xf numFmtId="1" fontId="10" fillId="2" borderId="25" xfId="0" applyNumberFormat="1" applyFont="1" applyFill="1" applyBorder="1" applyAlignment="1">
      <alignment horizontal="right" vertical="center"/>
    </xf>
    <xf numFmtId="0" fontId="10" fillId="2" borderId="28" xfId="0" applyFont="1" applyFill="1" applyBorder="1" applyAlignment="1">
      <alignment horizontal="justify" vertical="center" wrapText="1"/>
    </xf>
    <xf numFmtId="1" fontId="10" fillId="2" borderId="28" xfId="0" applyNumberFormat="1" applyFont="1" applyFill="1" applyBorder="1" applyAlignment="1">
      <alignment horizontal="right" vertical="center" wrapText="1"/>
    </xf>
    <xf numFmtId="0" fontId="10" fillId="2" borderId="0" xfId="0" applyFont="1" applyFill="1" applyAlignment="1">
      <alignment horizontal="right" vertical="center" wrapText="1"/>
    </xf>
    <xf numFmtId="0" fontId="24" fillId="0" borderId="0" xfId="4" applyFont="1" applyBorder="1" applyAlignment="1"/>
    <xf numFmtId="0" fontId="27" fillId="9" borderId="11" xfId="0" applyFont="1" applyFill="1" applyBorder="1" applyAlignment="1">
      <alignment horizontal="center" vertical="center"/>
    </xf>
    <xf numFmtId="0" fontId="27" fillId="9" borderId="34" xfId="0" applyFont="1" applyFill="1" applyBorder="1" applyAlignment="1">
      <alignment vertical="center" wrapText="1"/>
    </xf>
    <xf numFmtId="0" fontId="27" fillId="9" borderId="22" xfId="0" applyFont="1" applyFill="1" applyBorder="1" applyAlignment="1">
      <alignment horizontal="center"/>
    </xf>
    <xf numFmtId="0" fontId="27" fillId="9" borderId="3" xfId="0" applyFont="1" applyFill="1" applyBorder="1" applyAlignment="1"/>
    <xf numFmtId="0" fontId="27" fillId="9" borderId="3" xfId="0" applyFont="1" applyFill="1" applyBorder="1" applyAlignment="1">
      <alignment horizontal="center"/>
    </xf>
    <xf numFmtId="0" fontId="27" fillId="9" borderId="32" xfId="0" applyFont="1" applyFill="1" applyBorder="1" applyAlignment="1">
      <alignment horizontal="center" wrapText="1"/>
    </xf>
    <xf numFmtId="0" fontId="27" fillId="9" borderId="33" xfId="0" applyFont="1" applyFill="1" applyBorder="1" applyAlignment="1">
      <alignment horizontal="left"/>
    </xf>
    <xf numFmtId="0" fontId="27" fillId="9" borderId="22" xfId="0" applyFont="1" applyFill="1" applyBorder="1" applyAlignment="1"/>
    <xf numFmtId="0" fontId="27" fillId="9" borderId="32" xfId="0" applyFont="1" applyFill="1" applyBorder="1" applyAlignment="1">
      <alignment wrapText="1"/>
    </xf>
    <xf numFmtId="0" fontId="27" fillId="9" borderId="32" xfId="0" applyFont="1" applyFill="1" applyBorder="1" applyAlignment="1">
      <alignment horizontal="center"/>
    </xf>
    <xf numFmtId="0" fontId="27" fillId="9" borderId="22" xfId="0" applyFont="1" applyFill="1" applyBorder="1" applyAlignment="1">
      <alignment horizontal="left"/>
    </xf>
    <xf numFmtId="173" fontId="27" fillId="9" borderId="22" xfId="0" applyNumberFormat="1" applyFont="1" applyFill="1" applyBorder="1" applyAlignment="1">
      <alignment horizontal="left"/>
    </xf>
    <xf numFmtId="173" fontId="27" fillId="9" borderId="32" xfId="0" applyNumberFormat="1" applyFont="1" applyFill="1" applyBorder="1" applyAlignment="1">
      <alignment horizontal="left"/>
    </xf>
    <xf numFmtId="174" fontId="27" fillId="9" borderId="22" xfId="0" applyNumberFormat="1" applyFont="1" applyFill="1" applyBorder="1" applyAlignment="1">
      <alignment horizontal="left"/>
    </xf>
    <xf numFmtId="0" fontId="10" fillId="0" borderId="7" xfId="5" applyFont="1" applyBorder="1" applyAlignment="1">
      <alignment vertical="top"/>
    </xf>
    <xf numFmtId="0" fontId="22" fillId="2" borderId="0" xfId="0" applyFont="1" applyFill="1" applyBorder="1" applyAlignment="1">
      <alignment horizontal="center" vertical="center"/>
    </xf>
    <xf numFmtId="0" fontId="10" fillId="2" borderId="26" xfId="0" applyFont="1" applyFill="1" applyBorder="1" applyAlignment="1">
      <alignment vertical="center" wrapText="1"/>
    </xf>
    <xf numFmtId="0" fontId="10" fillId="2" borderId="0" xfId="0" applyFont="1" applyFill="1" applyAlignment="1">
      <alignment vertical="center" wrapText="1"/>
    </xf>
    <xf numFmtId="0" fontId="10" fillId="2" borderId="25" xfId="0" applyFont="1" applyFill="1" applyBorder="1" applyAlignment="1">
      <alignment vertical="center" wrapText="1"/>
    </xf>
    <xf numFmtId="0" fontId="10" fillId="2" borderId="0" xfId="0" applyFont="1" applyFill="1" applyAlignment="1">
      <alignment horizontal="left" vertical="center"/>
    </xf>
    <xf numFmtId="3" fontId="18" fillId="0" borderId="0" xfId="0" applyNumberFormat="1" applyFont="1"/>
    <xf numFmtId="3" fontId="10" fillId="2" borderId="0" xfId="0" applyNumberFormat="1" applyFont="1" applyFill="1" applyAlignment="1">
      <alignment horizontal="right" vertical="center" wrapText="1"/>
    </xf>
    <xf numFmtId="0" fontId="10" fillId="2" borderId="0" xfId="0" applyFont="1" applyFill="1" applyAlignment="1">
      <alignment horizontal="justify" vertical="center"/>
    </xf>
    <xf numFmtId="3" fontId="10" fillId="2" borderId="25" xfId="0" applyNumberFormat="1" applyFont="1" applyFill="1" applyBorder="1" applyAlignment="1">
      <alignment horizontal="right" vertical="center" wrapText="1"/>
    </xf>
    <xf numFmtId="0" fontId="22" fillId="2" borderId="0" xfId="0" applyFont="1" applyFill="1" applyAlignment="1"/>
    <xf numFmtId="0" fontId="22" fillId="2" borderId="0" xfId="0" applyFont="1" applyFill="1" applyAlignment="1">
      <alignment horizontal="center"/>
    </xf>
    <xf numFmtId="0" fontId="13" fillId="2" borderId="8" xfId="0" applyFont="1" applyFill="1" applyBorder="1"/>
    <xf numFmtId="0" fontId="0" fillId="2" borderId="0" xfId="0" applyFont="1" applyFill="1" applyBorder="1"/>
    <xf numFmtId="0" fontId="13" fillId="2" borderId="2" xfId="0" applyFont="1" applyFill="1" applyBorder="1"/>
    <xf numFmtId="0" fontId="13" fillId="2" borderId="2" xfId="0" applyFont="1" applyFill="1" applyBorder="1" applyAlignment="1">
      <alignment horizontal="right"/>
    </xf>
    <xf numFmtId="0" fontId="21" fillId="2" borderId="0" xfId="0" applyFont="1" applyFill="1"/>
    <xf numFmtId="168" fontId="13" fillId="2" borderId="0" xfId="1" applyNumberFormat="1" applyFont="1" applyFill="1"/>
    <xf numFmtId="168" fontId="13" fillId="2" borderId="29" xfId="1" applyNumberFormat="1" applyFont="1" applyFill="1" applyBorder="1"/>
    <xf numFmtId="168" fontId="13" fillId="2" borderId="2" xfId="1" applyNumberFormat="1" applyFont="1" applyFill="1" applyBorder="1"/>
    <xf numFmtId="0" fontId="13" fillId="2" borderId="4" xfId="0" applyFont="1" applyFill="1" applyBorder="1"/>
    <xf numFmtId="168" fontId="13" fillId="2" borderId="4" xfId="1" applyNumberFormat="1" applyFont="1" applyFill="1" applyBorder="1"/>
    <xf numFmtId="0" fontId="13" fillId="2" borderId="7" xfId="0" applyFont="1" applyFill="1" applyBorder="1"/>
    <xf numFmtId="3" fontId="13" fillId="2" borderId="0" xfId="14" applyNumberFormat="1" applyFont="1" applyFill="1"/>
    <xf numFmtId="0" fontId="21" fillId="2" borderId="4" xfId="0" applyFont="1" applyFill="1" applyBorder="1"/>
    <xf numFmtId="3" fontId="21" fillId="2" borderId="4" xfId="14" applyNumberFormat="1" applyFont="1" applyFill="1" applyBorder="1"/>
    <xf numFmtId="0" fontId="13" fillId="2" borderId="0" xfId="0" applyNumberFormat="1" applyFont="1" applyFill="1"/>
    <xf numFmtId="3" fontId="13" fillId="2" borderId="0" xfId="0" applyNumberFormat="1" applyFont="1" applyFill="1"/>
    <xf numFmtId="9" fontId="13" fillId="2" borderId="0" xfId="1" applyFont="1" applyFill="1"/>
    <xf numFmtId="0" fontId="29" fillId="2" borderId="0" xfId="0" applyFont="1" applyFill="1"/>
    <xf numFmtId="3" fontId="21" fillId="2" borderId="4" xfId="0" applyNumberFormat="1" applyFont="1" applyFill="1" applyBorder="1"/>
    <xf numFmtId="9" fontId="21" fillId="2" borderId="4" xfId="1" applyFont="1" applyFill="1" applyBorder="1"/>
    <xf numFmtId="0" fontId="13" fillId="2" borderId="7" xfId="0" applyFont="1" applyFill="1" applyBorder="1" applyAlignment="1">
      <alignment vertical="top" wrapText="1"/>
    </xf>
    <xf numFmtId="0" fontId="13" fillId="2" borderId="21" xfId="0" applyFont="1" applyFill="1" applyBorder="1"/>
    <xf numFmtId="3" fontId="13" fillId="2" borderId="21" xfId="14" applyNumberFormat="1" applyFont="1" applyFill="1" applyBorder="1"/>
    <xf numFmtId="0" fontId="21" fillId="2" borderId="2" xfId="0" applyFont="1" applyFill="1" applyBorder="1"/>
    <xf numFmtId="3" fontId="13" fillId="2" borderId="2" xfId="14" applyNumberFormat="1" applyFont="1" applyFill="1" applyBorder="1"/>
    <xf numFmtId="0" fontId="15" fillId="0" borderId="0" xfId="0" applyFont="1"/>
    <xf numFmtId="0" fontId="24" fillId="0" borderId="0" xfId="4" applyFont="1"/>
    <xf numFmtId="0" fontId="24" fillId="0" borderId="0" xfId="4" applyFont="1" applyBorder="1" applyAlignment="1">
      <alignment horizontal="right"/>
    </xf>
    <xf numFmtId="0" fontId="24" fillId="0" borderId="2" xfId="4" applyFont="1" applyBorder="1"/>
    <xf numFmtId="0" fontId="10" fillId="0" borderId="0" xfId="4" applyFont="1" applyAlignment="1">
      <alignment horizontal="center"/>
    </xf>
    <xf numFmtId="0" fontId="10" fillId="0" borderId="2" xfId="0" applyFont="1" applyBorder="1" applyAlignment="1">
      <alignment wrapText="1"/>
    </xf>
    <xf numFmtId="0" fontId="10" fillId="6" borderId="0" xfId="0" applyFont="1" applyFill="1" applyBorder="1" applyAlignment="1">
      <alignment horizontal="justify" vertical="center" wrapText="1"/>
    </xf>
    <xf numFmtId="0" fontId="30" fillId="6" borderId="0" xfId="0" applyFont="1" applyFill="1" applyBorder="1" applyAlignment="1">
      <alignment vertical="center" wrapText="1"/>
    </xf>
    <xf numFmtId="168" fontId="30" fillId="6" borderId="0" xfId="0" applyNumberFormat="1" applyFont="1" applyFill="1" applyBorder="1" applyAlignment="1">
      <alignment horizontal="right" vertical="center" wrapText="1"/>
    </xf>
    <xf numFmtId="168" fontId="30" fillId="2" borderId="0" xfId="0" applyNumberFormat="1" applyFont="1" applyFill="1" applyBorder="1" applyAlignment="1">
      <alignment horizontal="right" vertical="center" wrapText="1"/>
    </xf>
    <xf numFmtId="169" fontId="30" fillId="6" borderId="0" xfId="14" applyNumberFormat="1" applyFont="1" applyFill="1" applyBorder="1" applyAlignment="1">
      <alignment horizontal="right" vertical="center" wrapText="1"/>
    </xf>
    <xf numFmtId="0" fontId="30" fillId="6" borderId="0" xfId="0" applyFont="1" applyFill="1" applyBorder="1" applyAlignment="1">
      <alignment horizontal="right" vertical="center" wrapText="1"/>
    </xf>
    <xf numFmtId="168" fontId="10" fillId="0" borderId="0" xfId="0" applyNumberFormat="1" applyFont="1"/>
    <xf numFmtId="0" fontId="10" fillId="0" borderId="5" xfId="0" applyFont="1" applyBorder="1" applyAlignment="1">
      <alignment horizontal="center"/>
    </xf>
    <xf numFmtId="0" fontId="10" fillId="6" borderId="5" xfId="0" applyFont="1" applyFill="1" applyBorder="1" applyAlignment="1">
      <alignment horizontal="justify" vertical="center" wrapText="1"/>
    </xf>
    <xf numFmtId="0" fontId="30" fillId="6" borderId="5" xfId="0" applyFont="1" applyFill="1" applyBorder="1" applyAlignment="1">
      <alignment vertical="center" wrapText="1"/>
    </xf>
    <xf numFmtId="168" fontId="30" fillId="6" borderId="5" xfId="0" applyNumberFormat="1" applyFont="1" applyFill="1" applyBorder="1" applyAlignment="1">
      <alignment horizontal="right" vertical="center" wrapText="1"/>
    </xf>
    <xf numFmtId="168" fontId="30" fillId="2" borderId="5" xfId="0" applyNumberFormat="1" applyFont="1" applyFill="1" applyBorder="1" applyAlignment="1">
      <alignment horizontal="right" vertical="center" wrapText="1"/>
    </xf>
    <xf numFmtId="169" fontId="30" fillId="6" borderId="5" xfId="14" applyNumberFormat="1" applyFont="1" applyFill="1" applyBorder="1" applyAlignment="1">
      <alignment horizontal="right" vertical="center" wrapText="1"/>
    </xf>
    <xf numFmtId="0" fontId="30" fillId="6" borderId="5" xfId="0" applyFont="1" applyFill="1" applyBorder="1" applyAlignment="1">
      <alignment horizontal="right" vertical="center" wrapText="1"/>
    </xf>
    <xf numFmtId="0" fontId="10" fillId="0" borderId="9" xfId="0" applyFont="1" applyBorder="1"/>
    <xf numFmtId="168" fontId="30" fillId="6" borderId="9" xfId="0" applyNumberFormat="1" applyFont="1" applyFill="1" applyBorder="1" applyAlignment="1">
      <alignment horizontal="right" vertical="center" wrapText="1"/>
    </xf>
    <xf numFmtId="168" fontId="30" fillId="2" borderId="9" xfId="0" applyNumberFormat="1" applyFont="1" applyFill="1" applyBorder="1" applyAlignment="1">
      <alignment horizontal="right" vertical="center" wrapText="1"/>
    </xf>
    <xf numFmtId="169" fontId="30" fillId="6" borderId="9" xfId="14" applyNumberFormat="1" applyFont="1" applyFill="1" applyBorder="1" applyAlignment="1">
      <alignment horizontal="right" vertical="center" wrapText="1"/>
    </xf>
    <xf numFmtId="0" fontId="30" fillId="6" borderId="9" xfId="0" applyFont="1" applyFill="1" applyBorder="1" applyAlignment="1">
      <alignment horizontal="right" vertical="center" wrapText="1"/>
    </xf>
    <xf numFmtId="0" fontId="10" fillId="0" borderId="0" xfId="0" applyFont="1" applyBorder="1" applyAlignment="1">
      <alignment vertical="top"/>
    </xf>
    <xf numFmtId="0" fontId="10" fillId="0" borderId="0" xfId="3" applyFont="1" applyBorder="1" applyAlignment="1">
      <alignment vertical="top" wrapText="1"/>
    </xf>
    <xf numFmtId="0" fontId="10" fillId="0" borderId="0" xfId="3" applyFont="1" applyBorder="1" applyAlignment="1">
      <alignment vertical="top"/>
    </xf>
    <xf numFmtId="0" fontId="10" fillId="0" borderId="0" xfId="5" applyFont="1" applyBorder="1" applyAlignment="1">
      <alignment vertical="top"/>
    </xf>
    <xf numFmtId="0" fontId="10" fillId="0" borderId="7" xfId="0" applyFont="1" applyBorder="1"/>
    <xf numFmtId="0" fontId="10" fillId="0" borderId="7" xfId="0" applyFont="1" applyBorder="1" applyAlignment="1">
      <alignment horizontal="left" vertical="top"/>
    </xf>
    <xf numFmtId="0" fontId="10" fillId="0" borderId="0" xfId="0" applyFont="1" applyAlignment="1">
      <alignment horizontal="left" vertical="top"/>
    </xf>
    <xf numFmtId="0" fontId="10" fillId="0" borderId="0" xfId="3" applyFont="1" applyAlignment="1">
      <alignment vertical="top" wrapText="1"/>
    </xf>
    <xf numFmtId="0" fontId="24" fillId="2" borderId="0" xfId="4" applyFont="1" applyFill="1" applyBorder="1" applyAlignment="1">
      <alignment horizontal="right"/>
    </xf>
    <xf numFmtId="0" fontId="10" fillId="0" borderId="0" xfId="0" applyFont="1" applyBorder="1" applyAlignment="1">
      <alignment wrapText="1"/>
    </xf>
    <xf numFmtId="0" fontId="10" fillId="0" borderId="0" xfId="0" applyFont="1" applyBorder="1" applyAlignment="1">
      <alignment horizontal="right" vertical="center" wrapText="1"/>
    </xf>
    <xf numFmtId="0" fontId="10" fillId="0" borderId="8" xfId="0" applyFont="1" applyBorder="1" applyAlignment="1">
      <alignment horizontal="justify" vertical="center" wrapText="1"/>
    </xf>
    <xf numFmtId="3" fontId="30" fillId="0" borderId="8" xfId="0" applyNumberFormat="1" applyFont="1" applyBorder="1" applyAlignment="1">
      <alignment horizontal="right" vertical="center" wrapText="1"/>
    </xf>
    <xf numFmtId="1" fontId="30" fillId="0" borderId="8" xfId="0" applyNumberFormat="1" applyFont="1" applyBorder="1" applyAlignment="1">
      <alignment horizontal="right" vertical="center" wrapText="1"/>
    </xf>
    <xf numFmtId="0" fontId="30" fillId="0" borderId="8" xfId="0" applyFont="1" applyBorder="1" applyAlignment="1">
      <alignment horizontal="right" vertical="center" wrapText="1"/>
    </xf>
    <xf numFmtId="0" fontId="30" fillId="0" borderId="8" xfId="0" applyFont="1" applyFill="1" applyBorder="1" applyAlignment="1">
      <alignment horizontal="right" vertical="center" wrapText="1"/>
    </xf>
    <xf numFmtId="0" fontId="30" fillId="0" borderId="8" xfId="0" applyFont="1" applyBorder="1" applyAlignment="1">
      <alignment horizontal="justify" vertical="center" wrapText="1"/>
    </xf>
    <xf numFmtId="0" fontId="10" fillId="0" borderId="0" xfId="0" applyFont="1" applyBorder="1" applyAlignment="1">
      <alignment horizontal="justify" vertical="center" wrapText="1"/>
    </xf>
    <xf numFmtId="3" fontId="30" fillId="0" borderId="0" xfId="0" applyNumberFormat="1" applyFont="1" applyBorder="1" applyAlignment="1">
      <alignment horizontal="right" vertical="center" wrapText="1"/>
    </xf>
    <xf numFmtId="1" fontId="30" fillId="0" borderId="0" xfId="0" applyNumberFormat="1" applyFont="1" applyBorder="1" applyAlignment="1">
      <alignment horizontal="right" vertical="center" wrapText="1"/>
    </xf>
    <xf numFmtId="0" fontId="30" fillId="0" borderId="0" xfId="0" applyFont="1" applyBorder="1" applyAlignment="1">
      <alignment horizontal="right" vertical="center" wrapText="1"/>
    </xf>
    <xf numFmtId="0" fontId="30" fillId="0" borderId="0" xfId="0" applyFont="1" applyFill="1" applyBorder="1" applyAlignment="1">
      <alignment horizontal="right" vertical="center" wrapText="1"/>
    </xf>
    <xf numFmtId="0" fontId="30" fillId="0" borderId="0" xfId="0" applyFont="1" applyBorder="1" applyAlignment="1">
      <alignment horizontal="justify" vertical="center" wrapText="1"/>
    </xf>
    <xf numFmtId="2" fontId="30" fillId="0" borderId="0" xfId="0" applyNumberFormat="1" applyFont="1" applyBorder="1" applyAlignment="1">
      <alignment horizontal="right" vertical="center" wrapText="1"/>
    </xf>
    <xf numFmtId="2" fontId="30" fillId="0" borderId="0" xfId="0" applyNumberFormat="1" applyFont="1" applyFill="1" applyBorder="1" applyAlignment="1">
      <alignment horizontal="right" vertical="center" wrapText="1"/>
    </xf>
    <xf numFmtId="0" fontId="10" fillId="0" borderId="4" xfId="0" applyFont="1" applyBorder="1" applyAlignment="1">
      <alignment horizontal="justify" vertical="center" wrapText="1"/>
    </xf>
    <xf numFmtId="3" fontId="30" fillId="0" borderId="4" xfId="0" applyNumberFormat="1" applyFont="1" applyBorder="1" applyAlignment="1">
      <alignment horizontal="right" vertical="center" wrapText="1"/>
    </xf>
    <xf numFmtId="0" fontId="30" fillId="0" borderId="4" xfId="0" applyFont="1" applyBorder="1" applyAlignment="1">
      <alignment horizontal="right" vertical="center" wrapText="1"/>
    </xf>
    <xf numFmtId="0" fontId="30" fillId="0" borderId="4" xfId="0" applyFont="1" applyFill="1" applyBorder="1" applyAlignment="1">
      <alignment horizontal="right" vertical="center" wrapText="1"/>
    </xf>
    <xf numFmtId="1" fontId="30" fillId="0" borderId="4" xfId="0" applyNumberFormat="1" applyFont="1" applyBorder="1" applyAlignment="1">
      <alignment horizontal="right" vertical="center" wrapText="1"/>
    </xf>
    <xf numFmtId="0" fontId="10" fillId="0" borderId="0" xfId="5" applyFont="1" applyAlignment="1"/>
    <xf numFmtId="0" fontId="15" fillId="2" borderId="7" xfId="2" applyFont="1" applyFill="1" applyBorder="1" applyAlignment="1">
      <alignment horizontal="left" vertical="top"/>
    </xf>
    <xf numFmtId="0" fontId="10" fillId="2" borderId="7" xfId="0" applyFont="1" applyFill="1" applyBorder="1" applyAlignment="1">
      <alignment horizontal="left" vertical="top"/>
    </xf>
    <xf numFmtId="0" fontId="10" fillId="2" borderId="0" xfId="0" applyFont="1" applyFill="1" applyAlignment="1">
      <alignment horizontal="left" vertical="top"/>
    </xf>
    <xf numFmtId="0" fontId="9" fillId="0" borderId="0" xfId="0" applyFont="1" applyFill="1"/>
    <xf numFmtId="0" fontId="31" fillId="0" borderId="0" xfId="0" applyFont="1" applyFill="1"/>
    <xf numFmtId="0" fontId="24" fillId="0" borderId="0" xfId="4" applyFont="1" applyFill="1" applyBorder="1" applyAlignment="1">
      <alignment horizontal="right"/>
    </xf>
    <xf numFmtId="0" fontId="9" fillId="0" borderId="0" xfId="0" applyFont="1" applyBorder="1"/>
    <xf numFmtId="0" fontId="9" fillId="0" borderId="8" xfId="0" applyFont="1" applyBorder="1"/>
    <xf numFmtId="0" fontId="9" fillId="0" borderId="2" xfId="0" applyFont="1" applyBorder="1"/>
    <xf numFmtId="9" fontId="10" fillId="0" borderId="2" xfId="0" applyNumberFormat="1" applyFont="1" applyBorder="1" applyAlignment="1">
      <alignment horizontal="right" vertical="center" wrapText="1"/>
    </xf>
    <xf numFmtId="0" fontId="10" fillId="0" borderId="8" xfId="0" applyFont="1" applyBorder="1" applyAlignment="1">
      <alignment horizontal="center"/>
    </xf>
    <xf numFmtId="167" fontId="30" fillId="0" borderId="0" xfId="0" applyNumberFormat="1" applyFont="1" applyFill="1" applyBorder="1" applyAlignment="1">
      <alignment horizontal="right" vertical="center" wrapText="1"/>
    </xf>
    <xf numFmtId="167" fontId="9" fillId="0" borderId="0" xfId="0" applyNumberFormat="1" applyFont="1"/>
    <xf numFmtId="0" fontId="10" fillId="0" borderId="5" xfId="0" applyFont="1" applyBorder="1" applyAlignment="1">
      <alignment horizontal="left" vertical="center" wrapText="1"/>
    </xf>
    <xf numFmtId="167" fontId="30" fillId="0" borderId="5" xfId="0" applyNumberFormat="1" applyFont="1" applyFill="1" applyBorder="1" applyAlignment="1">
      <alignment horizontal="right" vertical="center" wrapText="1"/>
    </xf>
    <xf numFmtId="0" fontId="10" fillId="0" borderId="9" xfId="0" applyFont="1" applyBorder="1" applyAlignment="1">
      <alignment horizontal="left" vertical="center" wrapText="1"/>
    </xf>
    <xf numFmtId="167" fontId="30" fillId="0" borderId="9" xfId="0" applyNumberFormat="1" applyFont="1" applyBorder="1" applyAlignment="1">
      <alignment horizontal="right" vertical="center" wrapText="1"/>
    </xf>
    <xf numFmtId="0" fontId="10" fillId="0" borderId="0" xfId="3" applyFont="1" applyBorder="1" applyAlignment="1"/>
    <xf numFmtId="0" fontId="9" fillId="0" borderId="7" xfId="0" applyFont="1" applyBorder="1"/>
    <xf numFmtId="0" fontId="22" fillId="0" borderId="0" xfId="0" applyFont="1" applyFill="1" applyBorder="1"/>
    <xf numFmtId="0" fontId="24" fillId="0" borderId="0" xfId="4" applyFont="1" applyFill="1" applyBorder="1" applyAlignment="1">
      <alignment horizontal="left"/>
    </xf>
    <xf numFmtId="0" fontId="15" fillId="0" borderId="0" xfId="2" applyFont="1" applyBorder="1">
      <alignment horizontal="left"/>
    </xf>
    <xf numFmtId="0" fontId="32" fillId="0" borderId="0" xfId="0" applyFont="1"/>
    <xf numFmtId="0" fontId="10" fillId="0" borderId="2" xfId="0" applyFont="1" applyBorder="1" applyAlignment="1">
      <alignment horizontal="right" wrapText="1"/>
    </xf>
    <xf numFmtId="0" fontId="10" fillId="0" borderId="0" xfId="0" applyFont="1" applyBorder="1" applyAlignment="1">
      <alignment horizontal="left" wrapText="1"/>
    </xf>
    <xf numFmtId="169" fontId="30" fillId="0" borderId="0" xfId="14" applyNumberFormat="1" applyFont="1" applyFill="1" applyBorder="1" applyAlignment="1">
      <alignment horizontal="right" vertical="center" wrapText="1"/>
    </xf>
    <xf numFmtId="9" fontId="30" fillId="0" borderId="0" xfId="0" applyNumberFormat="1" applyFont="1" applyAlignment="1">
      <alignment horizontal="right" vertical="center" wrapText="1"/>
    </xf>
    <xf numFmtId="0" fontId="10" fillId="0" borderId="0" xfId="0" applyFont="1" applyAlignment="1">
      <alignment horizontal="center" vertical="top"/>
    </xf>
    <xf numFmtId="0" fontId="15" fillId="0" borderId="4" xfId="0" applyFont="1" applyBorder="1" applyAlignment="1">
      <alignment horizontal="left" wrapText="1"/>
    </xf>
    <xf numFmtId="169" fontId="33" fillId="0" borderId="4" xfId="14" applyNumberFormat="1" applyFont="1" applyFill="1" applyBorder="1" applyAlignment="1">
      <alignment horizontal="right" vertical="center" wrapText="1"/>
    </xf>
    <xf numFmtId="9" fontId="33" fillId="0" borderId="4" xfId="14" applyNumberFormat="1" applyFont="1" applyBorder="1" applyAlignment="1">
      <alignment horizontal="right" vertical="center" wrapText="1"/>
    </xf>
    <xf numFmtId="169" fontId="10" fillId="0" borderId="0" xfId="0" applyNumberFormat="1" applyFont="1"/>
    <xf numFmtId="0" fontId="10" fillId="0" borderId="0" xfId="3" applyFont="1" applyBorder="1">
      <alignment horizontal="left"/>
    </xf>
    <xf numFmtId="167" fontId="10" fillId="0" borderId="7" xfId="0" applyNumberFormat="1" applyFont="1" applyBorder="1" applyAlignment="1">
      <alignment horizontal="left" vertical="top"/>
    </xf>
    <xf numFmtId="0" fontId="10" fillId="0" borderId="0" xfId="0" applyFont="1" applyBorder="1" applyAlignment="1">
      <alignment vertical="center"/>
    </xf>
    <xf numFmtId="0" fontId="10" fillId="0" borderId="2" xfId="0" applyFont="1" applyBorder="1" applyAlignment="1"/>
    <xf numFmtId="0" fontId="10" fillId="0" borderId="0" xfId="0" applyFont="1" applyAlignment="1">
      <alignment vertical="center"/>
    </xf>
    <xf numFmtId="3" fontId="30" fillId="0" borderId="0" xfId="0" applyNumberFormat="1" applyFont="1" applyBorder="1" applyAlignment="1">
      <alignment horizontal="right" vertical="center"/>
    </xf>
    <xf numFmtId="0" fontId="30" fillId="0" borderId="0" xfId="0" applyFont="1" applyBorder="1" applyAlignment="1">
      <alignment horizontal="justify" vertical="center"/>
    </xf>
    <xf numFmtId="0" fontId="10" fillId="0" borderId="2" xfId="0" applyFont="1" applyBorder="1" applyAlignment="1">
      <alignment horizontal="justify" vertical="center" wrapText="1"/>
    </xf>
    <xf numFmtId="1" fontId="30" fillId="0" borderId="2" xfId="0" applyNumberFormat="1" applyFont="1" applyBorder="1" applyAlignment="1">
      <alignment horizontal="right" vertical="center"/>
    </xf>
    <xf numFmtId="0" fontId="10" fillId="0" borderId="2" xfId="0" applyFont="1" applyBorder="1" applyAlignment="1">
      <alignment horizontal="justify" vertical="center"/>
    </xf>
    <xf numFmtId="167" fontId="15" fillId="0" borderId="0" xfId="0" applyNumberFormat="1" applyFont="1" applyAlignment="1">
      <alignment horizontal="left" vertical="top"/>
    </xf>
    <xf numFmtId="0" fontId="15" fillId="0" borderId="0" xfId="2" applyFont="1" applyAlignment="1">
      <alignment horizontal="right"/>
    </xf>
    <xf numFmtId="0" fontId="10" fillId="0" borderId="0" xfId="3" applyFont="1" applyAlignment="1">
      <alignment vertical="top"/>
    </xf>
    <xf numFmtId="0" fontId="22" fillId="0" borderId="0" xfId="12" applyFont="1" applyFill="1"/>
    <xf numFmtId="0" fontId="10" fillId="0" borderId="0" xfId="12" applyFont="1" applyFill="1"/>
    <xf numFmtId="0" fontId="10" fillId="2" borderId="0" xfId="6" applyFont="1" applyFill="1" applyBorder="1" applyAlignment="1">
      <alignment wrapText="1"/>
    </xf>
    <xf numFmtId="0" fontId="24" fillId="2" borderId="0" xfId="4" applyFont="1" applyFill="1" applyAlignment="1">
      <alignment horizontal="right"/>
    </xf>
    <xf numFmtId="0" fontId="10" fillId="2" borderId="7" xfId="5" applyFont="1" applyFill="1" applyBorder="1" applyAlignment="1"/>
    <xf numFmtId="0" fontId="10" fillId="2" borderId="7" xfId="12" applyFont="1" applyFill="1" applyBorder="1"/>
    <xf numFmtId="0" fontId="10" fillId="2" borderId="7" xfId="6" applyFont="1" applyFill="1" applyBorder="1" applyAlignment="1">
      <alignment horizontal="center" vertical="top" wrapText="1"/>
    </xf>
    <xf numFmtId="3" fontId="10" fillId="2" borderId="0" xfId="0" applyNumberFormat="1" applyFont="1" applyFill="1" applyBorder="1" applyAlignment="1">
      <alignment horizontal="right"/>
    </xf>
    <xf numFmtId="3" fontId="0" fillId="0" borderId="0" xfId="0" applyNumberFormat="1" applyFont="1"/>
    <xf numFmtId="1" fontId="10" fillId="2" borderId="0" xfId="0" applyNumberFormat="1" applyFont="1" applyFill="1" applyBorder="1" applyAlignment="1">
      <alignment horizontal="right" wrapText="1"/>
    </xf>
    <xf numFmtId="0" fontId="15" fillId="2" borderId="2" xfId="8" applyFont="1" applyFill="1" applyBorder="1" applyAlignment="1"/>
    <xf numFmtId="0" fontId="10" fillId="2" borderId="2" xfId="12" applyFont="1" applyFill="1" applyBorder="1"/>
    <xf numFmtId="3" fontId="10" fillId="2" borderId="7" xfId="0" applyNumberFormat="1" applyFont="1" applyFill="1" applyBorder="1" applyAlignment="1">
      <alignment horizontal="right" vertical="center"/>
    </xf>
    <xf numFmtId="3" fontId="0" fillId="0" borderId="0" xfId="0" applyNumberFormat="1" applyFont="1" applyBorder="1"/>
    <xf numFmtId="3" fontId="10" fillId="2" borderId="0" xfId="12" applyNumberFormat="1" applyFont="1" applyFill="1"/>
    <xf numFmtId="0" fontId="10" fillId="0" borderId="0" xfId="5" applyFont="1" applyAlignment="1">
      <alignment vertical="center"/>
    </xf>
    <xf numFmtId="0" fontId="10" fillId="2" borderId="0" xfId="12" applyFont="1" applyFill="1" applyBorder="1" applyAlignment="1">
      <alignment vertical="top" wrapText="1"/>
    </xf>
    <xf numFmtId="3" fontId="10" fillId="2" borderId="0" xfId="12" applyNumberFormat="1" applyFont="1" applyFill="1" applyBorder="1" applyAlignment="1"/>
    <xf numFmtId="0" fontId="10" fillId="2" borderId="0" xfId="12" applyFont="1" applyFill="1" applyBorder="1" applyAlignment="1"/>
    <xf numFmtId="0" fontId="15" fillId="0" borderId="0" xfId="3" applyFont="1" applyAlignment="1">
      <alignment vertical="top" wrapText="1"/>
    </xf>
    <xf numFmtId="0" fontId="10" fillId="2" borderId="0" xfId="12" applyFont="1" applyFill="1" applyAlignment="1">
      <alignment horizontal="left" vertical="top"/>
    </xf>
    <xf numFmtId="0" fontId="22" fillId="2" borderId="0" xfId="0" applyFont="1" applyFill="1"/>
    <xf numFmtId="0" fontId="0" fillId="0" borderId="8" xfId="0" applyFont="1" applyBorder="1"/>
    <xf numFmtId="0" fontId="0" fillId="0" borderId="2" xfId="0" applyFont="1" applyBorder="1"/>
    <xf numFmtId="0" fontId="10" fillId="0" borderId="2" xfId="0" applyFont="1" applyBorder="1" applyAlignment="1">
      <alignment horizontal="center" vertical="top" wrapText="1"/>
    </xf>
    <xf numFmtId="0" fontId="10" fillId="0" borderId="8" xfId="0" applyFont="1" applyBorder="1" applyAlignment="1">
      <alignment horizontal="right" vertical="top"/>
    </xf>
    <xf numFmtId="1" fontId="30" fillId="0" borderId="0" xfId="0" applyNumberFormat="1" applyFont="1" applyFill="1" applyBorder="1" applyAlignment="1">
      <alignment horizontal="right" vertical="center"/>
    </xf>
    <xf numFmtId="0" fontId="10" fillId="0" borderId="0" xfId="0" applyFont="1" applyBorder="1" applyAlignment="1">
      <alignment horizontal="right" vertical="top"/>
    </xf>
    <xf numFmtId="1" fontId="30" fillId="0" borderId="0" xfId="0" applyNumberFormat="1" applyFont="1" applyBorder="1" applyAlignment="1">
      <alignment horizontal="right" vertical="center"/>
    </xf>
    <xf numFmtId="1" fontId="30" fillId="0" borderId="0" xfId="0" applyNumberFormat="1" applyFont="1" applyBorder="1" applyAlignment="1">
      <alignment horizontal="justify" vertical="center"/>
    </xf>
    <xf numFmtId="4" fontId="10" fillId="0" borderId="0" xfId="0" applyNumberFormat="1" applyFont="1"/>
    <xf numFmtId="4" fontId="10" fillId="0" borderId="0" xfId="0" applyNumberFormat="1" applyFont="1" applyBorder="1" applyAlignment="1">
      <alignment horizontal="justify" vertical="center"/>
    </xf>
    <xf numFmtId="4" fontId="0" fillId="0" borderId="0" xfId="0" applyNumberFormat="1" applyFont="1"/>
    <xf numFmtId="0" fontId="30" fillId="0" borderId="2" xfId="0" applyFont="1" applyBorder="1" applyAlignment="1">
      <alignment horizontal="justify" vertical="center"/>
    </xf>
    <xf numFmtId="0" fontId="10" fillId="0" borderId="0" xfId="0" applyFont="1" applyBorder="1" applyAlignment="1"/>
    <xf numFmtId="0" fontId="15" fillId="0" borderId="0" xfId="0" applyFont="1" applyFill="1"/>
    <xf numFmtId="0" fontId="24" fillId="0" borderId="0" xfId="4" applyFont="1" applyFill="1"/>
    <xf numFmtId="0" fontId="10" fillId="0" borderId="0"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4" xfId="0" applyFont="1" applyBorder="1" applyAlignment="1">
      <alignment horizontal="left" vertical="center" wrapText="1"/>
    </xf>
    <xf numFmtId="0" fontId="10" fillId="0" borderId="3" xfId="0" applyFont="1" applyBorder="1" applyAlignment="1">
      <alignment horizontal="justify" vertical="center"/>
    </xf>
    <xf numFmtId="0" fontId="10" fillId="0" borderId="0" xfId="0" quotePrefix="1" applyFont="1"/>
    <xf numFmtId="0" fontId="30" fillId="0" borderId="11"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12" xfId="0" applyFont="1" applyFill="1" applyBorder="1" applyAlignment="1">
      <alignment horizontal="right" vertical="center"/>
    </xf>
    <xf numFmtId="0" fontId="30" fillId="0" borderId="16" xfId="0" applyFont="1" applyFill="1" applyBorder="1" applyAlignment="1">
      <alignment horizontal="right" vertical="center"/>
    </xf>
    <xf numFmtId="3" fontId="30" fillId="0" borderId="11" xfId="0" applyNumberFormat="1" applyFont="1" applyFill="1" applyBorder="1" applyAlignment="1">
      <alignment horizontal="right" vertical="center"/>
    </xf>
    <xf numFmtId="3" fontId="30" fillId="0" borderId="0" xfId="0" applyNumberFormat="1" applyFont="1" applyFill="1" applyBorder="1" applyAlignment="1">
      <alignment vertical="center" wrapText="1"/>
    </xf>
    <xf numFmtId="3" fontId="30" fillId="0" borderId="0" xfId="0" applyNumberFormat="1" applyFont="1" applyFill="1" applyBorder="1" applyAlignment="1">
      <alignment horizontal="right" vertical="center"/>
    </xf>
    <xf numFmtId="3" fontId="30" fillId="0" borderId="0" xfId="0" applyNumberFormat="1" applyFont="1" applyFill="1" applyBorder="1" applyAlignment="1">
      <alignment horizontal="right" vertical="center" wrapText="1"/>
    </xf>
    <xf numFmtId="3" fontId="30" fillId="0" borderId="16" xfId="0" applyNumberFormat="1" applyFont="1" applyFill="1" applyBorder="1" applyAlignment="1">
      <alignment horizontal="right" vertical="center" wrapText="1"/>
    </xf>
    <xf numFmtId="1" fontId="30" fillId="0" borderId="11" xfId="0" applyNumberFormat="1" applyFont="1" applyFill="1" applyBorder="1" applyAlignment="1">
      <alignment horizontal="right" vertical="center"/>
    </xf>
    <xf numFmtId="3" fontId="30" fillId="0" borderId="10" xfId="0" applyNumberFormat="1" applyFont="1" applyFill="1" applyBorder="1" applyAlignment="1">
      <alignment horizontal="right" vertical="center"/>
    </xf>
    <xf numFmtId="0" fontId="30" fillId="0" borderId="5" xfId="0" applyFont="1" applyFill="1" applyBorder="1" applyAlignment="1">
      <alignment horizontal="right" vertical="center"/>
    </xf>
    <xf numFmtId="0" fontId="30" fillId="0" borderId="5" xfId="0" applyFont="1" applyFill="1" applyBorder="1" applyAlignment="1">
      <alignment vertical="center"/>
    </xf>
    <xf numFmtId="1" fontId="30" fillId="0" borderId="10" xfId="0" applyNumberFormat="1" applyFont="1" applyFill="1" applyBorder="1" applyAlignment="1">
      <alignment horizontal="right" vertical="center" wrapText="1"/>
    </xf>
    <xf numFmtId="1" fontId="30" fillId="0" borderId="5" xfId="0" applyNumberFormat="1" applyFont="1" applyFill="1" applyBorder="1" applyAlignment="1">
      <alignment horizontal="right" vertical="center" wrapText="1"/>
    </xf>
    <xf numFmtId="1" fontId="30" fillId="0" borderId="5" xfId="0" applyNumberFormat="1" applyFont="1" applyFill="1" applyBorder="1" applyAlignment="1">
      <alignment horizontal="right" vertical="center"/>
    </xf>
    <xf numFmtId="1" fontId="30" fillId="0" borderId="17" xfId="0" applyNumberFormat="1" applyFont="1" applyFill="1" applyBorder="1" applyAlignment="1">
      <alignment horizontal="right" vertical="center"/>
    </xf>
    <xf numFmtId="0" fontId="30" fillId="0" borderId="10" xfId="0" applyFont="1" applyFill="1" applyBorder="1" applyAlignment="1">
      <alignment horizontal="right" vertical="center"/>
    </xf>
    <xf numFmtId="0" fontId="30" fillId="0" borderId="5" xfId="0" applyFont="1" applyFill="1" applyBorder="1" applyAlignment="1">
      <alignment horizontal="right" vertical="center" wrapText="1"/>
    </xf>
    <xf numFmtId="0" fontId="15" fillId="0" borderId="5" xfId="0" applyFont="1" applyBorder="1" applyAlignment="1">
      <alignment horizontal="justify" vertical="center"/>
    </xf>
    <xf numFmtId="3" fontId="33" fillId="0" borderId="10" xfId="0" applyNumberFormat="1" applyFont="1" applyFill="1" applyBorder="1" applyAlignment="1">
      <alignment horizontal="right" vertical="center"/>
    </xf>
    <xf numFmtId="3" fontId="33" fillId="0" borderId="17" xfId="0" applyNumberFormat="1" applyFont="1" applyFill="1" applyBorder="1" applyAlignment="1">
      <alignment horizontal="right" vertical="center"/>
    </xf>
    <xf numFmtId="3" fontId="33" fillId="0" borderId="5" xfId="0"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 fontId="33" fillId="0" borderId="10" xfId="0" applyNumberFormat="1" applyFont="1" applyFill="1" applyBorder="1" applyAlignment="1">
      <alignment horizontal="right" vertical="center"/>
    </xf>
    <xf numFmtId="0" fontId="10" fillId="0" borderId="0" xfId="2" applyFont="1">
      <alignment horizontal="left"/>
    </xf>
    <xf numFmtId="0" fontId="30" fillId="0" borderId="0" xfId="0" applyFont="1" applyBorder="1" applyAlignment="1">
      <alignment horizontal="right" vertical="center"/>
    </xf>
    <xf numFmtId="0" fontId="17" fillId="0" borderId="0" xfId="4" applyFont="1" applyFill="1" applyAlignment="1"/>
    <xf numFmtId="0" fontId="13" fillId="0" borderId="0" xfId="0" applyFont="1" applyFill="1"/>
    <xf numFmtId="0" fontId="34" fillId="0" borderId="0" xfId="0" applyFont="1" applyFill="1"/>
    <xf numFmtId="0" fontId="35" fillId="0" borderId="0" xfId="4" applyFont="1" applyFill="1" applyAlignment="1">
      <alignment horizontal="right"/>
    </xf>
    <xf numFmtId="1" fontId="13" fillId="0" borderId="0" xfId="0" applyNumberFormat="1" applyFont="1"/>
    <xf numFmtId="0" fontId="13" fillId="0" borderId="2" xfId="0" applyFont="1" applyBorder="1" applyAlignment="1">
      <alignment horizontal="right" vertical="center" wrapText="1"/>
    </xf>
    <xf numFmtId="0" fontId="13" fillId="0" borderId="0" xfId="0" applyFont="1" applyBorder="1" applyAlignment="1">
      <alignment horizontal="justify" vertical="center" wrapText="1"/>
    </xf>
    <xf numFmtId="0" fontId="13" fillId="0" borderId="0" xfId="0" applyFont="1" applyBorder="1" applyAlignment="1">
      <alignment horizontal="justify" vertical="center"/>
    </xf>
    <xf numFmtId="0" fontId="21" fillId="0" borderId="15" xfId="0" applyFont="1" applyBorder="1" applyAlignment="1">
      <alignment horizontal="justify" vertical="center"/>
    </xf>
    <xf numFmtId="0" fontId="36" fillId="0" borderId="0" xfId="0" applyFont="1" applyBorder="1" applyAlignment="1">
      <alignment horizontal="right" vertical="center"/>
    </xf>
    <xf numFmtId="0" fontId="13" fillId="0" borderId="0" xfId="2" applyFont="1">
      <alignment horizontal="left"/>
    </xf>
    <xf numFmtId="0" fontId="21" fillId="0" borderId="0" xfId="8" applyFont="1" applyBorder="1">
      <alignment horizontal="left"/>
    </xf>
    <xf numFmtId="164" fontId="21" fillId="0" borderId="0" xfId="9" applyFont="1" applyBorder="1">
      <alignment horizontal="right"/>
    </xf>
    <xf numFmtId="0" fontId="13" fillId="0" borderId="0" xfId="3" applyFont="1" applyBorder="1">
      <alignment horizontal="left"/>
    </xf>
    <xf numFmtId="0" fontId="13" fillId="0" borderId="0" xfId="3" applyFont="1">
      <alignment horizontal="left"/>
    </xf>
    <xf numFmtId="0" fontId="21" fillId="0" borderId="0" xfId="0" applyFont="1"/>
    <xf numFmtId="0" fontId="21" fillId="0" borderId="7" xfId="2" applyFont="1" applyBorder="1">
      <alignment horizontal="left"/>
    </xf>
    <xf numFmtId="0" fontId="13" fillId="0" borderId="7" xfId="0" applyFont="1" applyBorder="1" applyAlignment="1">
      <alignment horizontal="left" vertical="top"/>
    </xf>
    <xf numFmtId="0" fontId="13" fillId="0" borderId="0" xfId="0" applyFont="1" applyAlignment="1">
      <alignment horizontal="left" vertical="top"/>
    </xf>
    <xf numFmtId="0" fontId="13" fillId="0" borderId="0" xfId="3" applyFont="1" applyAlignment="1">
      <alignment vertical="top" wrapText="1"/>
    </xf>
    <xf numFmtId="0" fontId="21" fillId="0" borderId="0" xfId="8" applyFont="1" applyBorder="1" applyAlignment="1">
      <alignment horizontal="right"/>
    </xf>
    <xf numFmtId="0" fontId="37" fillId="0" borderId="0" xfId="4" applyFont="1" applyFill="1"/>
    <xf numFmtId="0" fontId="17" fillId="0" borderId="0" xfId="4" applyFont="1" applyFill="1" applyAlignment="1">
      <alignment horizontal="right"/>
    </xf>
    <xf numFmtId="167" fontId="10" fillId="0" borderId="0" xfId="0" applyNumberFormat="1" applyFont="1" applyFill="1" applyBorder="1" applyAlignment="1">
      <alignment horizontal="right" vertical="center"/>
    </xf>
    <xf numFmtId="167" fontId="10" fillId="0" borderId="0" xfId="0" applyNumberFormat="1" applyFont="1" applyBorder="1" applyAlignment="1">
      <alignment horizontal="right" vertical="center"/>
    </xf>
    <xf numFmtId="167" fontId="10" fillId="0" borderId="0" xfId="0" applyNumberFormat="1" applyFont="1" applyBorder="1" applyAlignment="1">
      <alignment horizontal="justify" vertical="center"/>
    </xf>
    <xf numFmtId="167" fontId="0" fillId="0" borderId="0" xfId="0" applyNumberFormat="1" applyFont="1"/>
    <xf numFmtId="0" fontId="10" fillId="0" borderId="15" xfId="0" applyFont="1" applyBorder="1" applyAlignment="1">
      <alignment horizontal="justify" vertical="center"/>
    </xf>
    <xf numFmtId="167" fontId="10" fillId="0" borderId="15" xfId="0" applyNumberFormat="1" applyFont="1" applyFill="1" applyBorder="1" applyAlignment="1">
      <alignment horizontal="right" vertical="center"/>
    </xf>
    <xf numFmtId="167" fontId="10" fillId="0" borderId="15" xfId="0" applyNumberFormat="1" applyFont="1" applyBorder="1" applyAlignment="1">
      <alignment horizontal="right" vertical="center"/>
    </xf>
    <xf numFmtId="167" fontId="10" fillId="0" borderId="15" xfId="0" applyNumberFormat="1" applyFont="1" applyBorder="1" applyAlignment="1">
      <alignment horizontal="justify" vertical="center"/>
    </xf>
    <xf numFmtId="3" fontId="15" fillId="0" borderId="0" xfId="9" applyNumberFormat="1" applyFont="1" applyBorder="1">
      <alignment horizontal="right"/>
    </xf>
    <xf numFmtId="164" fontId="15" fillId="0" borderId="0" xfId="9" applyFont="1" applyBorder="1">
      <alignment horizontal="right"/>
    </xf>
    <xf numFmtId="0" fontId="10" fillId="0" borderId="7" xfId="3" applyFont="1" applyBorder="1" applyAlignment="1"/>
    <xf numFmtId="0" fontId="38" fillId="0" borderId="0" xfId="3" applyFont="1" applyAlignment="1">
      <alignment vertical="top" wrapText="1"/>
    </xf>
    <xf numFmtId="0" fontId="39" fillId="0" borderId="0" xfId="8" applyFont="1" applyBorder="1" applyAlignment="1">
      <alignment horizontal="right"/>
    </xf>
    <xf numFmtId="0" fontId="0" fillId="0" borderId="0" xfId="0" applyFont="1" applyAlignment="1">
      <alignment horizontal="left" vertical="top"/>
    </xf>
    <xf numFmtId="1" fontId="0" fillId="0" borderId="0" xfId="0" applyNumberFormat="1" applyFont="1"/>
    <xf numFmtId="0" fontId="10" fillId="0" borderId="0" xfId="0" applyFont="1" applyBorder="1" applyAlignment="1">
      <alignment horizontal="center" vertical="top"/>
    </xf>
    <xf numFmtId="0" fontId="15" fillId="0" borderId="15" xfId="0" applyFont="1" applyBorder="1" applyAlignment="1">
      <alignment horizontal="justify" vertical="center"/>
    </xf>
    <xf numFmtId="167" fontId="15" fillId="0" borderId="15" xfId="0" applyNumberFormat="1" applyFont="1" applyBorder="1" applyAlignment="1">
      <alignment horizontal="right" vertical="center"/>
    </xf>
    <xf numFmtId="167" fontId="15" fillId="0" borderId="15" xfId="0" applyNumberFormat="1" applyFont="1" applyBorder="1" applyAlignment="1">
      <alignment horizontal="justify" vertical="center"/>
    </xf>
    <xf numFmtId="167" fontId="30" fillId="0" borderId="0" xfId="0" applyNumberFormat="1" applyFont="1" applyFill="1" applyBorder="1" applyAlignment="1">
      <alignment horizontal="right" vertical="center"/>
    </xf>
    <xf numFmtId="0" fontId="19" fillId="0" borderId="0" xfId="0" applyFont="1" applyFill="1" applyAlignment="1">
      <alignment vertical="center"/>
    </xf>
    <xf numFmtId="0" fontId="17" fillId="0" borderId="0" xfId="4" applyFont="1" applyFill="1"/>
    <xf numFmtId="0" fontId="30" fillId="0" borderId="8" xfId="0" applyFont="1" applyBorder="1"/>
    <xf numFmtId="0" fontId="30" fillId="0" borderId="0" xfId="0" applyFont="1" applyBorder="1"/>
    <xf numFmtId="167" fontId="30" fillId="3" borderId="0" xfId="0" applyNumberFormat="1" applyFont="1" applyFill="1" applyBorder="1" applyAlignment="1">
      <alignment horizontal="justify" vertical="center"/>
    </xf>
    <xf numFmtId="167" fontId="30" fillId="0" borderId="0" xfId="0" applyNumberFormat="1" applyFont="1" applyFill="1" applyBorder="1" applyAlignment="1">
      <alignment horizontal="justify" vertical="center"/>
    </xf>
    <xf numFmtId="0" fontId="15" fillId="0" borderId="4" xfId="0" applyFont="1" applyBorder="1" applyAlignment="1">
      <alignment horizontal="justify" vertical="center"/>
    </xf>
    <xf numFmtId="0" fontId="11" fillId="0" borderId="0" xfId="0" applyFont="1"/>
    <xf numFmtId="167" fontId="11" fillId="0" borderId="0" xfId="0" applyNumberFormat="1" applyFont="1"/>
    <xf numFmtId="167" fontId="30" fillId="0" borderId="0" xfId="0" applyNumberFormat="1" applyFont="1" applyBorder="1" applyAlignment="1">
      <alignment horizontal="right" vertical="center"/>
    </xf>
    <xf numFmtId="4" fontId="11" fillId="0" borderId="0" xfId="0" applyNumberFormat="1" applyFont="1"/>
    <xf numFmtId="0" fontId="30" fillId="0" borderId="0" xfId="0" applyFont="1" applyBorder="1" applyAlignment="1">
      <alignment horizontal="right" vertical="top"/>
    </xf>
    <xf numFmtId="0" fontId="15" fillId="0" borderId="4" xfId="0" applyFont="1" applyBorder="1" applyAlignment="1">
      <alignment horizontal="right" vertical="center"/>
    </xf>
    <xf numFmtId="170" fontId="11" fillId="0" borderId="0" xfId="0" applyNumberFormat="1" applyFont="1"/>
    <xf numFmtId="0" fontId="30" fillId="0" borderId="0" xfId="0" applyFont="1" applyFill="1" applyBorder="1" applyAlignment="1">
      <alignment horizontal="justify" vertical="center"/>
    </xf>
    <xf numFmtId="164" fontId="0" fillId="2" borderId="0" xfId="0" applyNumberFormat="1" applyFont="1" applyFill="1" applyAlignment="1">
      <alignment horizontal="left" vertical="top"/>
    </xf>
    <xf numFmtId="0" fontId="30" fillId="0" borderId="5" xfId="0" applyFont="1" applyFill="1" applyBorder="1" applyAlignment="1">
      <alignment horizontal="justify" vertical="center"/>
    </xf>
    <xf numFmtId="3" fontId="30" fillId="0" borderId="5" xfId="0" applyNumberFormat="1" applyFont="1" applyFill="1" applyBorder="1" applyAlignment="1">
      <alignment horizontal="right" vertical="center"/>
    </xf>
    <xf numFmtId="167" fontId="30" fillId="0" borderId="5" xfId="0" applyNumberFormat="1" applyFont="1" applyFill="1" applyBorder="1" applyAlignment="1">
      <alignment horizontal="justify" vertical="center"/>
    </xf>
    <xf numFmtId="0" fontId="11" fillId="0" borderId="0" xfId="3" applyFont="1" applyAlignment="1"/>
    <xf numFmtId="0" fontId="11" fillId="0" borderId="0" xfId="3" applyFont="1" applyBorder="1" applyAlignment="1"/>
    <xf numFmtId="0" fontId="40" fillId="0" borderId="0" xfId="0" applyFont="1"/>
    <xf numFmtId="0" fontId="40" fillId="0" borderId="0" xfId="8" applyFont="1" applyBorder="1" applyAlignment="1">
      <alignment horizontal="right"/>
    </xf>
    <xf numFmtId="0" fontId="15" fillId="0" borderId="0" xfId="3" applyFont="1" applyAlignment="1">
      <alignment horizontal="left" vertical="top" wrapText="1"/>
    </xf>
    <xf numFmtId="0" fontId="10" fillId="0" borderId="0" xfId="3" applyFont="1" applyAlignment="1">
      <alignment horizontal="left" vertical="top"/>
    </xf>
    <xf numFmtId="0" fontId="10" fillId="0" borderId="0" xfId="0" applyFont="1" applyAlignment="1">
      <alignment wrapText="1"/>
    </xf>
    <xf numFmtId="0" fontId="11" fillId="0" borderId="0" xfId="3" applyFont="1" applyAlignment="1">
      <alignment horizontal="left" vertical="top" wrapText="1"/>
    </xf>
    <xf numFmtId="0" fontId="0" fillId="0" borderId="2" xfId="0" applyFont="1" applyFill="1" applyBorder="1"/>
    <xf numFmtId="14" fontId="13" fillId="0" borderId="0" xfId="0" applyNumberFormat="1" applyFont="1" applyFill="1" applyAlignment="1">
      <alignment horizontal="left"/>
    </xf>
    <xf numFmtId="0" fontId="0" fillId="0" borderId="0" xfId="0" applyFont="1" applyBorder="1" applyAlignment="1"/>
    <xf numFmtId="0" fontId="0" fillId="0" borderId="0" xfId="0" applyFont="1" applyAlignment="1">
      <alignment horizontal="center"/>
    </xf>
    <xf numFmtId="14" fontId="13" fillId="0" borderId="0" xfId="0" applyNumberFormat="1" applyFont="1" applyFill="1"/>
    <xf numFmtId="0" fontId="30" fillId="0" borderId="7" xfId="0" applyFont="1" applyBorder="1" applyAlignment="1">
      <alignment horizontal="justify"/>
    </xf>
    <xf numFmtId="0" fontId="0" fillId="0" borderId="7" xfId="0" applyFont="1" applyBorder="1" applyAlignment="1"/>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3" fillId="0" borderId="7" xfId="0" applyFont="1" applyBorder="1" applyAlignment="1"/>
    <xf numFmtId="169" fontId="30" fillId="0" borderId="2" xfId="14" applyNumberFormat="1" applyFont="1" applyBorder="1" applyAlignment="1">
      <alignment horizontal="right" vertical="center"/>
    </xf>
    <xf numFmtId="0" fontId="10" fillId="0" borderId="2" xfId="0" applyFont="1" applyBorder="1" applyAlignment="1">
      <alignment vertical="center"/>
    </xf>
    <xf numFmtId="9" fontId="30" fillId="0" borderId="0" xfId="0" applyNumberFormat="1" applyFont="1" applyBorder="1" applyAlignment="1">
      <alignment horizontal="right" vertical="center"/>
    </xf>
    <xf numFmtId="169" fontId="30" fillId="0" borderId="0" xfId="14" applyNumberFormat="1" applyFont="1" applyBorder="1" applyAlignment="1">
      <alignment horizontal="right" vertical="center"/>
    </xf>
    <xf numFmtId="0" fontId="0" fillId="0" borderId="0" xfId="0" applyFont="1" applyAlignment="1"/>
    <xf numFmtId="0" fontId="15" fillId="0" borderId="7" xfId="5" applyFont="1" applyFill="1" applyBorder="1" applyAlignment="1">
      <alignment vertical="center"/>
    </xf>
    <xf numFmtId="0" fontId="10" fillId="0" borderId="7" xfId="3" applyFont="1" applyBorder="1" applyAlignment="1">
      <alignment vertical="top" wrapText="1"/>
    </xf>
    <xf numFmtId="0" fontId="15" fillId="0" borderId="0" xfId="5" applyFont="1" applyFill="1" applyAlignment="1"/>
    <xf numFmtId="0" fontId="13" fillId="0" borderId="0" xfId="0" applyFont="1" applyAlignment="1"/>
    <xf numFmtId="0" fontId="13" fillId="0" borderId="0" xfId="0" quotePrefix="1" applyFont="1" applyAlignment="1">
      <alignment horizontal="center" wrapText="1"/>
    </xf>
    <xf numFmtId="0" fontId="13" fillId="0" borderId="0" xfId="0" applyFont="1" applyAlignment="1">
      <alignment horizontal="left"/>
    </xf>
    <xf numFmtId="0" fontId="32" fillId="0" borderId="8" xfId="0" applyFont="1" applyBorder="1" applyAlignment="1">
      <alignment horizontal="left" vertical="center" wrapText="1"/>
    </xf>
    <xf numFmtId="0" fontId="13" fillId="0" borderId="2" xfId="0" applyFont="1" applyBorder="1" applyAlignment="1">
      <alignment horizontal="left" vertical="center" wrapText="1"/>
    </xf>
    <xf numFmtId="165" fontId="30" fillId="0" borderId="0" xfId="0" applyNumberFormat="1" applyFont="1" applyBorder="1" applyAlignment="1">
      <alignment horizontal="right" vertical="center"/>
    </xf>
    <xf numFmtId="0" fontId="21" fillId="0" borderId="4" xfId="0" applyFont="1" applyBorder="1" applyAlignment="1">
      <alignment horizontal="left" vertical="center" wrapText="1"/>
    </xf>
    <xf numFmtId="165" fontId="30" fillId="0" borderId="4" xfId="0" applyNumberFormat="1" applyFont="1" applyBorder="1" applyAlignment="1">
      <alignment horizontal="right" vertical="center"/>
    </xf>
    <xf numFmtId="0" fontId="13" fillId="0" borderId="0" xfId="0" applyFont="1" applyBorder="1" applyAlignment="1">
      <alignment horizontal="left" vertical="center" wrapText="1"/>
    </xf>
    <xf numFmtId="165" fontId="30" fillId="0" borderId="9" xfId="0" applyNumberFormat="1" applyFont="1" applyBorder="1" applyAlignment="1">
      <alignment horizontal="right" vertical="center"/>
    </xf>
    <xf numFmtId="0" fontId="27" fillId="2" borderId="6" xfId="3" applyFont="1" applyFill="1" applyBorder="1" applyAlignment="1"/>
    <xf numFmtId="0" fontId="27" fillId="2" borderId="0" xfId="3" applyFont="1" applyFill="1" applyBorder="1" applyAlignment="1"/>
    <xf numFmtId="0" fontId="13" fillId="2" borderId="0" xfId="0" applyFont="1" applyFill="1" applyBorder="1" applyAlignment="1">
      <alignment horizontal="left" vertical="top"/>
    </xf>
    <xf numFmtId="0" fontId="0" fillId="2" borderId="0" xfId="0" applyFont="1" applyFill="1" applyAlignment="1">
      <alignment horizontal="left" vertical="top"/>
    </xf>
    <xf numFmtId="0" fontId="0" fillId="12" borderId="0" xfId="0" applyFont="1" applyFill="1"/>
    <xf numFmtId="0" fontId="0" fillId="11" borderId="0" xfId="0" applyFont="1" applyFill="1"/>
    <xf numFmtId="0" fontId="17" fillId="11" borderId="0" xfId="4" applyFont="1" applyFill="1" applyAlignment="1">
      <alignment horizontal="right"/>
    </xf>
    <xf numFmtId="14" fontId="13" fillId="12" borderId="0" xfId="0" applyNumberFormat="1" applyFont="1" applyFill="1" applyAlignment="1">
      <alignment horizontal="left"/>
    </xf>
    <xf numFmtId="0" fontId="0" fillId="12" borderId="0" xfId="0" applyFont="1" applyFill="1" applyAlignment="1"/>
    <xf numFmtId="0" fontId="32" fillId="11" borderId="8" xfId="0" applyFont="1" applyFill="1" applyBorder="1" applyAlignment="1">
      <alignment horizontal="left" vertical="center" wrapText="1"/>
    </xf>
    <xf numFmtId="0" fontId="10" fillId="11" borderId="8" xfId="0" applyFont="1" applyFill="1" applyBorder="1" applyAlignment="1">
      <alignment horizontal="center" vertical="center" wrapText="1"/>
    </xf>
    <xf numFmtId="0" fontId="13" fillId="11" borderId="2" xfId="0" applyFont="1" applyFill="1" applyBorder="1" applyAlignment="1">
      <alignment horizontal="left" vertical="center" wrapText="1"/>
    </xf>
    <xf numFmtId="165" fontId="30" fillId="11" borderId="0" xfId="0" applyNumberFormat="1" applyFont="1" applyFill="1" applyBorder="1" applyAlignment="1">
      <alignment horizontal="right" vertical="center"/>
    </xf>
    <xf numFmtId="3" fontId="0" fillId="12" borderId="0" xfId="0" applyNumberFormat="1" applyFont="1" applyFill="1"/>
    <xf numFmtId="0" fontId="21" fillId="11" borderId="4" xfId="0" applyFont="1" applyFill="1" applyBorder="1" applyAlignment="1">
      <alignment horizontal="left" vertical="center" wrapText="1"/>
    </xf>
    <xf numFmtId="165" fontId="30" fillId="11" borderId="4" xfId="0" applyNumberFormat="1" applyFont="1" applyFill="1" applyBorder="1" applyAlignment="1">
      <alignment horizontal="right" vertical="center"/>
    </xf>
    <xf numFmtId="0" fontId="13" fillId="11" borderId="0" xfId="0" applyFont="1" applyFill="1" applyBorder="1" applyAlignment="1">
      <alignment horizontal="left" vertical="center" wrapText="1"/>
    </xf>
    <xf numFmtId="0" fontId="0" fillId="11" borderId="0" xfId="0" applyFont="1" applyFill="1" applyBorder="1"/>
    <xf numFmtId="0" fontId="0" fillId="12" borderId="0" xfId="0" applyFont="1" applyFill="1" applyBorder="1"/>
    <xf numFmtId="165" fontId="30" fillId="11" borderId="9" xfId="0" applyNumberFormat="1" applyFont="1" applyFill="1" applyBorder="1" applyAlignment="1">
      <alignment horizontal="right" vertical="center"/>
    </xf>
    <xf numFmtId="0" fontId="27" fillId="12" borderId="6" xfId="3" applyFont="1" applyFill="1" applyBorder="1" applyAlignment="1"/>
    <xf numFmtId="0" fontId="27" fillId="12" borderId="0" xfId="3" applyFont="1" applyFill="1" applyBorder="1" applyAlignment="1"/>
    <xf numFmtId="0" fontId="21" fillId="12" borderId="0" xfId="0" applyFont="1" applyFill="1"/>
    <xf numFmtId="0" fontId="39" fillId="11" borderId="0" xfId="8" applyFont="1" applyFill="1" applyBorder="1" applyAlignment="1">
      <alignment horizontal="right"/>
    </xf>
    <xf numFmtId="0" fontId="0" fillId="12" borderId="0" xfId="0" applyFont="1" applyFill="1" applyAlignment="1">
      <alignment horizontal="left" vertical="top"/>
    </xf>
    <xf numFmtId="0" fontId="17" fillId="0" borderId="0" xfId="4" applyFont="1"/>
    <xf numFmtId="0" fontId="17" fillId="0" borderId="0" xfId="4" applyFont="1" applyFill="1" applyAlignment="1">
      <alignment horizontal="right" wrapText="1"/>
    </xf>
    <xf numFmtId="0" fontId="30" fillId="0" borderId="8" xfId="0" applyFont="1" applyBorder="1" applyAlignment="1">
      <alignment horizontal="center" vertical="center"/>
    </xf>
    <xf numFmtId="0" fontId="38" fillId="0" borderId="0" xfId="3" applyFont="1" applyAlignment="1"/>
    <xf numFmtId="164" fontId="38" fillId="0" borderId="0" xfId="7" applyFont="1">
      <alignment horizontal="right"/>
    </xf>
    <xf numFmtId="0" fontId="33" fillId="0" borderId="7" xfId="0" applyFont="1" applyBorder="1" applyAlignment="1">
      <alignment horizontal="right" vertical="center"/>
    </xf>
    <xf numFmtId="167" fontId="30" fillId="0" borderId="7" xfId="0" applyNumberFormat="1" applyFont="1" applyBorder="1" applyAlignment="1">
      <alignment horizontal="right" vertical="center"/>
    </xf>
    <xf numFmtId="167" fontId="30" fillId="3" borderId="0" xfId="0" applyNumberFormat="1" applyFont="1" applyFill="1" applyBorder="1" applyAlignment="1">
      <alignment vertical="center"/>
    </xf>
    <xf numFmtId="0" fontId="33" fillId="0" borderId="8" xfId="0" applyFont="1" applyBorder="1" applyAlignment="1">
      <alignment horizontal="right" vertical="center"/>
    </xf>
    <xf numFmtId="167" fontId="30" fillId="0" borderId="8" xfId="0" applyNumberFormat="1" applyFont="1" applyBorder="1" applyAlignment="1">
      <alignment horizontal="right" vertical="center"/>
    </xf>
    <xf numFmtId="0" fontId="33" fillId="0" borderId="4" xfId="0" applyFont="1" applyBorder="1" applyAlignment="1">
      <alignment horizontal="right" vertical="center"/>
    </xf>
    <xf numFmtId="167" fontId="30" fillId="0" borderId="4" xfId="0" applyNumberFormat="1" applyFont="1" applyBorder="1" applyAlignment="1">
      <alignment horizontal="right" vertical="center"/>
    </xf>
    <xf numFmtId="0" fontId="32" fillId="0" borderId="0" xfId="0" applyFont="1" applyBorder="1" applyAlignment="1">
      <alignment horizontal="right" vertical="center"/>
    </xf>
    <xf numFmtId="0" fontId="42" fillId="0" borderId="0" xfId="0" applyFont="1" applyBorder="1" applyAlignment="1">
      <alignment vertical="center"/>
    </xf>
    <xf numFmtId="0" fontId="43" fillId="0" borderId="0" xfId="3" applyFont="1" applyAlignment="1">
      <alignment wrapText="1"/>
    </xf>
    <xf numFmtId="0" fontId="27" fillId="0" borderId="0" xfId="3" applyFont="1" applyAlignment="1">
      <alignment vertical="top" wrapText="1"/>
    </xf>
    <xf numFmtId="49" fontId="0" fillId="0" borderId="0" xfId="0" applyNumberFormat="1" applyFont="1"/>
    <xf numFmtId="14" fontId="10" fillId="0" borderId="0" xfId="2" applyNumberFormat="1" applyFont="1">
      <alignment horizontal="left"/>
    </xf>
    <xf numFmtId="0" fontId="10" fillId="0" borderId="7" xfId="5" applyFont="1" applyBorder="1">
      <alignment horizontal="left"/>
    </xf>
    <xf numFmtId="0" fontId="15" fillId="0" borderId="7" xfId="6" applyFont="1" applyBorder="1" applyAlignment="1">
      <alignment horizontal="center"/>
    </xf>
    <xf numFmtId="49" fontId="15" fillId="0" borderId="7" xfId="6" applyNumberFormat="1" applyFont="1" applyBorder="1" applyAlignment="1">
      <alignment horizontal="center"/>
    </xf>
    <xf numFmtId="49" fontId="10" fillId="0" borderId="0" xfId="7" applyNumberFormat="1" applyFont="1" applyBorder="1" applyAlignment="1">
      <alignment horizontal="left" vertical="top" wrapText="1"/>
    </xf>
    <xf numFmtId="49" fontId="10" fillId="2" borderId="0" xfId="7" applyNumberFormat="1" applyFont="1" applyFill="1" applyBorder="1" applyAlignment="1">
      <alignment horizontal="left" vertical="top" wrapText="1"/>
    </xf>
    <xf numFmtId="0" fontId="0" fillId="0" borderId="0" xfId="0" applyFont="1" applyBorder="1" applyAlignment="1">
      <alignment wrapText="1"/>
    </xf>
    <xf numFmtId="0" fontId="10" fillId="0" borderId="2" xfId="5" applyFont="1" applyBorder="1" applyAlignment="1">
      <alignment vertical="top"/>
    </xf>
    <xf numFmtId="0" fontId="10" fillId="0" borderId="2" xfId="3" applyFont="1" applyBorder="1" applyAlignment="1">
      <alignment horizontal="left" vertical="top" wrapText="1"/>
    </xf>
    <xf numFmtId="49" fontId="10" fillId="0" borderId="2" xfId="7" applyNumberFormat="1" applyFont="1" applyFill="1" applyBorder="1" applyAlignment="1">
      <alignment horizontal="left" vertical="top" wrapText="1"/>
    </xf>
    <xf numFmtId="49" fontId="0" fillId="0" borderId="0" xfId="0" applyNumberFormat="1" applyFont="1" applyBorder="1"/>
    <xf numFmtId="0" fontId="10" fillId="0" borderId="0" xfId="0" applyFont="1" applyAlignment="1">
      <alignment horizontal="left"/>
    </xf>
    <xf numFmtId="0" fontId="24" fillId="0" borderId="0" xfId="4" applyFont="1" applyAlignment="1">
      <alignment horizontal="left"/>
    </xf>
    <xf numFmtId="0" fontId="16" fillId="0" borderId="0" xfId="0" applyFont="1" applyFill="1" applyAlignment="1">
      <alignment horizontal="center" vertical="center"/>
    </xf>
    <xf numFmtId="0" fontId="10" fillId="0" borderId="0" xfId="0" applyFont="1" applyFill="1" applyAlignment="1">
      <alignment horizontal="left"/>
    </xf>
    <xf numFmtId="0" fontId="24" fillId="0" borderId="0" xfId="4" applyFont="1" applyFill="1" applyAlignment="1">
      <alignment horizontal="left"/>
    </xf>
    <xf numFmtId="14" fontId="10" fillId="0" borderId="8" xfId="0" applyNumberFormat="1" applyFont="1" applyBorder="1" applyAlignment="1">
      <alignment horizontal="left"/>
    </xf>
    <xf numFmtId="3" fontId="10" fillId="0" borderId="0" xfId="0" applyNumberFormat="1" applyFont="1"/>
    <xf numFmtId="167" fontId="30" fillId="3" borderId="0" xfId="0" applyNumberFormat="1" applyFont="1" applyFill="1" applyBorder="1" applyAlignment="1">
      <alignment horizontal="center" vertical="center"/>
    </xf>
    <xf numFmtId="3" fontId="15" fillId="0" borderId="0" xfId="0" applyNumberFormat="1" applyFont="1"/>
    <xf numFmtId="167" fontId="30" fillId="3" borderId="0" xfId="0" applyNumberFormat="1" applyFont="1" applyFill="1" applyBorder="1" applyAlignment="1">
      <alignment horizontal="right" vertical="center"/>
    </xf>
    <xf numFmtId="0" fontId="10" fillId="0" borderId="4" xfId="0" applyFont="1" applyBorder="1" applyAlignment="1">
      <alignment horizontal="center" vertical="top"/>
    </xf>
    <xf numFmtId="167" fontId="10" fillId="0" borderId="4" xfId="0" applyNumberFormat="1" applyFont="1" applyBorder="1" applyAlignment="1">
      <alignment horizontal="right" vertical="center"/>
    </xf>
    <xf numFmtId="164" fontId="10" fillId="0" borderId="0" xfId="0" applyNumberFormat="1" applyFont="1"/>
    <xf numFmtId="0" fontId="15" fillId="0" borderId="0" xfId="8" applyFont="1" applyBorder="1" applyAlignment="1">
      <alignment horizontal="left"/>
    </xf>
    <xf numFmtId="164" fontId="15" fillId="0" borderId="0" xfId="10" applyFont="1" applyFill="1" applyBorder="1">
      <alignment horizontal="right"/>
    </xf>
    <xf numFmtId="0" fontId="15" fillId="0" borderId="7" xfId="0" applyFont="1" applyFill="1" applyBorder="1"/>
    <xf numFmtId="167" fontId="15" fillId="0" borderId="7" xfId="0" applyNumberFormat="1" applyFont="1" applyBorder="1"/>
    <xf numFmtId="0" fontId="10" fillId="0" borderId="0" xfId="12" applyFont="1"/>
    <xf numFmtId="0" fontId="24" fillId="0" borderId="0" xfId="4" applyFont="1" applyAlignment="1">
      <alignment horizontal="right" wrapText="1"/>
    </xf>
    <xf numFmtId="0" fontId="10" fillId="0" borderId="0" xfId="12" applyFont="1" applyAlignment="1">
      <alignment horizontal="center"/>
    </xf>
    <xf numFmtId="14" fontId="15" fillId="0" borderId="0" xfId="0" applyNumberFormat="1" applyFont="1" applyBorder="1" applyAlignment="1">
      <alignment horizontal="left"/>
    </xf>
    <xf numFmtId="0" fontId="10" fillId="0" borderId="2" xfId="12" applyFont="1" applyBorder="1"/>
    <xf numFmtId="167" fontId="30" fillId="0" borderId="0" xfId="0" applyNumberFormat="1" applyFont="1" applyBorder="1" applyAlignment="1">
      <alignment horizontal="center" vertical="center"/>
    </xf>
    <xf numFmtId="167" fontId="30" fillId="0" borderId="0" xfId="0" applyNumberFormat="1" applyFont="1" applyBorder="1" applyAlignment="1">
      <alignment horizontal="justify" vertical="center"/>
    </xf>
    <xf numFmtId="3" fontId="10" fillId="0" borderId="0" xfId="12" applyNumberFormat="1" applyFont="1"/>
    <xf numFmtId="167" fontId="30" fillId="0" borderId="2" xfId="0" applyNumberFormat="1" applyFont="1" applyBorder="1" applyAlignment="1">
      <alignment horizontal="right" vertical="center"/>
    </xf>
    <xf numFmtId="0" fontId="15" fillId="0" borderId="0" xfId="8" applyFont="1" applyBorder="1">
      <alignment horizontal="left"/>
    </xf>
    <xf numFmtId="164" fontId="15" fillId="0" borderId="0" xfId="9" applyFont="1" applyFill="1" applyBorder="1">
      <alignment horizontal="right"/>
    </xf>
    <xf numFmtId="0" fontId="10" fillId="0" borderId="0" xfId="3" applyFont="1" applyAlignment="1">
      <alignment horizontal="left"/>
    </xf>
    <xf numFmtId="0" fontId="10" fillId="0" borderId="0" xfId="5" applyFont="1" applyAlignment="1">
      <alignment wrapText="1"/>
    </xf>
    <xf numFmtId="0" fontId="10" fillId="0" borderId="7" xfId="12" applyFont="1" applyBorder="1" applyAlignment="1">
      <alignment horizontal="center"/>
    </xf>
    <xf numFmtId="0" fontId="15" fillId="0" borderId="7" xfId="5" applyFont="1" applyBorder="1" applyAlignment="1"/>
    <xf numFmtId="0" fontId="10" fillId="0" borderId="7" xfId="12" applyFont="1" applyBorder="1"/>
    <xf numFmtId="0" fontId="10" fillId="0" borderId="7" xfId="3" applyFont="1" applyBorder="1" applyAlignment="1">
      <alignment horizontal="left" vertical="top" wrapText="1"/>
    </xf>
    <xf numFmtId="0" fontId="22" fillId="0" borderId="0" xfId="0" applyFont="1"/>
    <xf numFmtId="164" fontId="44" fillId="0" borderId="0" xfId="7" applyFont="1">
      <alignment horizontal="right"/>
    </xf>
    <xf numFmtId="164" fontId="10" fillId="0" borderId="0" xfId="0" applyNumberFormat="1" applyFont="1" applyBorder="1" applyAlignment="1">
      <alignment horizontal="right" vertical="center"/>
    </xf>
    <xf numFmtId="164" fontId="10" fillId="0" borderId="0" xfId="0" applyNumberFormat="1" applyFont="1" applyBorder="1" applyAlignment="1">
      <alignment horizontal="justify" vertical="center"/>
    </xf>
    <xf numFmtId="0" fontId="10" fillId="0" borderId="4" xfId="0" applyFont="1" applyBorder="1" applyAlignment="1">
      <alignment horizontal="justify" vertical="center"/>
    </xf>
    <xf numFmtId="164" fontId="10" fillId="0" borderId="4" xfId="0" applyNumberFormat="1" applyFont="1" applyBorder="1" applyAlignment="1">
      <alignment horizontal="right" vertical="center"/>
    </xf>
    <xf numFmtId="0" fontId="10" fillId="0" borderId="0" xfId="5" applyFont="1" applyBorder="1" applyAlignment="1">
      <alignment horizontal="left" vertical="top"/>
    </xf>
    <xf numFmtId="0" fontId="10" fillId="0" borderId="0" xfId="5" applyFont="1" applyBorder="1">
      <alignment horizontal="left"/>
    </xf>
    <xf numFmtId="0" fontId="10" fillId="0" borderId="0" xfId="12" applyFont="1" applyBorder="1"/>
    <xf numFmtId="164" fontId="10" fillId="0" borderId="0" xfId="7" applyFont="1">
      <alignment horizontal="right"/>
    </xf>
    <xf numFmtId="0" fontId="10" fillId="2" borderId="0" xfId="0" applyFont="1" applyFill="1" applyBorder="1"/>
    <xf numFmtId="0" fontId="45" fillId="2" borderId="0" xfId="2" applyFont="1" applyFill="1" applyBorder="1">
      <alignment horizontal="left"/>
    </xf>
    <xf numFmtId="0" fontId="9" fillId="2" borderId="0" xfId="0" applyFont="1" applyFill="1" applyBorder="1"/>
    <xf numFmtId="0" fontId="10" fillId="0" borderId="8" xfId="0" applyFont="1" applyBorder="1" applyAlignment="1">
      <alignment horizontal="justify" vertical="center"/>
    </xf>
    <xf numFmtId="0" fontId="44" fillId="2" borderId="0" xfId="5" applyFont="1" applyFill="1" applyBorder="1">
      <alignment horizontal="left"/>
    </xf>
    <xf numFmtId="0" fontId="15" fillId="2" borderId="0" xfId="0" applyFont="1" applyFill="1" applyBorder="1"/>
    <xf numFmtId="0" fontId="44" fillId="2" borderId="0" xfId="3" applyFont="1" applyFill="1" applyBorder="1">
      <alignment horizontal="left"/>
    </xf>
    <xf numFmtId="0" fontId="10" fillId="0" borderId="7" xfId="0" applyFont="1" applyBorder="1" applyAlignment="1">
      <alignment horizontal="left" vertical="center"/>
    </xf>
    <xf numFmtId="0" fontId="15" fillId="0" borderId="7" xfId="0" applyFont="1" applyBorder="1" applyAlignment="1">
      <alignment horizontal="center" vertical="center"/>
    </xf>
    <xf numFmtId="0" fontId="10" fillId="0" borderId="7" xfId="0" applyFont="1" applyBorder="1" applyAlignment="1">
      <alignment horizontal="justify" vertical="center"/>
    </xf>
    <xf numFmtId="3" fontId="44" fillId="2" borderId="0" xfId="3" applyNumberFormat="1" applyFont="1" applyFill="1" applyBorder="1">
      <alignment horizontal="left"/>
    </xf>
    <xf numFmtId="0" fontId="10" fillId="2" borderId="0" xfId="0" applyFont="1" applyFill="1" applyBorder="1" applyAlignment="1">
      <alignment horizontal="left"/>
    </xf>
    <xf numFmtId="0" fontId="10" fillId="2" borderId="0" xfId="0" applyFont="1" applyFill="1" applyBorder="1" applyAlignment="1">
      <alignment horizontal="left" vertical="top"/>
    </xf>
    <xf numFmtId="0" fontId="10" fillId="0" borderId="0" xfId="0" applyFont="1" applyBorder="1" applyAlignment="1">
      <alignment horizontal="justify" vertical="top"/>
    </xf>
    <xf numFmtId="14" fontId="44" fillId="2" borderId="0" xfId="3" applyNumberFormat="1" applyFont="1" applyFill="1" applyBorder="1">
      <alignment horizontal="left"/>
    </xf>
    <xf numFmtId="0" fontId="10" fillId="0" borderId="0" xfId="0" applyFont="1" applyBorder="1" applyAlignment="1">
      <alignment horizontal="left" vertical="top"/>
    </xf>
    <xf numFmtId="0" fontId="10" fillId="2" borderId="7" xfId="0" applyFont="1" applyFill="1" applyBorder="1"/>
    <xf numFmtId="0" fontId="10" fillId="2" borderId="5" xfId="0" applyFont="1" applyFill="1" applyBorder="1"/>
    <xf numFmtId="0" fontId="15" fillId="0" borderId="0" xfId="11" applyFont="1" applyFill="1" applyBorder="1" applyAlignment="1">
      <alignment vertical="top" wrapText="1"/>
    </xf>
    <xf numFmtId="14" fontId="15" fillId="0" borderId="0" xfId="11" applyNumberFormat="1" applyFont="1" applyFill="1" applyBorder="1" applyAlignment="1">
      <alignment vertical="top" wrapText="1"/>
    </xf>
    <xf numFmtId="14" fontId="15" fillId="0" borderId="7" xfId="6" applyNumberFormat="1" applyFont="1" applyBorder="1" applyAlignment="1">
      <alignment horizontal="left"/>
    </xf>
    <xf numFmtId="164" fontId="10" fillId="0" borderId="0" xfId="7" applyFont="1" applyAlignment="1">
      <alignment horizontal="left" vertical="top" wrapText="1"/>
    </xf>
    <xf numFmtId="0" fontId="10" fillId="0" borderId="2" xfId="3" applyFont="1" applyBorder="1" applyAlignment="1">
      <alignment horizontal="left" vertical="top"/>
    </xf>
    <xf numFmtId="164" fontId="10" fillId="2" borderId="2" xfId="7" applyFont="1" applyFill="1" applyBorder="1" applyAlignment="1">
      <alignment horizontal="left" vertical="top" wrapText="1"/>
    </xf>
    <xf numFmtId="14" fontId="10" fillId="0" borderId="7" xfId="6" applyNumberFormat="1" applyFont="1" applyBorder="1" applyAlignment="1">
      <alignment horizontal="right"/>
    </xf>
    <xf numFmtId="0" fontId="15" fillId="0" borderId="0" xfId="6" applyFont="1" applyBorder="1" applyAlignment="1">
      <alignment horizontal="center"/>
    </xf>
    <xf numFmtId="14" fontId="10" fillId="0" borderId="0" xfId="6" applyNumberFormat="1" applyFont="1" applyBorder="1" applyAlignment="1">
      <alignment horizontal="right"/>
    </xf>
    <xf numFmtId="164" fontId="13" fillId="0" borderId="0" xfId="0" applyNumberFormat="1" applyFont="1"/>
    <xf numFmtId="0" fontId="10" fillId="0" borderId="5" xfId="3" applyFont="1" applyBorder="1">
      <alignment horizontal="left"/>
    </xf>
    <xf numFmtId="164" fontId="10" fillId="0" borderId="5" xfId="7" applyFont="1" applyBorder="1">
      <alignment horizontal="right"/>
    </xf>
    <xf numFmtId="0" fontId="16" fillId="0" borderId="0" xfId="2" applyFont="1" applyFill="1" applyBorder="1" applyAlignment="1">
      <alignment horizontal="center"/>
    </xf>
    <xf numFmtId="0" fontId="10" fillId="0" borderId="8" xfId="6" applyFont="1" applyBorder="1" applyAlignment="1">
      <alignment horizontal="center"/>
    </xf>
    <xf numFmtId="0" fontId="10" fillId="0" borderId="0" xfId="3" applyFont="1" applyBorder="1" applyAlignment="1">
      <alignment horizontal="center"/>
    </xf>
    <xf numFmtId="0" fontId="10" fillId="0" borderId="0" xfId="8" applyFont="1" applyBorder="1" applyAlignment="1"/>
    <xf numFmtId="3" fontId="10" fillId="0" borderId="0" xfId="0" applyNumberFormat="1" applyFont="1" applyBorder="1" applyAlignment="1">
      <alignment horizontal="right" vertical="center" wrapText="1"/>
    </xf>
    <xf numFmtId="0" fontId="10" fillId="0" borderId="0" xfId="3" applyFont="1" applyAlignment="1">
      <alignment horizontal="center"/>
    </xf>
    <xf numFmtId="0" fontId="15" fillId="0" borderId="4" xfId="0" applyFont="1" applyBorder="1" applyAlignment="1">
      <alignment horizontal="center" vertical="center"/>
    </xf>
    <xf numFmtId="164" fontId="10" fillId="0" borderId="4" xfId="8" applyNumberFormat="1" applyFont="1" applyBorder="1">
      <alignment horizontal="left"/>
    </xf>
    <xf numFmtId="0" fontId="15" fillId="0" borderId="0" xfId="8" applyFont="1" applyBorder="1" applyAlignment="1">
      <alignment horizontal="center"/>
    </xf>
    <xf numFmtId="0" fontId="10" fillId="0" borderId="0" xfId="3" applyFont="1" applyBorder="1" applyAlignment="1">
      <alignment horizontal="center" wrapText="1"/>
    </xf>
    <xf numFmtId="0" fontId="0" fillId="0" borderId="0" xfId="0" applyFont="1" applyAlignment="1">
      <alignment horizontal="left"/>
    </xf>
    <xf numFmtId="164" fontId="15" fillId="0" borderId="4" xfId="8" applyNumberFormat="1" applyFont="1" applyBorder="1">
      <alignment horizontal="left"/>
    </xf>
    <xf numFmtId="164" fontId="0" fillId="0" borderId="0" xfId="0" applyNumberFormat="1" applyFont="1"/>
    <xf numFmtId="0" fontId="15" fillId="0" borderId="0" xfId="8" applyFont="1" applyBorder="1" applyAlignment="1">
      <alignment horizontal="center" wrapText="1"/>
    </xf>
    <xf numFmtId="0" fontId="0" fillId="0" borderId="0" xfId="0" applyFont="1" applyAlignment="1">
      <alignment wrapText="1"/>
    </xf>
    <xf numFmtId="0" fontId="10" fillId="0" borderId="0" xfId="3" applyFont="1" applyAlignment="1">
      <alignment horizontal="center" vertical="center" wrapText="1"/>
    </xf>
    <xf numFmtId="0" fontId="10" fillId="0" borderId="5" xfId="3" applyFont="1" applyBorder="1" applyAlignment="1">
      <alignment horizontal="center"/>
    </xf>
    <xf numFmtId="164" fontId="10" fillId="0" borderId="0" xfId="7" applyFont="1" applyBorder="1">
      <alignment horizontal="right"/>
    </xf>
    <xf numFmtId="0" fontId="10" fillId="0" borderId="5" xfId="8" applyFont="1" applyFill="1" applyBorder="1" applyAlignment="1">
      <alignment horizontal="center"/>
    </xf>
    <xf numFmtId="0" fontId="10" fillId="0" borderId="5" xfId="8" applyFont="1" applyFill="1" applyBorder="1">
      <alignment horizontal="left"/>
    </xf>
    <xf numFmtId="172" fontId="0" fillId="0" borderId="0" xfId="0" applyNumberFormat="1" applyFont="1"/>
    <xf numFmtId="0" fontId="16" fillId="0" borderId="0" xfId="2" applyFont="1" applyFill="1" applyAlignment="1">
      <alignment horizontal="center"/>
    </xf>
    <xf numFmtId="0" fontId="10" fillId="0" borderId="8" xfId="5" applyFont="1" applyBorder="1" applyAlignment="1">
      <alignment horizontal="center"/>
    </xf>
    <xf numFmtId="0" fontId="10" fillId="0" borderId="8" xfId="5" applyFont="1" applyFill="1" applyBorder="1">
      <alignment horizontal="left"/>
    </xf>
    <xf numFmtId="14" fontId="10" fillId="0" borderId="0" xfId="3" applyNumberFormat="1" applyFont="1" applyFill="1" applyBorder="1" applyAlignment="1">
      <alignment horizontal="right"/>
    </xf>
    <xf numFmtId="0" fontId="10" fillId="0" borderId="0" xfId="5" applyFont="1" applyBorder="1" applyAlignment="1">
      <alignment horizontal="center"/>
    </xf>
    <xf numFmtId="0" fontId="10" fillId="0" borderId="0" xfId="5" applyFont="1" applyFill="1" applyBorder="1">
      <alignment horizontal="left"/>
    </xf>
    <xf numFmtId="0" fontId="10" fillId="0" borderId="0" xfId="3" applyFont="1" applyFill="1" applyBorder="1" applyAlignment="1">
      <alignment horizontal="right"/>
    </xf>
    <xf numFmtId="0" fontId="10" fillId="0" borderId="2" xfId="5" applyFont="1" applyBorder="1" applyAlignment="1">
      <alignment horizontal="center"/>
    </xf>
    <xf numFmtId="0" fontId="10" fillId="0" borderId="2" xfId="5" applyFont="1" applyFill="1" applyBorder="1">
      <alignment horizontal="left"/>
    </xf>
    <xf numFmtId="0" fontId="10" fillId="0" borderId="2" xfId="3" applyFont="1" applyFill="1" applyBorder="1" applyAlignment="1">
      <alignment horizontal="right"/>
    </xf>
    <xf numFmtId="0" fontId="10" fillId="0" borderId="7" xfId="5" applyFont="1" applyBorder="1" applyAlignment="1">
      <alignment horizontal="center"/>
    </xf>
    <xf numFmtId="0" fontId="10" fillId="0" borderId="7" xfId="6" quotePrefix="1" applyFont="1" applyBorder="1">
      <alignment horizontal="right"/>
    </xf>
    <xf numFmtId="0" fontId="10" fillId="0" borderId="0" xfId="3" applyFont="1" applyAlignment="1">
      <alignment horizontal="center" vertical="top"/>
    </xf>
    <xf numFmtId="0" fontId="10" fillId="0" borderId="0" xfId="3" applyFont="1" applyAlignment="1">
      <alignment horizontal="center" vertical="top" wrapText="1"/>
    </xf>
    <xf numFmtId="0" fontId="15" fillId="0" borderId="4" xfId="8" applyFont="1" applyBorder="1" applyAlignment="1">
      <alignment horizontal="center"/>
    </xf>
    <xf numFmtId="0" fontId="15" fillId="0" borderId="4" xfId="8" applyFont="1" applyBorder="1">
      <alignment horizontal="left"/>
    </xf>
    <xf numFmtId="0" fontId="9" fillId="0" borderId="0" xfId="0" applyFont="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justify" vertical="center"/>
    </xf>
    <xf numFmtId="3"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Fill="1" applyBorder="1" applyAlignment="1">
      <alignment horizontal="justify" vertical="center"/>
    </xf>
    <xf numFmtId="0" fontId="15" fillId="0" borderId="4" xfId="0" applyFont="1" applyFill="1" applyBorder="1" applyAlignment="1">
      <alignment vertical="center"/>
    </xf>
    <xf numFmtId="164" fontId="27" fillId="0" borderId="38" xfId="7" applyFont="1" applyBorder="1" applyAlignment="1">
      <alignment horizontal="right" wrapText="1"/>
    </xf>
    <xf numFmtId="0" fontId="10" fillId="0" borderId="8" xfId="0" applyFont="1" applyFill="1" applyBorder="1" applyAlignment="1">
      <alignment horizontal="center" vertical="center"/>
    </xf>
    <xf numFmtId="0" fontId="15" fillId="0" borderId="8" xfId="0" applyFont="1" applyFill="1" applyBorder="1" applyAlignment="1">
      <alignment horizontal="justify" vertical="center"/>
    </xf>
    <xf numFmtId="164" fontId="27" fillId="0" borderId="40" xfId="7" applyFont="1" applyBorder="1" applyAlignment="1">
      <alignment horizontal="right" wrapText="1"/>
    </xf>
    <xf numFmtId="0" fontId="10" fillId="0" borderId="4" xfId="0" applyFont="1" applyFill="1" applyBorder="1" applyAlignment="1">
      <alignment horizontal="center" vertical="center"/>
    </xf>
    <xf numFmtId="164" fontId="27" fillId="0" borderId="39" xfId="7" applyFont="1" applyBorder="1" applyAlignment="1">
      <alignment horizontal="right" wrapText="1"/>
    </xf>
    <xf numFmtId="0" fontId="10" fillId="0" borderId="4" xfId="0" applyFont="1" applyFill="1" applyBorder="1" applyAlignment="1">
      <alignment vertical="center"/>
    </xf>
    <xf numFmtId="0" fontId="15" fillId="0" borderId="8" xfId="0" applyFont="1" applyFill="1" applyBorder="1" applyAlignment="1">
      <alignment vertical="center"/>
    </xf>
    <xf numFmtId="0" fontId="10" fillId="0" borderId="8" xfId="0" applyFont="1" applyFill="1" applyBorder="1" applyAlignment="1">
      <alignment vertical="center"/>
    </xf>
    <xf numFmtId="3" fontId="15" fillId="0" borderId="8" xfId="0" applyNumberFormat="1" applyFont="1" applyFill="1" applyBorder="1" applyAlignment="1">
      <alignment vertical="center"/>
    </xf>
    <xf numFmtId="176" fontId="10" fillId="0" borderId="0" xfId="0" applyNumberFormat="1" applyFont="1" applyFill="1" applyBorder="1" applyAlignme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164" fontId="27" fillId="0" borderId="41" xfId="7" applyFont="1" applyBorder="1" applyAlignment="1">
      <alignment horizontal="right" wrapText="1"/>
    </xf>
    <xf numFmtId="0" fontId="0" fillId="0" borderId="0" xfId="0" applyFont="1" applyFill="1" applyBorder="1" applyAlignment="1">
      <alignment horizontal="center"/>
    </xf>
    <xf numFmtId="0" fontId="0" fillId="0" borderId="0" xfId="0" applyFont="1" applyFill="1" applyBorder="1"/>
    <xf numFmtId="0" fontId="13" fillId="0" borderId="0" xfId="0" applyFont="1" applyFill="1" applyBorder="1"/>
    <xf numFmtId="0" fontId="14" fillId="0" borderId="0" xfId="0" applyFont="1" applyBorder="1"/>
    <xf numFmtId="0" fontId="47" fillId="0" borderId="0" xfId="2" applyFont="1" applyFill="1" applyBorder="1">
      <alignment horizontal="left"/>
    </xf>
    <xf numFmtId="0" fontId="17" fillId="13" borderId="0" xfId="4" applyFont="1" applyFill="1" applyAlignment="1">
      <alignment horizontal="left"/>
    </xf>
    <xf numFmtId="168" fontId="10" fillId="0" borderId="5" xfId="1" applyNumberFormat="1" applyFont="1" applyFill="1" applyBorder="1" applyAlignment="1">
      <alignment horizontal="right"/>
    </xf>
    <xf numFmtId="177" fontId="0" fillId="0" borderId="0" xfId="0" applyNumberFormat="1" applyFont="1"/>
    <xf numFmtId="167" fontId="30" fillId="2" borderId="0" xfId="0" applyNumberFormat="1" applyFont="1" applyFill="1" applyBorder="1" applyAlignment="1">
      <alignment horizontal="right" vertical="center"/>
    </xf>
    <xf numFmtId="167" fontId="30" fillId="2" borderId="0" xfId="0" applyNumberFormat="1" applyFont="1" applyFill="1" applyBorder="1" applyAlignment="1">
      <alignment horizontal="justify" vertical="center"/>
    </xf>
    <xf numFmtId="167" fontId="30" fillId="2" borderId="4" xfId="0" applyNumberFormat="1" applyFont="1" applyFill="1" applyBorder="1" applyAlignment="1">
      <alignment horizontal="right" vertical="center"/>
    </xf>
    <xf numFmtId="167" fontId="30" fillId="2" borderId="0" xfId="0" applyNumberFormat="1" applyFont="1" applyFill="1" applyBorder="1"/>
    <xf numFmtId="167" fontId="30" fillId="2" borderId="4" xfId="0" applyNumberFormat="1" applyFont="1" applyFill="1" applyBorder="1" applyAlignment="1">
      <alignment horizontal="justify" vertical="center"/>
    </xf>
    <xf numFmtId="178" fontId="0" fillId="2" borderId="0" xfId="0" applyNumberFormat="1" applyFont="1" applyFill="1"/>
    <xf numFmtId="4" fontId="0" fillId="2" borderId="0" xfId="0" applyNumberFormat="1" applyFont="1" applyFill="1"/>
    <xf numFmtId="179" fontId="0" fillId="2" borderId="0" xfId="0" applyNumberFormat="1" applyFont="1" applyFill="1"/>
    <xf numFmtId="180" fontId="0" fillId="2" borderId="0" xfId="0" applyNumberFormat="1" applyFont="1" applyFill="1"/>
    <xf numFmtId="181" fontId="0" fillId="2" borderId="0" xfId="0" applyNumberFormat="1" applyFont="1" applyFill="1"/>
    <xf numFmtId="182" fontId="0" fillId="0" borderId="0" xfId="0" applyNumberFormat="1" applyFont="1"/>
    <xf numFmtId="1" fontId="0" fillId="2" borderId="0" xfId="0" applyNumberFormat="1" applyFont="1" applyFill="1"/>
    <xf numFmtId="0" fontId="13" fillId="0" borderId="2" xfId="0" applyFont="1" applyBorder="1"/>
    <xf numFmtId="0" fontId="27" fillId="2" borderId="0" xfId="0" applyFont="1" applyFill="1" applyBorder="1" applyAlignment="1">
      <alignment horizontal="left" vertical="center" readingOrder="1"/>
    </xf>
    <xf numFmtId="0" fontId="27" fillId="2" borderId="0" xfId="0" applyFont="1" applyFill="1" applyBorder="1" applyAlignment="1">
      <alignment horizontal="left" vertical="center" wrapText="1" readingOrder="1"/>
    </xf>
    <xf numFmtId="0" fontId="27" fillId="2" borderId="0" xfId="0" applyFont="1" applyFill="1" applyAlignment="1">
      <alignment horizontal="left" vertical="center" readingOrder="1"/>
    </xf>
    <xf numFmtId="0" fontId="27" fillId="0" borderId="0" xfId="0" applyFont="1" applyFill="1" applyBorder="1" applyAlignment="1">
      <alignment horizontal="left" vertical="center" readingOrder="1"/>
    </xf>
    <xf numFmtId="0" fontId="18" fillId="2" borderId="0" xfId="0" applyFont="1" applyFill="1" applyBorder="1" applyAlignment="1">
      <alignment horizontal="left" vertical="center" readingOrder="1"/>
    </xf>
    <xf numFmtId="0" fontId="27" fillId="0" borderId="0" xfId="0" applyFont="1" applyAlignment="1">
      <alignment horizontal="left" vertical="center" readingOrder="1"/>
    </xf>
    <xf numFmtId="3" fontId="30" fillId="0" borderId="0" xfId="0" applyNumberFormat="1" applyFont="1" applyFill="1" applyBorder="1" applyAlignment="1">
      <alignment horizontal="justify" vertical="center"/>
    </xf>
    <xf numFmtId="3" fontId="33" fillId="0" borderId="10" xfId="0" applyNumberFormat="1" applyFont="1" applyBorder="1" applyAlignment="1">
      <alignment horizontal="right" vertical="center"/>
    </xf>
    <xf numFmtId="3" fontId="33" fillId="0" borderId="42" xfId="0" applyNumberFormat="1" applyFont="1" applyBorder="1" applyAlignment="1">
      <alignment horizontal="right" vertical="center"/>
    </xf>
    <xf numFmtId="3" fontId="33" fillId="0" borderId="9" xfId="0" applyNumberFormat="1" applyFont="1" applyBorder="1" applyAlignment="1">
      <alignment horizontal="right" vertical="center"/>
    </xf>
    <xf numFmtId="3" fontId="33" fillId="0" borderId="5" xfId="0" applyNumberFormat="1" applyFont="1" applyBorder="1" applyAlignment="1">
      <alignment horizontal="right" vertical="center"/>
    </xf>
    <xf numFmtId="0" fontId="33" fillId="0" borderId="5" xfId="0" applyFont="1" applyBorder="1" applyAlignment="1">
      <alignment horizontal="right" vertical="center"/>
    </xf>
    <xf numFmtId="0" fontId="33" fillId="0" borderId="5" xfId="0" applyFont="1" applyBorder="1" applyAlignment="1">
      <alignment vertical="center"/>
    </xf>
    <xf numFmtId="175" fontId="27" fillId="9" borderId="22" xfId="0" applyNumberFormat="1" applyFont="1" applyFill="1" applyBorder="1" applyAlignment="1">
      <alignment horizontal="center"/>
    </xf>
    <xf numFmtId="175" fontId="27" fillId="9" borderId="3" xfId="0" applyNumberFormat="1" applyFont="1" applyFill="1" applyBorder="1" applyAlignment="1">
      <alignment horizontal="center"/>
    </xf>
    <xf numFmtId="175" fontId="13" fillId="6" borderId="22" xfId="0" applyNumberFormat="1" applyFont="1" applyFill="1" applyBorder="1" applyAlignment="1">
      <alignment horizontal="right"/>
    </xf>
    <xf numFmtId="175" fontId="27" fillId="0" borderId="22" xfId="0" applyNumberFormat="1" applyFont="1" applyFill="1" applyBorder="1" applyAlignment="1">
      <alignment horizontal="center"/>
    </xf>
    <xf numFmtId="0" fontId="27" fillId="0" borderId="22" xfId="0" applyFont="1" applyFill="1" applyBorder="1" applyAlignment="1">
      <alignment horizontal="left"/>
    </xf>
    <xf numFmtId="0" fontId="27" fillId="2" borderId="32" xfId="0" applyFont="1" applyFill="1" applyBorder="1" applyAlignment="1">
      <alignment horizontal="center" vertical="center" wrapText="1"/>
    </xf>
    <xf numFmtId="175" fontId="13" fillId="0" borderId="22" xfId="0" applyNumberFormat="1" applyFont="1" applyFill="1" applyBorder="1" applyAlignment="1">
      <alignment horizontal="right"/>
    </xf>
    <xf numFmtId="0" fontId="13" fillId="0" borderId="18" xfId="0" applyFont="1" applyBorder="1"/>
    <xf numFmtId="0" fontId="13" fillId="0" borderId="6" xfId="0" applyFont="1" applyBorder="1"/>
    <xf numFmtId="0" fontId="13" fillId="0" borderId="43" xfId="0" applyFont="1" applyBorder="1"/>
    <xf numFmtId="0" fontId="13" fillId="0" borderId="19" xfId="0" applyFont="1" applyBorder="1"/>
    <xf numFmtId="0" fontId="13" fillId="0" borderId="0" xfId="0" applyFont="1" applyBorder="1"/>
    <xf numFmtId="0" fontId="13" fillId="0" borderId="44" xfId="0" applyFont="1" applyBorder="1"/>
    <xf numFmtId="0" fontId="13" fillId="0" borderId="20" xfId="0" applyFont="1" applyBorder="1"/>
    <xf numFmtId="0" fontId="13" fillId="0" borderId="5" xfId="0" applyFont="1" applyBorder="1"/>
    <xf numFmtId="0" fontId="13" fillId="0" borderId="45" xfId="0" applyFont="1" applyBorder="1"/>
    <xf numFmtId="0" fontId="49" fillId="9" borderId="22" xfId="0" applyFont="1" applyFill="1" applyBorder="1" applyAlignment="1">
      <alignment horizontal="left"/>
    </xf>
    <xf numFmtId="4" fontId="49" fillId="9" borderId="22" xfId="0" applyNumberFormat="1" applyFont="1" applyFill="1" applyBorder="1" applyAlignment="1">
      <alignment horizontal="left"/>
    </xf>
    <xf numFmtId="3" fontId="49" fillId="9" borderId="22" xfId="0" applyNumberFormat="1" applyFont="1" applyFill="1" applyBorder="1" applyAlignment="1">
      <alignment horizontal="right"/>
    </xf>
    <xf numFmtId="0" fontId="18" fillId="9" borderId="22" xfId="0" applyFont="1" applyFill="1" applyBorder="1" applyAlignment="1">
      <alignment horizontal="left" indent="1"/>
    </xf>
    <xf numFmtId="1" fontId="10" fillId="0" borderId="0" xfId="0" applyNumberFormat="1" applyFont="1" applyFill="1" applyBorder="1" applyAlignment="1">
      <alignment vertical="center"/>
    </xf>
    <xf numFmtId="3" fontId="15" fillId="0" borderId="4" xfId="0" applyNumberFormat="1" applyFont="1" applyFill="1" applyBorder="1" applyAlignment="1">
      <alignment vertical="center"/>
    </xf>
    <xf numFmtId="1" fontId="10" fillId="0" borderId="8" xfId="0" applyNumberFormat="1" applyFont="1" applyFill="1" applyBorder="1" applyAlignment="1">
      <alignment vertical="center"/>
    </xf>
    <xf numFmtId="168" fontId="27" fillId="0" borderId="38" xfId="1" applyNumberFormat="1" applyFont="1" applyFill="1" applyBorder="1" applyAlignment="1">
      <alignment horizontal="right" wrapText="1"/>
    </xf>
    <xf numFmtId="0" fontId="17" fillId="0" borderId="0" xfId="4" applyFont="1" applyFill="1" applyAlignment="1">
      <alignment horizontal="left"/>
    </xf>
    <xf numFmtId="165" fontId="30" fillId="2" borderId="0" xfId="0" applyNumberFormat="1" applyFont="1" applyFill="1" applyBorder="1" applyAlignment="1">
      <alignment horizontal="right" vertical="center"/>
    </xf>
    <xf numFmtId="165" fontId="30" fillId="2" borderId="4" xfId="0" applyNumberFormat="1" applyFont="1" applyFill="1" applyBorder="1" applyAlignment="1">
      <alignment horizontal="right" vertical="center"/>
    </xf>
    <xf numFmtId="165" fontId="30" fillId="2" borderId="9" xfId="0" applyNumberFormat="1" applyFont="1" applyFill="1" applyBorder="1" applyAlignment="1">
      <alignment horizontal="right" vertical="center"/>
    </xf>
    <xf numFmtId="167" fontId="10" fillId="2" borderId="0" xfId="0" applyNumberFormat="1" applyFont="1" applyFill="1" applyBorder="1" applyAlignment="1">
      <alignment horizontal="right" vertical="center"/>
    </xf>
    <xf numFmtId="167" fontId="10" fillId="2" borderId="0" xfId="0" applyNumberFormat="1" applyFont="1" applyFill="1" applyBorder="1" applyAlignment="1">
      <alignment horizontal="justify" vertical="center"/>
    </xf>
    <xf numFmtId="167" fontId="10" fillId="2" borderId="0" xfId="0" applyNumberFormat="1" applyFont="1" applyFill="1" applyBorder="1" applyAlignment="1">
      <alignment wrapText="1"/>
    </xf>
    <xf numFmtId="167" fontId="10" fillId="2" borderId="0" xfId="0" applyNumberFormat="1" applyFont="1" applyFill="1" applyBorder="1" applyAlignment="1"/>
    <xf numFmtId="167" fontId="15" fillId="2" borderId="15" xfId="0" applyNumberFormat="1" applyFont="1" applyFill="1" applyBorder="1" applyAlignment="1"/>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9" xfId="8" applyFont="1" applyBorder="1" applyAlignment="1">
      <alignment horizontal="center" wrapText="1"/>
    </xf>
    <xf numFmtId="14" fontId="10" fillId="0" borderId="2" xfId="6" applyNumberFormat="1" applyFont="1" applyBorder="1" applyAlignment="1">
      <alignment horizontal="left"/>
    </xf>
    <xf numFmtId="14" fontId="10" fillId="2" borderId="2" xfId="0" applyNumberFormat="1" applyFont="1" applyFill="1" applyBorder="1" applyAlignment="1">
      <alignment horizontal="left"/>
    </xf>
    <xf numFmtId="0" fontId="10" fillId="0" borderId="0" xfId="0" applyFont="1" applyBorder="1" applyAlignment="1">
      <alignment horizontal="center" vertical="center"/>
    </xf>
    <xf numFmtId="0" fontId="10" fillId="0" borderId="0" xfId="3" applyFont="1" applyAlignment="1">
      <alignment horizontal="left" vertical="top" wrapText="1"/>
    </xf>
    <xf numFmtId="0" fontId="15" fillId="0" borderId="0" xfId="0" applyFont="1" applyBorder="1" applyAlignment="1">
      <alignment horizontal="justify" vertical="center"/>
    </xf>
    <xf numFmtId="14" fontId="10" fillId="0" borderId="2" xfId="0" applyNumberFormat="1" applyFont="1" applyBorder="1" applyAlignment="1">
      <alignment horizontal="left"/>
    </xf>
    <xf numFmtId="0" fontId="10" fillId="0" borderId="2" xfId="0" applyFont="1" applyBorder="1" applyAlignment="1">
      <alignment horizontal="center" wrapText="1"/>
    </xf>
    <xf numFmtId="0" fontId="10" fillId="0" borderId="2" xfId="0" applyFont="1" applyBorder="1" applyAlignment="1">
      <alignment horizontal="center" vertical="center"/>
    </xf>
    <xf numFmtId="0" fontId="10" fillId="0" borderId="0" xfId="3" applyFont="1" applyAlignment="1"/>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wrapText="1"/>
    </xf>
    <xf numFmtId="0" fontId="10" fillId="0" borderId="0" xfId="3" applyFont="1" applyBorder="1" applyAlignment="1">
      <alignment horizontal="left" vertical="top" wrapText="1"/>
    </xf>
    <xf numFmtId="0" fontId="10" fillId="0" borderId="0" xfId="3" applyFont="1" applyBorder="1" applyAlignment="1">
      <alignment horizontal="left" wrapText="1"/>
    </xf>
    <xf numFmtId="0" fontId="27" fillId="0" borderId="0" xfId="3" applyFont="1" applyBorder="1" applyAlignment="1">
      <alignment horizontal="left" vertical="top" wrapText="1"/>
    </xf>
    <xf numFmtId="0" fontId="27" fillId="12" borderId="0" xfId="3" applyFont="1" applyFill="1" applyBorder="1" applyAlignment="1">
      <alignment wrapText="1"/>
    </xf>
    <xf numFmtId="0" fontId="0" fillId="11" borderId="0" xfId="0" applyFont="1" applyFill="1" applyAlignment="1">
      <alignment wrapText="1"/>
    </xf>
    <xf numFmtId="0" fontId="27" fillId="2" borderId="0" xfId="3" applyFont="1" applyFill="1" applyBorder="1" applyAlignment="1">
      <alignment horizontal="left" vertical="top"/>
    </xf>
    <xf numFmtId="0" fontId="13" fillId="0" borderId="0" xfId="0" applyFont="1" applyAlignment="1">
      <alignment horizontal="left" wrapText="1"/>
    </xf>
    <xf numFmtId="0" fontId="10" fillId="0" borderId="8" xfId="0" applyFont="1" applyBorder="1" applyAlignment="1">
      <alignment horizontal="center" vertical="center"/>
    </xf>
    <xf numFmtId="14" fontId="13" fillId="0" borderId="2" xfId="0" applyNumberFormat="1" applyFont="1" applyFill="1" applyBorder="1" applyAlignment="1">
      <alignment horizontal="left"/>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3" applyFont="1" applyBorder="1" applyAlignment="1">
      <alignment horizontal="left"/>
    </xf>
    <xf numFmtId="14" fontId="10" fillId="0" borderId="0" xfId="0" applyNumberFormat="1" applyFont="1" applyFill="1" applyAlignment="1">
      <alignment horizontal="left"/>
    </xf>
    <xf numFmtId="0" fontId="13" fillId="0" borderId="0" xfId="3" applyFont="1" applyBorder="1" applyAlignment="1">
      <alignment horizontal="left" vertical="top"/>
    </xf>
    <xf numFmtId="0" fontId="10" fillId="0" borderId="2" xfId="0" applyFont="1" applyBorder="1" applyAlignment="1">
      <alignment horizontal="left" vertical="center" wrapText="1"/>
    </xf>
    <xf numFmtId="0" fontId="10" fillId="2" borderId="0" xfId="3" applyFont="1" applyFill="1" applyBorder="1" applyAlignment="1">
      <alignment wrapText="1"/>
    </xf>
    <xf numFmtId="0" fontId="10" fillId="2" borderId="0" xfId="3" applyFont="1" applyFill="1" applyAlignment="1"/>
    <xf numFmtId="0" fontId="10" fillId="0" borderId="0" xfId="3" applyFont="1" applyAlignment="1">
      <alignment horizontal="left" wrapText="1"/>
    </xf>
    <xf numFmtId="0" fontId="10" fillId="2" borderId="0" xfId="3" applyFont="1" applyFill="1" applyBorder="1" applyAlignment="1">
      <alignment horizontal="left" vertical="top" wrapText="1"/>
    </xf>
    <xf numFmtId="0" fontId="10" fillId="6" borderId="2" xfId="0" applyFont="1" applyFill="1" applyBorder="1" applyAlignment="1">
      <alignment horizontal="center" wrapText="1"/>
    </xf>
    <xf numFmtId="0" fontId="10" fillId="0" borderId="2" xfId="0" applyFont="1" applyBorder="1" applyAlignment="1">
      <alignment horizontal="center"/>
    </xf>
    <xf numFmtId="0" fontId="10" fillId="0" borderId="0" xfId="3" applyFont="1" applyBorder="1" applyAlignment="1">
      <alignment horizontal="left" vertical="top"/>
    </xf>
    <xf numFmtId="0" fontId="11" fillId="2" borderId="0" xfId="0" applyFont="1" applyFill="1" applyAlignment="1">
      <alignment horizontal="justify" vertical="center" wrapText="1"/>
    </xf>
    <xf numFmtId="0" fontId="10" fillId="2" borderId="0" xfId="0" applyFont="1" applyFill="1" applyAlignment="1">
      <alignment horizontal="justify" vertical="center" wrapText="1"/>
    </xf>
    <xf numFmtId="0" fontId="10" fillId="0" borderId="0" xfId="5" applyFont="1" applyAlignment="1">
      <alignment horizontal="left" vertical="top" wrapText="1"/>
    </xf>
    <xf numFmtId="14" fontId="13" fillId="2" borderId="2" xfId="0" applyNumberFormat="1" applyFont="1" applyFill="1" applyBorder="1" applyAlignment="1">
      <alignment horizontal="left"/>
    </xf>
    <xf numFmtId="0" fontId="27" fillId="9" borderId="30" xfId="0" applyFont="1" applyFill="1" applyBorder="1" applyAlignment="1">
      <alignment horizontal="center" vertical="center" wrapText="1"/>
    </xf>
    <xf numFmtId="0" fontId="27" fillId="9" borderId="14" xfId="0" applyFont="1" applyFill="1" applyBorder="1" applyAlignment="1">
      <alignment horizontal="center"/>
    </xf>
    <xf numFmtId="0" fontId="27" fillId="9" borderId="22" xfId="0" applyFont="1" applyFill="1" applyBorder="1" applyAlignment="1">
      <alignment horizontal="center" vertical="center" wrapText="1"/>
    </xf>
    <xf numFmtId="169" fontId="10" fillId="2" borderId="0" xfId="14" applyNumberFormat="1" applyFont="1" applyFill="1" applyBorder="1"/>
    <xf numFmtId="3" fontId="10" fillId="0" borderId="0" xfId="0" applyNumberFormat="1" applyFont="1" applyAlignment="1">
      <alignment vertical="center"/>
    </xf>
    <xf numFmtId="3" fontId="15" fillId="0" borderId="4" xfId="0" applyNumberFormat="1" applyFont="1" applyBorder="1" applyAlignment="1">
      <alignment vertical="center"/>
    </xf>
    <xf numFmtId="0" fontId="20" fillId="15" borderId="0" xfId="0" applyFont="1" applyFill="1" applyBorder="1" applyAlignment="1">
      <alignment horizontal="left"/>
    </xf>
    <xf numFmtId="0" fontId="20" fillId="8" borderId="0" xfId="0" applyFont="1" applyFill="1" applyBorder="1" applyAlignment="1">
      <alignment horizontal="left" vertical="center" wrapText="1" readingOrder="1"/>
    </xf>
    <xf numFmtId="0" fontId="20" fillId="16" borderId="0" xfId="0" applyFont="1" applyFill="1" applyBorder="1" applyAlignment="1">
      <alignment horizontal="left" vertical="center" readingOrder="1"/>
    </xf>
    <xf numFmtId="0" fontId="20" fillId="13" borderId="0" xfId="0" applyFont="1" applyFill="1" applyBorder="1" applyAlignment="1">
      <alignment horizontal="left" vertical="center" wrapText="1" readingOrder="1"/>
    </xf>
    <xf numFmtId="0" fontId="16" fillId="7" borderId="0" xfId="2" applyFont="1" applyFill="1" applyAlignment="1">
      <alignment horizontal="left" wrapText="1"/>
    </xf>
    <xf numFmtId="0" fontId="46"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6" fillId="7" borderId="0" xfId="2" applyFont="1" applyFill="1" applyAlignment="1">
      <alignment horizontal="center" vertical="center"/>
    </xf>
    <xf numFmtId="14" fontId="13" fillId="0" borderId="2" xfId="0" applyNumberFormat="1" applyFont="1" applyBorder="1" applyAlignment="1">
      <alignment horizontal="left"/>
    </xf>
    <xf numFmtId="0" fontId="10" fillId="0" borderId="0" xfId="0" applyFont="1" applyFill="1" applyBorder="1" applyAlignment="1">
      <alignment horizontal="left" vertical="top" wrapText="1"/>
    </xf>
    <xf numFmtId="164" fontId="27" fillId="0" borderId="38" xfId="7" applyFont="1" applyBorder="1" applyAlignment="1">
      <alignment horizontal="right" vertical="top" wrapText="1"/>
    </xf>
    <xf numFmtId="0" fontId="15" fillId="0" borderId="8" xfId="0" applyFont="1" applyFill="1" applyBorder="1" applyAlignment="1">
      <alignment horizontal="center" vertical="center"/>
    </xf>
    <xf numFmtId="14" fontId="10" fillId="0" borderId="2" xfId="2" applyNumberFormat="1" applyFont="1" applyBorder="1" applyAlignment="1">
      <alignment horizontal="left"/>
    </xf>
    <xf numFmtId="0" fontId="16" fillId="7" borderId="0" xfId="2" applyFont="1" applyFill="1" applyBorder="1" applyAlignment="1">
      <alignment horizontal="center" vertical="center"/>
    </xf>
    <xf numFmtId="0" fontId="15" fillId="0" borderId="6" xfId="8" applyFont="1" applyBorder="1" applyAlignment="1">
      <alignment horizontal="center" wrapText="1"/>
    </xf>
    <xf numFmtId="0" fontId="15" fillId="0" borderId="9" xfId="8" applyFont="1" applyBorder="1" applyAlignment="1">
      <alignment horizontal="center" wrapText="1"/>
    </xf>
    <xf numFmtId="0" fontId="15" fillId="0" borderId="6" xfId="8" applyFont="1" applyBorder="1" applyAlignment="1">
      <alignment horizontal="center"/>
    </xf>
    <xf numFmtId="14" fontId="10" fillId="0" borderId="2" xfId="6" applyNumberFormat="1" applyFont="1" applyBorder="1" applyAlignment="1">
      <alignment horizontal="left"/>
    </xf>
    <xf numFmtId="0" fontId="16" fillId="7" borderId="0" xfId="2" applyFont="1" applyFill="1" applyBorder="1" applyAlignment="1">
      <alignment horizontal="center" vertical="center" wrapText="1"/>
    </xf>
    <xf numFmtId="14" fontId="10" fillId="2" borderId="2" xfId="0" applyNumberFormat="1" applyFont="1" applyFill="1" applyBorder="1" applyAlignment="1">
      <alignment horizontal="left"/>
    </xf>
    <xf numFmtId="0" fontId="10" fillId="0" borderId="0" xfId="3" applyFont="1" applyAlignment="1">
      <alignment horizontal="left" vertical="top" wrapText="1"/>
    </xf>
    <xf numFmtId="0" fontId="15" fillId="0" borderId="0" xfId="0" applyFont="1" applyBorder="1" applyAlignment="1">
      <alignment horizontal="justify" vertical="center"/>
    </xf>
    <xf numFmtId="0" fontId="16" fillId="7" borderId="0" xfId="0" applyFont="1" applyFill="1" applyAlignment="1">
      <alignment horizontal="center" vertical="center"/>
    </xf>
    <xf numFmtId="0" fontId="16" fillId="5" borderId="0" xfId="0" applyFont="1" applyFill="1" applyAlignment="1">
      <alignment horizontal="center" vertical="center"/>
    </xf>
    <xf numFmtId="0" fontId="10" fillId="0" borderId="0" xfId="0" applyFont="1" applyBorder="1" applyAlignment="1">
      <alignment horizontal="center" vertical="center"/>
    </xf>
    <xf numFmtId="0" fontId="10" fillId="0" borderId="0" xfId="12" applyFont="1" applyAlignment="1">
      <alignment horizontal="center" vertical="center" wrapText="1"/>
    </xf>
    <xf numFmtId="0" fontId="10" fillId="0" borderId="2" xfId="12" applyFont="1" applyBorder="1" applyAlignment="1">
      <alignment horizontal="center" vertical="center" wrapText="1"/>
    </xf>
    <xf numFmtId="0" fontId="10" fillId="0" borderId="0" xfId="0" applyFont="1" applyBorder="1" applyAlignment="1">
      <alignment horizontal="center" wrapText="1"/>
    </xf>
    <xf numFmtId="0" fontId="10" fillId="0" borderId="2" xfId="0" applyFont="1" applyBorder="1" applyAlignment="1">
      <alignment horizontal="center" wrapText="1"/>
    </xf>
    <xf numFmtId="0" fontId="10" fillId="0" borderId="2" xfId="0" applyFont="1" applyBorder="1" applyAlignment="1">
      <alignment horizontal="center" vertical="center"/>
    </xf>
    <xf numFmtId="0" fontId="10" fillId="0" borderId="0" xfId="3" applyFont="1" applyAlignment="1"/>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2" xfId="0" applyFont="1" applyBorder="1" applyAlignment="1">
      <alignment horizontal="left" vertical="center"/>
    </xf>
    <xf numFmtId="14" fontId="10" fillId="0" borderId="2" xfId="0" applyNumberFormat="1" applyFont="1" applyBorder="1" applyAlignment="1">
      <alignment horizontal="left"/>
    </xf>
    <xf numFmtId="0" fontId="10" fillId="0" borderId="8" xfId="0" applyFont="1" applyBorder="1" applyAlignment="1">
      <alignment horizontal="left" vertical="center"/>
    </xf>
    <xf numFmtId="0" fontId="10" fillId="0" borderId="8" xfId="0" applyFont="1" applyBorder="1" applyAlignment="1">
      <alignment horizontal="center" vertical="center" wrapText="1"/>
    </xf>
    <xf numFmtId="0" fontId="10" fillId="0" borderId="0" xfId="3" applyFont="1" applyBorder="1" applyAlignment="1">
      <alignment horizontal="left" vertical="top" wrapText="1"/>
    </xf>
    <xf numFmtId="0" fontId="10" fillId="0" borderId="0" xfId="3" applyFont="1" applyBorder="1" applyAlignment="1">
      <alignment horizontal="left" wrapText="1"/>
    </xf>
    <xf numFmtId="0" fontId="15" fillId="0" borderId="4" xfId="0" applyFont="1" applyBorder="1" applyAlignment="1">
      <alignment horizontal="left" vertical="center"/>
    </xf>
    <xf numFmtId="0" fontId="22" fillId="13" borderId="0" xfId="0" applyFont="1" applyFill="1" applyAlignment="1">
      <alignment horizontal="center" vertical="center"/>
    </xf>
    <xf numFmtId="14" fontId="13" fillId="0" borderId="2" xfId="0" applyNumberFormat="1" applyFont="1" applyFill="1" applyBorder="1" applyAlignment="1">
      <alignment horizontal="center"/>
    </xf>
    <xf numFmtId="0" fontId="13" fillId="0" borderId="2" xfId="0" applyFont="1" applyFill="1" applyBorder="1" applyAlignment="1">
      <alignment horizontal="center"/>
    </xf>
    <xf numFmtId="0" fontId="10" fillId="0" borderId="0" xfId="8" applyFont="1" applyBorder="1" applyAlignment="1">
      <alignment horizontal="left" vertical="top" wrapText="1"/>
    </xf>
    <xf numFmtId="0" fontId="30" fillId="0" borderId="0" xfId="0" applyFont="1" applyBorder="1" applyAlignment="1">
      <alignment horizontal="left"/>
    </xf>
    <xf numFmtId="0" fontId="30" fillId="0" borderId="2" xfId="0" applyFont="1" applyBorder="1" applyAlignment="1">
      <alignment horizontal="left"/>
    </xf>
    <xf numFmtId="0" fontId="27" fillId="0" borderId="0" xfId="3" applyFont="1" applyBorder="1" applyAlignment="1">
      <alignment horizontal="left" vertical="top" wrapText="1"/>
    </xf>
    <xf numFmtId="0" fontId="27" fillId="0" borderId="0" xfId="3" applyFont="1" applyBorder="1" applyAlignment="1">
      <alignment horizontal="left" vertical="top"/>
    </xf>
    <xf numFmtId="0" fontId="15" fillId="0" borderId="7" xfId="0" applyFont="1" applyBorder="1" applyAlignment="1">
      <alignment horizontal="left" vertical="center"/>
    </xf>
    <xf numFmtId="0" fontId="22" fillId="4" borderId="0" xfId="0" applyFont="1" applyFill="1" applyAlignment="1">
      <alignment horizontal="center" vertical="center"/>
    </xf>
    <xf numFmtId="14" fontId="30" fillId="0" borderId="2" xfId="0" applyNumberFormat="1" applyFont="1" applyFill="1" applyBorder="1" applyAlignment="1">
      <alignment horizontal="left"/>
    </xf>
    <xf numFmtId="0" fontId="27" fillId="0" borderId="0" xfId="3" applyFont="1" applyAlignment="1">
      <alignment horizontal="left" vertical="top" wrapText="1"/>
    </xf>
    <xf numFmtId="0" fontId="27" fillId="12" borderId="0" xfId="3" applyFont="1" applyFill="1" applyBorder="1" applyAlignment="1">
      <alignment vertical="top" wrapText="1"/>
    </xf>
    <xf numFmtId="0" fontId="0" fillId="11" borderId="0" xfId="0" applyFont="1" applyFill="1" applyAlignment="1">
      <alignment vertical="top" wrapText="1"/>
    </xf>
    <xf numFmtId="0" fontId="27" fillId="12" borderId="0" xfId="3" applyFont="1" applyFill="1" applyBorder="1" applyAlignment="1">
      <alignment wrapText="1"/>
    </xf>
    <xf numFmtId="0" fontId="0" fillId="11" borderId="0" xfId="0" applyFont="1" applyFill="1" applyAlignment="1">
      <alignment wrapText="1"/>
    </xf>
    <xf numFmtId="0" fontId="15" fillId="11" borderId="9" xfId="0" applyFont="1" applyFill="1" applyBorder="1" applyAlignment="1">
      <alignment horizontal="justify" vertical="center" wrapText="1"/>
    </xf>
    <xf numFmtId="0" fontId="22" fillId="17" borderId="0" xfId="0" applyFont="1" applyFill="1" applyAlignment="1">
      <alignment horizontal="center" vertical="center"/>
    </xf>
    <xf numFmtId="0" fontId="22" fillId="10" borderId="0" xfId="0" applyFont="1" applyFill="1" applyAlignment="1">
      <alignment horizontal="center" vertical="center"/>
    </xf>
    <xf numFmtId="0" fontId="15" fillId="11"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7" fillId="12" borderId="0" xfId="3" applyFont="1" applyFill="1" applyBorder="1" applyAlignment="1">
      <alignment horizontal="left" wrapText="1"/>
    </xf>
    <xf numFmtId="0" fontId="0" fillId="11" borderId="0" xfId="0" applyFont="1" applyFill="1" applyAlignment="1">
      <alignment horizontal="left" wrapText="1"/>
    </xf>
    <xf numFmtId="0" fontId="15" fillId="11" borderId="0" xfId="0" applyFont="1" applyFill="1" applyBorder="1" applyAlignment="1">
      <alignment horizontal="left" vertical="center" wrapText="1"/>
    </xf>
    <xf numFmtId="0" fontId="32" fillId="11" borderId="0" xfId="0" applyFont="1" applyFill="1" applyBorder="1" applyAlignment="1">
      <alignment horizontal="left" vertical="center" wrapText="1"/>
    </xf>
    <xf numFmtId="0" fontId="13" fillId="11" borderId="0"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0" fillId="11" borderId="2" xfId="0" applyFont="1" applyFill="1" applyBorder="1" applyAlignment="1">
      <alignment vertical="top" wrapText="1"/>
    </xf>
    <xf numFmtId="0" fontId="13" fillId="11" borderId="5"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9" xfId="0" applyFont="1" applyBorder="1" applyAlignment="1">
      <alignment horizontal="justify" vertical="center" wrapText="1"/>
    </xf>
    <xf numFmtId="0" fontId="49" fillId="0" borderId="2" xfId="0" applyFont="1" applyBorder="1" applyAlignment="1">
      <alignment vertical="top" wrapText="1"/>
    </xf>
    <xf numFmtId="0" fontId="27" fillId="2" borderId="0" xfId="3" applyFont="1" applyFill="1" applyBorder="1" applyAlignment="1">
      <alignment horizontal="left" vertical="top" wrapText="1"/>
    </xf>
    <xf numFmtId="0" fontId="27" fillId="2" borderId="0" xfId="3" applyFont="1" applyFill="1" applyBorder="1" applyAlignment="1">
      <alignment horizontal="left" vertical="top"/>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32" fillId="0" borderId="0" xfId="0" applyFont="1" applyBorder="1" applyAlignment="1">
      <alignment horizontal="left" vertical="center" wrapText="1"/>
    </xf>
    <xf numFmtId="0" fontId="30" fillId="0" borderId="8" xfId="0" applyFont="1" applyBorder="1" applyAlignment="1">
      <alignment horizontal="left" vertical="center"/>
    </xf>
    <xf numFmtId="0" fontId="30" fillId="0" borderId="2" xfId="0" applyFont="1" applyBorder="1" applyAlignment="1">
      <alignment horizontal="left" vertical="center"/>
    </xf>
    <xf numFmtId="0" fontId="21" fillId="0" borderId="0" xfId="0" applyFont="1" applyAlignment="1">
      <alignment horizontal="left" wrapText="1"/>
    </xf>
    <xf numFmtId="0" fontId="15" fillId="0" borderId="2" xfId="0" applyFont="1" applyBorder="1" applyAlignment="1">
      <alignment horizontal="left" vertical="center"/>
    </xf>
    <xf numFmtId="0" fontId="10" fillId="0" borderId="8" xfId="0" applyFont="1" applyBorder="1" applyAlignment="1">
      <alignment horizontal="center" vertical="center"/>
    </xf>
    <xf numFmtId="0" fontId="13" fillId="0" borderId="0" xfId="0" applyFont="1" applyAlignment="1">
      <alignment horizontal="left" wrapText="1"/>
    </xf>
    <xf numFmtId="0" fontId="13" fillId="0" borderId="0" xfId="0" quotePrefix="1" applyFont="1" applyAlignment="1">
      <alignment horizontal="left" vertical="top" wrapText="1"/>
    </xf>
    <xf numFmtId="0" fontId="13" fillId="0" borderId="0" xfId="0" applyFont="1" applyAlignment="1">
      <alignment horizontal="left" vertical="top" wrapText="1"/>
    </xf>
    <xf numFmtId="0" fontId="13" fillId="0" borderId="0" xfId="0" quotePrefix="1" applyFont="1" applyAlignment="1">
      <alignment horizontal="left" wrapText="1"/>
    </xf>
    <xf numFmtId="0" fontId="19" fillId="13" borderId="0" xfId="0" applyFont="1" applyFill="1" applyAlignment="1">
      <alignment horizontal="center" vertical="center"/>
    </xf>
    <xf numFmtId="0" fontId="19" fillId="4" borderId="0" xfId="0" applyFont="1" applyFill="1" applyAlignment="1">
      <alignment horizontal="center" vertical="center"/>
    </xf>
    <xf numFmtId="14" fontId="13" fillId="0" borderId="2" xfId="0" applyNumberFormat="1" applyFont="1" applyFill="1" applyBorder="1" applyAlignment="1">
      <alignment horizontal="left"/>
    </xf>
    <xf numFmtId="0" fontId="10" fillId="0" borderId="0" xfId="0" applyFont="1" applyAlignment="1">
      <alignment horizontal="left"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3" applyFont="1" applyBorder="1" applyAlignment="1">
      <alignment horizontal="left"/>
    </xf>
    <xf numFmtId="14" fontId="10" fillId="0" borderId="0" xfId="0" applyNumberFormat="1" applyFont="1" applyFill="1" applyAlignment="1">
      <alignment horizontal="left"/>
    </xf>
    <xf numFmtId="0" fontId="22" fillId="13" borderId="0" xfId="0" applyFont="1" applyFill="1" applyAlignment="1">
      <alignment horizontal="center"/>
    </xf>
    <xf numFmtId="0" fontId="22" fillId="4" borderId="0" xfId="0" applyFont="1" applyFill="1" applyAlignment="1">
      <alignment horizontal="center"/>
    </xf>
    <xf numFmtId="0" fontId="34" fillId="13" borderId="0" xfId="0" applyFont="1" applyFill="1" applyAlignment="1">
      <alignment horizontal="center" vertical="center"/>
    </xf>
    <xf numFmtId="0" fontId="34" fillId="4" borderId="0" xfId="0" applyFont="1" applyFill="1" applyAlignment="1">
      <alignment horizontal="center" vertical="center"/>
    </xf>
    <xf numFmtId="0" fontId="13" fillId="0" borderId="0" xfId="3" applyFont="1" applyBorder="1" applyAlignment="1">
      <alignment horizontal="left" vertical="top" wrapText="1"/>
    </xf>
    <xf numFmtId="0" fontId="13" fillId="0" borderId="0" xfId="3" applyFont="1" applyAlignment="1">
      <alignment horizontal="left" vertical="top" wrapText="1"/>
    </xf>
    <xf numFmtId="0" fontId="13" fillId="0" borderId="0" xfId="0" applyFont="1" applyBorder="1" applyAlignment="1"/>
    <xf numFmtId="0" fontId="13" fillId="0" borderId="2" xfId="0" applyFont="1" applyBorder="1" applyAlignment="1"/>
    <xf numFmtId="0" fontId="21" fillId="0" borderId="8" xfId="0" applyFont="1" applyBorder="1" applyAlignment="1">
      <alignment horizontal="center" vertical="center" wrapText="1"/>
    </xf>
    <xf numFmtId="0" fontId="13" fillId="0" borderId="0" xfId="3" applyFont="1" applyBorder="1" applyAlignment="1">
      <alignment horizontal="left" vertical="top"/>
    </xf>
    <xf numFmtId="14" fontId="10" fillId="0" borderId="2" xfId="0" applyNumberFormat="1" applyFont="1" applyFill="1" applyBorder="1" applyAlignment="1">
      <alignment horizontal="left"/>
    </xf>
    <xf numFmtId="0" fontId="10" fillId="0" borderId="8" xfId="3" applyFont="1" applyBorder="1" applyAlignment="1">
      <alignment horizontal="left" vertical="top"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0" xfId="3" applyFont="1" applyAlignment="1">
      <alignment horizontal="left" wrapText="1"/>
    </xf>
    <xf numFmtId="0" fontId="10" fillId="2" borderId="0" xfId="3" applyFont="1" applyFill="1" applyBorder="1" applyAlignment="1">
      <alignment horizontal="left"/>
    </xf>
    <xf numFmtId="14" fontId="10" fillId="0" borderId="0" xfId="6" applyNumberFormat="1" applyFont="1" applyBorder="1" applyAlignment="1">
      <alignment horizontal="left" vertical="center" wrapText="1"/>
    </xf>
    <xf numFmtId="0" fontId="10" fillId="0" borderId="0" xfId="6" applyFont="1" applyBorder="1" applyAlignment="1">
      <alignment horizontal="left" vertical="center" wrapText="1"/>
    </xf>
    <xf numFmtId="0" fontId="15" fillId="2" borderId="0" xfId="8" applyFont="1" applyFill="1" applyBorder="1" applyAlignment="1"/>
    <xf numFmtId="0" fontId="10" fillId="2" borderId="0" xfId="3" applyFont="1" applyFill="1" applyBorder="1" applyAlignment="1">
      <alignment wrapText="1"/>
    </xf>
    <xf numFmtId="0" fontId="10" fillId="2" borderId="0" xfId="3" applyFont="1" applyFill="1" applyAlignment="1"/>
    <xf numFmtId="0" fontId="10" fillId="2" borderId="2" xfId="3" applyFont="1" applyFill="1" applyBorder="1" applyAlignment="1"/>
    <xf numFmtId="14" fontId="10" fillId="0" borderId="2" xfId="0" applyNumberFormat="1" applyFont="1" applyFill="1" applyBorder="1" applyAlignment="1">
      <alignment horizontal="left" vertical="center"/>
    </xf>
    <xf numFmtId="0" fontId="10" fillId="2" borderId="0" xfId="3" applyFont="1" applyFill="1" applyBorder="1" applyAlignment="1">
      <alignment horizontal="left" vertical="top" wrapText="1"/>
    </xf>
    <xf numFmtId="0" fontId="15" fillId="0" borderId="2" xfId="0" applyFont="1" applyBorder="1" applyAlignment="1">
      <alignment horizontal="center" vertical="center" wrapText="1"/>
    </xf>
    <xf numFmtId="0" fontId="10" fillId="6" borderId="8" xfId="0" applyFont="1" applyFill="1" applyBorder="1" applyAlignment="1">
      <alignment horizontal="center" wrapText="1"/>
    </xf>
    <xf numFmtId="0" fontId="10" fillId="6" borderId="2" xfId="0" applyFont="1" applyFill="1" applyBorder="1" applyAlignment="1">
      <alignment horizontal="center" wrapText="1"/>
    </xf>
    <xf numFmtId="0" fontId="10" fillId="0" borderId="0" xfId="3" applyFont="1" applyBorder="1" applyAlignment="1">
      <alignment horizontal="left" vertical="top"/>
    </xf>
    <xf numFmtId="0" fontId="10" fillId="6" borderId="9" xfId="0" applyFont="1" applyFill="1" applyBorder="1" applyAlignment="1">
      <alignment horizontal="left" vertical="center" wrapText="1"/>
    </xf>
    <xf numFmtId="0" fontId="10" fillId="6" borderId="6" xfId="0" applyFont="1" applyFill="1" applyBorder="1" applyAlignment="1">
      <alignment horizontal="left" vertical="top" wrapText="1"/>
    </xf>
    <xf numFmtId="0" fontId="10" fillId="6" borderId="0" xfId="0" applyFont="1" applyFill="1" applyBorder="1" applyAlignment="1">
      <alignment horizontal="center" vertical="center" wrapText="1"/>
    </xf>
    <xf numFmtId="0" fontId="10" fillId="0" borderId="2" xfId="0" applyFont="1" applyBorder="1" applyAlignment="1">
      <alignment horizontal="center"/>
    </xf>
    <xf numFmtId="0" fontId="10" fillId="6" borderId="8"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7" xfId="0" applyFont="1" applyFill="1" applyBorder="1" applyAlignment="1">
      <alignment horizontal="center" wrapText="1"/>
    </xf>
    <xf numFmtId="0" fontId="22" fillId="7" borderId="0" xfId="0" applyFont="1" applyFill="1" applyAlignment="1">
      <alignment horizontal="center" vertical="center"/>
    </xf>
    <xf numFmtId="0" fontId="11" fillId="2" borderId="0" xfId="0" applyFont="1" applyFill="1" applyAlignment="1">
      <alignment horizontal="justify" vertical="center" wrapText="1"/>
    </xf>
    <xf numFmtId="0" fontId="22" fillId="13" borderId="24" xfId="0" applyFont="1" applyFill="1" applyBorder="1" applyAlignment="1">
      <alignment horizontal="center" vertical="center"/>
    </xf>
    <xf numFmtId="0" fontId="22" fillId="7" borderId="24" xfId="0" applyFont="1" applyFill="1" applyBorder="1" applyAlignment="1">
      <alignment horizontal="center" vertical="center"/>
    </xf>
    <xf numFmtId="14" fontId="10" fillId="2" borderId="25" xfId="0" applyNumberFormat="1" applyFont="1" applyFill="1" applyBorder="1" applyAlignment="1">
      <alignment horizontal="left" vertical="center"/>
    </xf>
    <xf numFmtId="0" fontId="10" fillId="2" borderId="25" xfId="0" applyFont="1" applyFill="1" applyBorder="1" applyAlignment="1">
      <alignment horizontal="left" vertical="center"/>
    </xf>
    <xf numFmtId="0" fontId="10" fillId="2" borderId="26" xfId="0" applyFont="1" applyFill="1" applyBorder="1" applyAlignment="1">
      <alignment horizontal="justify"/>
    </xf>
    <xf numFmtId="0" fontId="10" fillId="2" borderId="0" xfId="0" applyFont="1" applyFill="1" applyAlignment="1">
      <alignment horizontal="justify"/>
    </xf>
    <xf numFmtId="0" fontId="10" fillId="2" borderId="25" xfId="0" applyFont="1" applyFill="1" applyBorder="1" applyAlignment="1">
      <alignment horizontal="justify"/>
    </xf>
    <xf numFmtId="0" fontId="10" fillId="2" borderId="26" xfId="0" applyFont="1" applyFill="1" applyBorder="1" applyAlignment="1">
      <alignment horizontal="justify" vertical="center" wrapText="1"/>
    </xf>
    <xf numFmtId="0" fontId="10" fillId="2" borderId="0" xfId="0" applyFont="1" applyFill="1" applyAlignment="1">
      <alignment horizontal="justify" vertical="center" wrapText="1"/>
    </xf>
    <xf numFmtId="0" fontId="10" fillId="2" borderId="26" xfId="0" applyFont="1" applyFill="1" applyBorder="1" applyAlignment="1">
      <alignment horizontal="left" vertical="center" wrapText="1"/>
    </xf>
    <xf numFmtId="0" fontId="22" fillId="13" borderId="23" xfId="0" applyFont="1" applyFill="1" applyBorder="1" applyAlignment="1">
      <alignment horizontal="center" vertical="center" wrapText="1"/>
    </xf>
    <xf numFmtId="0" fontId="22" fillId="14" borderId="0" xfId="0" applyFont="1" applyFill="1" applyAlignment="1">
      <alignment horizontal="center"/>
    </xf>
    <xf numFmtId="14" fontId="13" fillId="2" borderId="2" xfId="0" applyNumberFormat="1" applyFont="1" applyFill="1" applyBorder="1" applyAlignment="1">
      <alignment horizontal="left"/>
    </xf>
    <xf numFmtId="0" fontId="27" fillId="9" borderId="0"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2" xfId="0" applyFont="1" applyFill="1" applyBorder="1" applyAlignment="1">
      <alignment horizontal="center" vertical="center"/>
    </xf>
    <xf numFmtId="0" fontId="27" fillId="9" borderId="14" xfId="0" applyFont="1" applyFill="1" applyBorder="1" applyAlignment="1">
      <alignment horizontal="center" vertical="center"/>
    </xf>
    <xf numFmtId="0" fontId="27" fillId="9" borderId="3"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7" fillId="9" borderId="16" xfId="0" applyFont="1" applyFill="1" applyBorder="1" applyAlignment="1">
      <alignment horizontal="center" vertical="center" wrapText="1"/>
    </xf>
    <xf numFmtId="0" fontId="27" fillId="9" borderId="30" xfId="0" applyFont="1" applyFill="1" applyBorder="1" applyAlignment="1">
      <alignment horizontal="center" vertical="center" wrapText="1"/>
    </xf>
    <xf numFmtId="0" fontId="27" fillId="9" borderId="34" xfId="0" applyFont="1" applyFill="1" applyBorder="1" applyAlignment="1">
      <alignment horizontal="center" vertical="center" wrapText="1"/>
    </xf>
    <xf numFmtId="0" fontId="27" fillId="9" borderId="12" xfId="0" applyFont="1" applyFill="1" applyBorder="1" applyAlignment="1">
      <alignment horizontal="center" vertical="center" wrapText="1"/>
    </xf>
    <xf numFmtId="0" fontId="27" fillId="9" borderId="8" xfId="0" applyFont="1" applyFill="1" applyBorder="1" applyAlignment="1">
      <alignment horizontal="center" vertical="center"/>
    </xf>
    <xf numFmtId="0" fontId="27" fillId="9" borderId="13" xfId="0" applyFont="1" applyFill="1" applyBorder="1" applyAlignment="1">
      <alignment horizontal="center" vertical="center"/>
    </xf>
    <xf numFmtId="0" fontId="27" fillId="9" borderId="34" xfId="0" applyFont="1" applyFill="1" applyBorder="1" applyAlignment="1">
      <alignment horizontal="center" vertical="center"/>
    </xf>
    <xf numFmtId="0" fontId="10" fillId="0" borderId="0" xfId="5" applyFont="1" applyAlignment="1">
      <alignment horizontal="left" vertical="top" wrapText="1"/>
    </xf>
    <xf numFmtId="0" fontId="22" fillId="7" borderId="0" xfId="0" applyFont="1" applyFill="1" applyAlignment="1">
      <alignment horizontal="center"/>
    </xf>
    <xf numFmtId="0" fontId="27" fillId="9" borderId="0" xfId="0" applyFont="1" applyFill="1" applyBorder="1" applyAlignment="1">
      <alignment horizontal="center"/>
    </xf>
    <xf numFmtId="0" fontId="27" fillId="2" borderId="22" xfId="0" applyFont="1" applyFill="1" applyBorder="1" applyAlignment="1">
      <alignment horizontal="center" vertical="center"/>
    </xf>
    <xf numFmtId="0" fontId="27" fillId="2" borderId="30" xfId="0" applyFont="1" applyFill="1" applyBorder="1" applyAlignment="1">
      <alignment horizontal="center" vertical="center"/>
    </xf>
    <xf numFmtId="0" fontId="27" fillId="9" borderId="16" xfId="0" applyFont="1" applyFill="1" applyBorder="1" applyAlignment="1">
      <alignment horizontal="center"/>
    </xf>
    <xf numFmtId="0" fontId="27" fillId="9" borderId="14" xfId="0" applyFont="1" applyFill="1" applyBorder="1" applyAlignment="1">
      <alignment horizontal="center"/>
    </xf>
    <xf numFmtId="0" fontId="27" fillId="2" borderId="7"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9" borderId="22" xfId="0" applyFont="1" applyFill="1" applyBorder="1" applyAlignment="1">
      <alignment horizontal="center" vertical="center" wrapText="1"/>
    </xf>
    <xf numFmtId="0" fontId="0" fillId="9" borderId="30" xfId="0" applyFont="1" applyFill="1" applyBorder="1" applyAlignment="1">
      <alignment horizontal="center" vertical="center"/>
    </xf>
    <xf numFmtId="0" fontId="0" fillId="9" borderId="34" xfId="0" applyFont="1" applyFill="1" applyBorder="1" applyAlignment="1">
      <alignment horizontal="center" vertical="center"/>
    </xf>
    <xf numFmtId="0" fontId="26" fillId="9" borderId="22" xfId="0" applyFont="1" applyFill="1" applyBorder="1" applyAlignment="1">
      <alignment horizontal="center" vertical="center"/>
    </xf>
    <xf numFmtId="0" fontId="16" fillId="8" borderId="0" xfId="0" applyFont="1" applyFill="1" applyAlignment="1">
      <alignment horizontal="center" vertical="center"/>
    </xf>
    <xf numFmtId="14" fontId="10" fillId="0" borderId="2" xfId="0" applyNumberFormat="1" applyFont="1" applyBorder="1" applyAlignment="1">
      <alignment horizontal="left" vertical="center"/>
    </xf>
    <xf numFmtId="0" fontId="16" fillId="18" borderId="0" xfId="0" applyFont="1" applyFill="1" applyAlignment="1">
      <alignment horizontal="center"/>
    </xf>
    <xf numFmtId="0" fontId="22" fillId="19" borderId="0" xfId="0" applyFont="1" applyFill="1" applyAlignment="1">
      <alignment horizontal="center"/>
    </xf>
    <xf numFmtId="0" fontId="13" fillId="2" borderId="12" xfId="0" applyFont="1" applyFill="1" applyBorder="1" applyAlignment="1">
      <alignment horizontal="center" vertical="top" wrapText="1"/>
    </xf>
    <xf numFmtId="0" fontId="13" fillId="2" borderId="31" xfId="0" applyFont="1" applyFill="1" applyBorder="1" applyAlignment="1">
      <alignment horizontal="center" vertical="top" wrapText="1"/>
    </xf>
    <xf numFmtId="0" fontId="21" fillId="2" borderId="30" xfId="0" applyFont="1" applyFill="1" applyBorder="1" applyAlignment="1">
      <alignment horizontal="left" vertical="top" wrapText="1"/>
    </xf>
    <xf numFmtId="0" fontId="21" fillId="2" borderId="32" xfId="0" applyFont="1" applyFill="1" applyBorder="1" applyAlignment="1">
      <alignment horizontal="left" vertical="top" wrapText="1"/>
    </xf>
    <xf numFmtId="0" fontId="13" fillId="2" borderId="30" xfId="0" applyFont="1" applyFill="1" applyBorder="1" applyAlignment="1">
      <alignment horizontal="center" vertical="top" wrapText="1"/>
    </xf>
    <xf numFmtId="0" fontId="13" fillId="2" borderId="32" xfId="0" applyFont="1" applyFill="1" applyBorder="1" applyAlignment="1">
      <alignment horizontal="center" vertical="top" wrapText="1"/>
    </xf>
    <xf numFmtId="0" fontId="13" fillId="2" borderId="13" xfId="0" applyFont="1" applyFill="1" applyBorder="1" applyAlignment="1">
      <alignment horizontal="center" vertical="top" wrapText="1"/>
    </xf>
  </cellXfs>
  <cellStyles count="16">
    <cellStyle name="Heading 2 2 16" xfId="11" xr:uid="{00000000-0005-0000-0000-000000000000}"/>
    <cellStyle name="Komma" xfId="14" builtinId="3"/>
    <cellStyle name="Link" xfId="4" builtinId="8"/>
    <cellStyle name="Normal" xfId="0" builtinId="0"/>
    <cellStyle name="Normal 3" xfId="12" xr:uid="{00000000-0005-0000-0000-000004000000}"/>
    <cellStyle name="Procent" xfId="1" builtinId="5"/>
    <cellStyle name="Tabel - Kolonne Centreret" xfId="13" xr:uid="{00000000-0005-0000-0000-000006000000}"/>
    <cellStyle name="Tabel - Kolonne Højre" xfId="6" xr:uid="{00000000-0005-0000-0000-000007000000}"/>
    <cellStyle name="Tabel - Kolonne Venstre" xfId="5" xr:uid="{00000000-0005-0000-0000-000008000000}"/>
    <cellStyle name="Tabel - Overskrift 2" xfId="2" xr:uid="{00000000-0005-0000-0000-000009000000}"/>
    <cellStyle name="Tabel - Tal" xfId="7" xr:uid="{00000000-0005-0000-0000-00000A000000}"/>
    <cellStyle name="Tabel - Tal Sum" xfId="9" xr:uid="{00000000-0005-0000-0000-00000B000000}"/>
    <cellStyle name="Tabel - Tal Sum uden kant" xfId="10" xr:uid="{00000000-0005-0000-0000-00000C000000}"/>
    <cellStyle name="Tabel - Tekst" xfId="3" xr:uid="{00000000-0005-0000-0000-00000D000000}"/>
    <cellStyle name="Tabel - Tekst Sum" xfId="8" xr:uid="{00000000-0005-0000-0000-00000E000000}"/>
    <cellStyle name="Table - Numbers" xfId="15" xr:uid="{422A6E32-65BE-4D20-82E0-83AD09002009}"/>
  </cellStyles>
  <dxfs count="0"/>
  <tableStyles count="0" defaultTableStyle="TableStyleMedium2" defaultPivotStyle="PivotStyleLight16"/>
  <colors>
    <mruColors>
      <color rgb="FFCADBBB"/>
      <color rgb="FF94C600"/>
      <color rgb="FF5E8AB2"/>
      <color rgb="FF85A7C5"/>
      <color rgb="FFBDBDBD"/>
      <color rgb="FF919191"/>
      <color rgb="FF932723"/>
      <color rgb="FFCA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47626</xdr:colOff>
      <xdr:row>1</xdr:row>
      <xdr:rowOff>41276</xdr:rowOff>
    </xdr:from>
    <xdr:to>
      <xdr:col>4</xdr:col>
      <xdr:colOff>685801</xdr:colOff>
      <xdr:row>1</xdr:row>
      <xdr:rowOff>370537</xdr:rowOff>
    </xdr:to>
    <xdr:pic>
      <xdr:nvPicPr>
        <xdr:cNvPr id="6" name="Billede 5">
          <a:extLst>
            <a:ext uri="{FF2B5EF4-FFF2-40B4-BE49-F238E27FC236}">
              <a16:creationId xmlns:a16="http://schemas.microsoft.com/office/drawing/2014/main" id="{69A14C4E-595E-47B2-964C-ED39CCA78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5026" y="250826"/>
          <a:ext cx="1924050" cy="332436"/>
        </a:xfrm>
        <a:prstGeom prst="rect">
          <a:avLst/>
        </a:prstGeom>
      </xdr:spPr>
    </xdr:pic>
    <xdr:clientData/>
  </xdr:twoCellAnchor>
</xdr:wsDr>
</file>

<file path=xl/theme/theme1.xml><?xml version="1.0" encoding="utf-8"?>
<a:theme xmlns:a="http://schemas.openxmlformats.org/drawingml/2006/main" name="Office-tema">
  <a:themeElements>
    <a:clrScheme name="DLR Kredit">
      <a:dk1>
        <a:sysClr val="windowText" lastClr="000000"/>
      </a:dk1>
      <a:lt1>
        <a:sysClr val="window" lastClr="FFFFFF"/>
      </a:lt1>
      <a:dk2>
        <a:srgbClr val="73757E"/>
      </a:dk2>
      <a:lt2>
        <a:srgbClr val="AEB0B8"/>
      </a:lt2>
      <a:accent1>
        <a:srgbClr val="387D6B"/>
      </a:accent1>
      <a:accent2>
        <a:srgbClr val="296053"/>
      </a:accent2>
      <a:accent3>
        <a:srgbClr val="57A8A3"/>
      </a:accent3>
      <a:accent4>
        <a:srgbClr val="7BC7C1"/>
      </a:accent4>
      <a:accent5>
        <a:srgbClr val="ABDBDF"/>
      </a:accent5>
      <a:accent6>
        <a:srgbClr val="BA574B"/>
      </a:accent6>
      <a:hlink>
        <a:srgbClr val="57A8A3"/>
      </a:hlink>
      <a:folHlink>
        <a:srgbClr val="296053"/>
      </a:folHlink>
    </a:clrScheme>
    <a:fontScheme name="DLR Kredit">
      <a:majorFont>
        <a:latin typeface="Georgia"/>
        <a:ea typeface=""/>
        <a:cs typeface=""/>
      </a:majorFont>
      <a:minorFont>
        <a:latin typeface="Century Gothic"/>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4"/>
  <sheetViews>
    <sheetView showGridLines="0" tabSelected="1" zoomScale="80" zoomScaleNormal="80" zoomScaleSheetLayoutView="115" workbookViewId="0">
      <selection activeCell="B2" sqref="B2"/>
    </sheetView>
  </sheetViews>
  <sheetFormatPr defaultColWidth="9" defaultRowHeight="13.5" x14ac:dyDescent="0.25"/>
  <cols>
    <col min="1" max="1" width="10" style="18" customWidth="1"/>
    <col min="2" max="2" width="117" style="18" customWidth="1"/>
    <col min="3" max="3" width="6" style="19" customWidth="1"/>
    <col min="4" max="4" width="10.83203125" style="18" customWidth="1"/>
    <col min="5" max="5" width="11.5" style="18" customWidth="1"/>
    <col min="6" max="6" width="17" style="18" customWidth="1"/>
    <col min="7" max="7" width="31" style="18" bestFit="1" customWidth="1"/>
    <col min="8" max="16384" width="9" style="18"/>
  </cols>
  <sheetData>
    <row r="1" spans="1:15" s="20" customFormat="1" x14ac:dyDescent="0.25">
      <c r="C1" s="665"/>
    </row>
    <row r="2" spans="1:15" ht="30" x14ac:dyDescent="0.6">
      <c r="A2" s="20"/>
      <c r="B2" s="666" t="s">
        <v>0</v>
      </c>
      <c r="C2" s="20"/>
      <c r="D2" s="20"/>
      <c r="E2" s="20"/>
      <c r="F2" s="20"/>
      <c r="G2" s="20"/>
      <c r="H2" s="20"/>
      <c r="I2" s="20"/>
      <c r="J2" s="20"/>
      <c r="K2" s="20"/>
      <c r="L2" s="20"/>
      <c r="M2" s="20"/>
      <c r="N2" s="20"/>
      <c r="O2" s="20"/>
    </row>
    <row r="3" spans="1:15" ht="30" x14ac:dyDescent="0.6">
      <c r="A3" s="20"/>
      <c r="B3" s="666"/>
      <c r="C3" s="20"/>
      <c r="D3" s="20"/>
      <c r="E3" s="20"/>
      <c r="F3" s="20"/>
      <c r="G3" s="20"/>
      <c r="H3" s="20"/>
      <c r="I3" s="20"/>
      <c r="J3" s="20"/>
      <c r="K3" s="20"/>
      <c r="L3" s="20"/>
      <c r="M3" s="20"/>
      <c r="N3" s="20"/>
      <c r="O3" s="20"/>
    </row>
    <row r="4" spans="1:15" x14ac:dyDescent="0.25">
      <c r="A4" s="21" t="s">
        <v>1</v>
      </c>
      <c r="B4" s="22" t="s">
        <v>2</v>
      </c>
      <c r="C4" s="21" t="s">
        <v>3</v>
      </c>
      <c r="D4" s="21" t="s">
        <v>4</v>
      </c>
      <c r="E4" s="21" t="s">
        <v>5</v>
      </c>
      <c r="F4" s="20"/>
      <c r="G4" s="20"/>
      <c r="H4" s="20"/>
      <c r="I4" s="20"/>
      <c r="J4" s="20"/>
      <c r="K4" s="20"/>
      <c r="L4" s="20"/>
      <c r="M4" s="20"/>
      <c r="N4" s="20"/>
      <c r="O4" s="20"/>
    </row>
    <row r="5" spans="1:15" x14ac:dyDescent="0.25">
      <c r="A5" s="782" t="s">
        <v>6</v>
      </c>
      <c r="B5" s="782"/>
      <c r="C5" s="782"/>
      <c r="D5" s="782"/>
      <c r="E5" s="782"/>
      <c r="F5" s="20"/>
      <c r="G5" s="20"/>
      <c r="H5" s="20"/>
      <c r="I5" s="20"/>
      <c r="J5" s="20"/>
      <c r="K5" s="20"/>
      <c r="L5" s="20"/>
      <c r="M5" s="20"/>
      <c r="N5" s="20"/>
      <c r="O5" s="20"/>
    </row>
    <row r="6" spans="1:15" x14ac:dyDescent="0.25">
      <c r="A6" s="23" t="s">
        <v>7</v>
      </c>
      <c r="B6" s="23" t="s">
        <v>8</v>
      </c>
      <c r="C6" s="24">
        <v>1</v>
      </c>
      <c r="D6" s="25" t="s">
        <v>9</v>
      </c>
      <c r="E6" s="26">
        <v>44196</v>
      </c>
      <c r="F6" s="685"/>
      <c r="G6" s="28"/>
      <c r="H6" s="27"/>
      <c r="I6" s="27"/>
      <c r="J6" s="27"/>
      <c r="K6" s="27"/>
      <c r="L6" s="27"/>
      <c r="M6" s="27"/>
      <c r="N6" s="27"/>
      <c r="O6" s="20"/>
    </row>
    <row r="7" spans="1:15" x14ac:dyDescent="0.25">
      <c r="A7" s="25" t="s">
        <v>10</v>
      </c>
      <c r="B7" s="25" t="s">
        <v>11</v>
      </c>
      <c r="C7" s="29">
        <v>2</v>
      </c>
      <c r="D7" s="25" t="s">
        <v>9</v>
      </c>
      <c r="E7" s="26">
        <v>44196</v>
      </c>
      <c r="F7" s="683"/>
      <c r="G7" s="27"/>
      <c r="H7" s="27"/>
      <c r="I7" s="27"/>
      <c r="J7" s="27"/>
      <c r="K7" s="27"/>
      <c r="L7" s="27"/>
      <c r="M7" s="27"/>
      <c r="N7" s="27"/>
      <c r="O7" s="20"/>
    </row>
    <row r="8" spans="1:15" x14ac:dyDescent="0.25">
      <c r="A8" s="25" t="s">
        <v>12</v>
      </c>
      <c r="B8" s="25" t="s">
        <v>13</v>
      </c>
      <c r="C8" s="29">
        <v>3</v>
      </c>
      <c r="D8" s="25" t="s">
        <v>9</v>
      </c>
      <c r="E8" s="26">
        <v>44196</v>
      </c>
      <c r="F8" s="683"/>
      <c r="G8" s="27"/>
      <c r="H8" s="27"/>
      <c r="I8" s="27"/>
      <c r="J8" s="27"/>
      <c r="K8" s="27"/>
      <c r="L8" s="27"/>
      <c r="M8" s="27"/>
      <c r="N8" s="27"/>
      <c r="O8" s="20"/>
    </row>
    <row r="9" spans="1:15" x14ac:dyDescent="0.25">
      <c r="A9" s="15" t="s">
        <v>14</v>
      </c>
      <c r="B9" s="30" t="s">
        <v>15</v>
      </c>
      <c r="C9" s="29">
        <v>4</v>
      </c>
      <c r="D9" s="15" t="s">
        <v>9</v>
      </c>
      <c r="E9" s="26">
        <v>44196</v>
      </c>
      <c r="F9" s="683"/>
      <c r="G9" s="27"/>
      <c r="H9" s="27"/>
      <c r="I9" s="27"/>
      <c r="J9" s="27"/>
      <c r="K9" s="27"/>
      <c r="L9" s="27"/>
      <c r="M9" s="27"/>
      <c r="N9" s="27"/>
      <c r="O9" s="20"/>
    </row>
    <row r="10" spans="1:15" x14ac:dyDescent="0.25">
      <c r="A10" s="15" t="s">
        <v>16</v>
      </c>
      <c r="B10" s="30" t="s">
        <v>17</v>
      </c>
      <c r="C10" s="29">
        <v>5</v>
      </c>
      <c r="D10" s="15" t="s">
        <v>9</v>
      </c>
      <c r="E10" s="26">
        <v>44196</v>
      </c>
      <c r="F10" s="685"/>
      <c r="G10" s="27"/>
      <c r="H10" s="27"/>
      <c r="I10" s="27"/>
      <c r="J10" s="27"/>
      <c r="K10" s="27"/>
      <c r="L10" s="27"/>
      <c r="M10" s="27"/>
      <c r="N10" s="27"/>
      <c r="O10" s="20"/>
    </row>
    <row r="11" spans="1:15" x14ac:dyDescent="0.25">
      <c r="A11" s="15" t="s">
        <v>18</v>
      </c>
      <c r="B11" s="25" t="s">
        <v>19</v>
      </c>
      <c r="C11" s="29">
        <v>6</v>
      </c>
      <c r="D11" s="15" t="s">
        <v>9</v>
      </c>
      <c r="E11" s="26">
        <v>44196</v>
      </c>
      <c r="F11" s="685"/>
      <c r="G11" s="27"/>
      <c r="H11" s="27"/>
      <c r="I11" s="27"/>
      <c r="J11" s="27"/>
      <c r="K11" s="27"/>
      <c r="L11" s="27"/>
      <c r="M11" s="27"/>
      <c r="N11" s="27"/>
      <c r="O11" s="20"/>
    </row>
    <row r="12" spans="1:15" x14ac:dyDescent="0.25">
      <c r="A12" s="25" t="s">
        <v>20</v>
      </c>
      <c r="B12" s="25" t="s">
        <v>21</v>
      </c>
      <c r="C12" s="29">
        <v>7</v>
      </c>
      <c r="D12" s="25" t="s">
        <v>9</v>
      </c>
      <c r="E12" s="26">
        <v>44196</v>
      </c>
      <c r="F12" s="683"/>
      <c r="G12" s="27"/>
      <c r="H12" s="27"/>
      <c r="I12" s="27"/>
      <c r="J12" s="27"/>
      <c r="K12" s="27"/>
      <c r="L12" s="27"/>
      <c r="M12" s="27"/>
      <c r="N12" s="27"/>
      <c r="O12" s="20"/>
    </row>
    <row r="13" spans="1:15" x14ac:dyDescent="0.25">
      <c r="A13" s="25" t="s">
        <v>22</v>
      </c>
      <c r="B13" s="25" t="s">
        <v>23</v>
      </c>
      <c r="C13" s="29">
        <v>8</v>
      </c>
      <c r="D13" s="25" t="s">
        <v>9</v>
      </c>
      <c r="E13" s="26">
        <v>44196</v>
      </c>
      <c r="F13" s="683"/>
      <c r="G13" s="27"/>
      <c r="H13" s="27"/>
      <c r="I13" s="27"/>
      <c r="J13" s="27"/>
      <c r="K13" s="27"/>
      <c r="L13" s="27"/>
      <c r="M13" s="27"/>
      <c r="N13" s="27"/>
      <c r="O13" s="20"/>
    </row>
    <row r="14" spans="1:15" x14ac:dyDescent="0.25">
      <c r="A14" s="25" t="s">
        <v>24</v>
      </c>
      <c r="B14" s="25" t="s">
        <v>25</v>
      </c>
      <c r="C14" s="29">
        <v>9</v>
      </c>
      <c r="D14" s="25" t="s">
        <v>26</v>
      </c>
      <c r="E14" s="26">
        <v>44286</v>
      </c>
      <c r="F14" s="683"/>
      <c r="G14" s="27"/>
      <c r="H14" s="27"/>
      <c r="I14" s="27"/>
      <c r="J14" s="27"/>
      <c r="K14" s="27"/>
      <c r="L14" s="27"/>
      <c r="M14" s="27"/>
      <c r="N14" s="27"/>
      <c r="O14" s="20"/>
    </row>
    <row r="15" spans="1:15" x14ac:dyDescent="0.25">
      <c r="A15" s="781" t="s">
        <v>27</v>
      </c>
      <c r="B15" s="781"/>
      <c r="C15" s="781"/>
      <c r="D15" s="781"/>
      <c r="E15" s="781"/>
      <c r="F15" s="684"/>
      <c r="G15" s="27"/>
      <c r="H15" s="27"/>
      <c r="I15" s="27"/>
      <c r="J15" s="27"/>
      <c r="K15" s="27"/>
      <c r="L15" s="27"/>
      <c r="M15" s="27"/>
      <c r="N15" s="27"/>
      <c r="O15" s="20"/>
    </row>
    <row r="16" spans="1:15" x14ac:dyDescent="0.25">
      <c r="A16" s="25" t="s">
        <v>28</v>
      </c>
      <c r="B16" s="25" t="s">
        <v>29</v>
      </c>
      <c r="C16" s="29">
        <v>10</v>
      </c>
      <c r="D16" s="25" t="s">
        <v>9</v>
      </c>
      <c r="E16" s="26">
        <v>44196</v>
      </c>
      <c r="F16" s="685"/>
      <c r="G16" s="687"/>
      <c r="H16" s="27"/>
      <c r="I16" s="27"/>
      <c r="J16" s="27"/>
      <c r="K16" s="27"/>
      <c r="L16" s="27"/>
      <c r="M16" s="27"/>
      <c r="N16" s="27"/>
      <c r="O16" s="20"/>
    </row>
    <row r="17" spans="1:15" x14ac:dyDescent="0.25">
      <c r="A17" s="25" t="s">
        <v>30</v>
      </c>
      <c r="B17" s="25" t="s">
        <v>31</v>
      </c>
      <c r="C17" s="29">
        <v>11</v>
      </c>
      <c r="D17" s="25" t="s">
        <v>9</v>
      </c>
      <c r="E17" s="26">
        <v>44196</v>
      </c>
      <c r="F17" s="686"/>
      <c r="G17" s="27"/>
      <c r="H17" s="27"/>
      <c r="I17" s="27"/>
      <c r="J17" s="27"/>
      <c r="K17" s="27"/>
      <c r="L17" s="27"/>
      <c r="M17" s="27"/>
      <c r="N17" s="27"/>
      <c r="O17" s="20"/>
    </row>
    <row r="18" spans="1:15" x14ac:dyDescent="0.25">
      <c r="A18" s="25" t="s">
        <v>32</v>
      </c>
      <c r="B18" s="23" t="s">
        <v>33</v>
      </c>
      <c r="C18" s="29">
        <v>12</v>
      </c>
      <c r="D18" s="25" t="s">
        <v>9</v>
      </c>
      <c r="E18" s="26">
        <v>44196</v>
      </c>
      <c r="F18" s="688"/>
      <c r="G18" s="687"/>
      <c r="H18" s="27"/>
      <c r="I18" s="27"/>
      <c r="J18" s="27"/>
      <c r="K18" s="27"/>
      <c r="L18" s="27"/>
      <c r="M18" s="27"/>
      <c r="N18" s="27"/>
      <c r="O18" s="20"/>
    </row>
    <row r="19" spans="1:15" x14ac:dyDescent="0.25">
      <c r="A19" s="25" t="s">
        <v>34</v>
      </c>
      <c r="B19" s="25" t="s">
        <v>35</v>
      </c>
      <c r="C19" s="29">
        <v>13</v>
      </c>
      <c r="D19" s="25" t="s">
        <v>9</v>
      </c>
      <c r="E19" s="26">
        <v>44196</v>
      </c>
      <c r="F19" s="688"/>
      <c r="G19" s="687"/>
      <c r="H19" s="27"/>
      <c r="I19" s="27"/>
      <c r="J19" s="27"/>
      <c r="K19" s="27"/>
      <c r="L19" s="27"/>
      <c r="M19" s="27"/>
      <c r="N19" s="27"/>
      <c r="O19" s="20"/>
    </row>
    <row r="20" spans="1:15" x14ac:dyDescent="0.25">
      <c r="A20" s="25" t="s">
        <v>36</v>
      </c>
      <c r="B20" s="25" t="s">
        <v>37</v>
      </c>
      <c r="C20" s="29">
        <v>14</v>
      </c>
      <c r="D20" s="25" t="s">
        <v>9</v>
      </c>
      <c r="E20" s="26">
        <v>44196</v>
      </c>
      <c r="F20" s="688"/>
      <c r="G20" s="687"/>
      <c r="H20" s="27"/>
      <c r="I20" s="27"/>
      <c r="J20" s="27"/>
      <c r="K20" s="27"/>
      <c r="L20" s="27"/>
      <c r="M20" s="27"/>
      <c r="N20" s="27"/>
      <c r="O20" s="20"/>
    </row>
    <row r="21" spans="1:15" x14ac:dyDescent="0.25">
      <c r="A21" s="25" t="s">
        <v>38</v>
      </c>
      <c r="B21" s="25" t="s">
        <v>39</v>
      </c>
      <c r="C21" s="29">
        <v>15</v>
      </c>
      <c r="D21" s="25" t="s">
        <v>40</v>
      </c>
      <c r="E21" s="26">
        <v>44196</v>
      </c>
      <c r="F21" s="686"/>
      <c r="G21" s="27"/>
      <c r="H21" s="27"/>
      <c r="I21" s="27"/>
      <c r="J21" s="27"/>
      <c r="K21" s="27"/>
      <c r="L21" s="27"/>
      <c r="M21" s="27"/>
      <c r="N21" s="27"/>
      <c r="O21" s="20"/>
    </row>
    <row r="22" spans="1:15" x14ac:dyDescent="0.25">
      <c r="A22" s="25" t="s">
        <v>41</v>
      </c>
      <c r="B22" s="25" t="s">
        <v>42</v>
      </c>
      <c r="C22" s="29">
        <v>16</v>
      </c>
      <c r="D22" s="25" t="s">
        <v>40</v>
      </c>
      <c r="E22" s="26">
        <v>44196</v>
      </c>
      <c r="F22" s="688"/>
      <c r="G22" s="687"/>
      <c r="H22" s="27"/>
      <c r="I22" s="27"/>
      <c r="J22" s="27"/>
      <c r="K22" s="27"/>
      <c r="L22" s="27"/>
      <c r="M22" s="27"/>
      <c r="N22" s="27"/>
      <c r="O22" s="20"/>
    </row>
    <row r="23" spans="1:15" x14ac:dyDescent="0.25">
      <c r="A23" s="25" t="s">
        <v>43</v>
      </c>
      <c r="B23" s="25" t="s">
        <v>44</v>
      </c>
      <c r="C23" s="29">
        <v>17</v>
      </c>
      <c r="D23" s="25" t="s">
        <v>40</v>
      </c>
      <c r="E23" s="26">
        <v>44196</v>
      </c>
      <c r="F23" s="688"/>
      <c r="G23" s="687"/>
      <c r="H23" s="27"/>
      <c r="I23" s="27"/>
      <c r="J23" s="27"/>
      <c r="K23" s="27"/>
      <c r="L23" s="27"/>
      <c r="M23" s="27"/>
      <c r="N23" s="27"/>
      <c r="O23" s="20"/>
    </row>
    <row r="24" spans="1:15" x14ac:dyDescent="0.25">
      <c r="A24" s="25" t="s">
        <v>45</v>
      </c>
      <c r="B24" s="25" t="s">
        <v>46</v>
      </c>
      <c r="C24" s="29">
        <v>18</v>
      </c>
      <c r="D24" s="25" t="s">
        <v>40</v>
      </c>
      <c r="E24" s="26">
        <v>44196</v>
      </c>
      <c r="F24" s="688"/>
      <c r="G24" s="687"/>
      <c r="H24" s="27"/>
      <c r="I24" s="27"/>
      <c r="J24" s="27"/>
      <c r="K24" s="27"/>
      <c r="L24" s="27"/>
      <c r="M24" s="27"/>
      <c r="N24" s="27"/>
      <c r="O24" s="20"/>
    </row>
    <row r="25" spans="1:15" x14ac:dyDescent="0.25">
      <c r="A25" s="25" t="s">
        <v>47</v>
      </c>
      <c r="B25" s="25" t="s">
        <v>48</v>
      </c>
      <c r="C25" s="29">
        <v>19</v>
      </c>
      <c r="D25" s="25" t="s">
        <v>40</v>
      </c>
      <c r="E25" s="26">
        <v>44196</v>
      </c>
      <c r="F25" s="688"/>
      <c r="G25" s="27"/>
      <c r="H25" s="27"/>
      <c r="I25" s="27"/>
      <c r="J25" s="27"/>
      <c r="K25" s="27"/>
      <c r="L25" s="27"/>
      <c r="M25" s="27"/>
      <c r="N25" s="27"/>
      <c r="O25" s="20"/>
    </row>
    <row r="26" spans="1:15" x14ac:dyDescent="0.25">
      <c r="A26" s="25" t="s">
        <v>49</v>
      </c>
      <c r="B26" s="25" t="s">
        <v>50</v>
      </c>
      <c r="C26" s="29">
        <v>20</v>
      </c>
      <c r="D26" s="25" t="s">
        <v>40</v>
      </c>
      <c r="E26" s="26">
        <v>44196</v>
      </c>
      <c r="F26" s="683"/>
      <c r="G26" s="27"/>
      <c r="H26" s="27"/>
      <c r="I26" s="27"/>
      <c r="J26" s="27"/>
      <c r="K26" s="27"/>
      <c r="L26" s="27"/>
      <c r="M26" s="27"/>
      <c r="N26" s="27"/>
      <c r="O26" s="20"/>
    </row>
    <row r="27" spans="1:15" x14ac:dyDescent="0.25">
      <c r="A27" s="25" t="s">
        <v>51</v>
      </c>
      <c r="B27" s="25" t="s">
        <v>52</v>
      </c>
      <c r="C27" s="29">
        <v>21</v>
      </c>
      <c r="D27" s="25" t="s">
        <v>40</v>
      </c>
      <c r="E27" s="26">
        <v>44196</v>
      </c>
      <c r="F27" s="685"/>
      <c r="G27" s="687"/>
      <c r="H27" s="27"/>
      <c r="I27" s="27"/>
      <c r="J27" s="27"/>
      <c r="K27" s="27"/>
      <c r="L27" s="27"/>
      <c r="M27" s="27"/>
      <c r="N27" s="27"/>
      <c r="O27" s="20"/>
    </row>
    <row r="28" spans="1:15" x14ac:dyDescent="0.25">
      <c r="A28" s="25" t="s">
        <v>53</v>
      </c>
      <c r="B28" s="25" t="s">
        <v>54</v>
      </c>
      <c r="C28" s="29">
        <v>22</v>
      </c>
      <c r="D28" s="25" t="s">
        <v>40</v>
      </c>
      <c r="E28" s="26">
        <v>44196</v>
      </c>
      <c r="F28" s="685"/>
      <c r="G28" s="687"/>
      <c r="H28" s="27"/>
      <c r="I28" s="27"/>
      <c r="J28" s="27"/>
      <c r="K28" s="27"/>
      <c r="L28" s="27"/>
      <c r="M28" s="27"/>
      <c r="N28" s="27"/>
      <c r="O28" s="20"/>
    </row>
    <row r="29" spans="1:15" x14ac:dyDescent="0.25">
      <c r="A29" s="25" t="s">
        <v>55</v>
      </c>
      <c r="B29" s="25" t="s">
        <v>56</v>
      </c>
      <c r="C29" s="29">
        <v>23</v>
      </c>
      <c r="D29" s="25" t="s">
        <v>40</v>
      </c>
      <c r="E29" s="26">
        <v>44196</v>
      </c>
      <c r="F29" s="685"/>
      <c r="G29" s="687"/>
      <c r="H29" s="27"/>
      <c r="I29" s="27"/>
      <c r="J29" s="27"/>
      <c r="K29" s="27"/>
      <c r="L29" s="27"/>
      <c r="M29" s="27"/>
      <c r="N29" s="27"/>
      <c r="O29" s="20"/>
    </row>
    <row r="30" spans="1:15" x14ac:dyDescent="0.25">
      <c r="A30" s="25" t="s">
        <v>57</v>
      </c>
      <c r="B30" s="25" t="s">
        <v>58</v>
      </c>
      <c r="C30" s="29">
        <v>24</v>
      </c>
      <c r="D30" s="25" t="s">
        <v>40</v>
      </c>
      <c r="E30" s="26">
        <v>44196</v>
      </c>
      <c r="F30" s="685"/>
      <c r="G30" s="687"/>
      <c r="H30" s="27"/>
      <c r="I30" s="27"/>
      <c r="J30" s="27"/>
      <c r="K30" s="27"/>
      <c r="L30" s="27"/>
      <c r="M30" s="27"/>
      <c r="N30" s="27"/>
      <c r="O30" s="20"/>
    </row>
    <row r="31" spans="1:15" x14ac:dyDescent="0.25">
      <c r="A31" s="25" t="s">
        <v>59</v>
      </c>
      <c r="B31" s="25" t="s">
        <v>60</v>
      </c>
      <c r="C31" s="29">
        <v>25</v>
      </c>
      <c r="D31" s="25" t="s">
        <v>40</v>
      </c>
      <c r="E31" s="26">
        <v>44196</v>
      </c>
      <c r="F31" s="685"/>
      <c r="G31" s="687"/>
      <c r="H31" s="27"/>
      <c r="I31" s="27"/>
      <c r="J31" s="27"/>
      <c r="K31" s="27"/>
      <c r="L31" s="27"/>
      <c r="M31" s="27"/>
      <c r="N31" s="27"/>
      <c r="O31" s="20"/>
    </row>
    <row r="32" spans="1:15" x14ac:dyDescent="0.25">
      <c r="A32" s="25" t="s">
        <v>61</v>
      </c>
      <c r="B32" s="25" t="s">
        <v>62</v>
      </c>
      <c r="C32" s="29">
        <v>26</v>
      </c>
      <c r="D32" s="25" t="s">
        <v>9</v>
      </c>
      <c r="E32" s="26">
        <v>44196</v>
      </c>
      <c r="F32" s="685"/>
      <c r="G32" s="687"/>
      <c r="H32" s="27"/>
      <c r="I32" s="27"/>
      <c r="J32" s="27"/>
      <c r="K32" s="27"/>
      <c r="L32" s="27"/>
      <c r="M32" s="27"/>
      <c r="N32" s="27"/>
      <c r="O32" s="20"/>
    </row>
    <row r="33" spans="1:15" x14ac:dyDescent="0.25">
      <c r="A33" s="25" t="s">
        <v>63</v>
      </c>
      <c r="B33" s="25" t="s">
        <v>64</v>
      </c>
      <c r="C33" s="29">
        <v>27</v>
      </c>
      <c r="D33" s="25" t="s">
        <v>9</v>
      </c>
      <c r="E33" s="26">
        <v>44196</v>
      </c>
      <c r="F33" s="685"/>
      <c r="G33" s="27"/>
      <c r="H33" s="27"/>
      <c r="I33" s="27"/>
      <c r="J33" s="27"/>
      <c r="K33" s="27"/>
      <c r="L33" s="27"/>
      <c r="M33" s="27"/>
      <c r="N33" s="27"/>
      <c r="O33" s="20"/>
    </row>
    <row r="34" spans="1:15" x14ac:dyDescent="0.25">
      <c r="A34" s="25" t="s">
        <v>65</v>
      </c>
      <c r="B34" s="25" t="s">
        <v>66</v>
      </c>
      <c r="C34" s="29">
        <v>28</v>
      </c>
      <c r="D34" s="25" t="s">
        <v>9</v>
      </c>
      <c r="E34" s="26">
        <v>44196</v>
      </c>
      <c r="F34" s="683"/>
      <c r="G34" s="27"/>
      <c r="H34" s="27"/>
      <c r="I34" s="27"/>
      <c r="J34" s="27"/>
      <c r="K34" s="27"/>
      <c r="L34" s="27"/>
      <c r="M34" s="27"/>
      <c r="N34" s="27"/>
      <c r="O34" s="20"/>
    </row>
    <row r="35" spans="1:15" x14ac:dyDescent="0.25">
      <c r="A35" s="25" t="s">
        <v>67</v>
      </c>
      <c r="B35" s="25" t="s">
        <v>68</v>
      </c>
      <c r="C35" s="29">
        <v>29</v>
      </c>
      <c r="D35" s="25" t="s">
        <v>9</v>
      </c>
      <c r="E35" s="26">
        <v>44196</v>
      </c>
      <c r="F35" s="683"/>
      <c r="G35" s="27"/>
      <c r="H35" s="27"/>
      <c r="I35" s="27"/>
      <c r="J35" s="27"/>
      <c r="K35" s="27"/>
      <c r="L35" s="27"/>
      <c r="M35" s="27"/>
      <c r="N35" s="27"/>
      <c r="O35" s="20"/>
    </row>
    <row r="36" spans="1:15" x14ac:dyDescent="0.25">
      <c r="A36" s="25" t="s">
        <v>69</v>
      </c>
      <c r="B36" s="25" t="s">
        <v>70</v>
      </c>
      <c r="C36" s="32">
        <v>30</v>
      </c>
      <c r="D36" s="25" t="s">
        <v>9</v>
      </c>
      <c r="E36" s="26">
        <v>44196</v>
      </c>
      <c r="F36" s="685"/>
      <c r="G36" s="27"/>
      <c r="H36" s="27"/>
      <c r="I36" s="27"/>
      <c r="J36" s="27"/>
      <c r="K36" s="27"/>
      <c r="L36" s="27"/>
      <c r="M36" s="27"/>
      <c r="N36" s="27"/>
      <c r="O36" s="20"/>
    </row>
    <row r="37" spans="1:15" x14ac:dyDescent="0.25">
      <c r="A37" s="25" t="s">
        <v>71</v>
      </c>
      <c r="B37" s="25" t="s">
        <v>72</v>
      </c>
      <c r="C37" s="32">
        <v>31</v>
      </c>
      <c r="D37" s="25" t="s">
        <v>9</v>
      </c>
      <c r="E37" s="26">
        <v>44196</v>
      </c>
      <c r="F37" s="35"/>
      <c r="G37" s="27"/>
      <c r="H37" s="27"/>
      <c r="I37" s="27"/>
      <c r="J37" s="27"/>
      <c r="K37" s="27"/>
      <c r="L37" s="27"/>
      <c r="M37" s="27"/>
      <c r="N37" s="27"/>
      <c r="O37" s="20"/>
    </row>
    <row r="38" spans="1:15" x14ac:dyDescent="0.25">
      <c r="A38" s="25" t="s">
        <v>73</v>
      </c>
      <c r="B38" s="25" t="s">
        <v>74</v>
      </c>
      <c r="C38" s="32">
        <v>32</v>
      </c>
      <c r="D38" s="25" t="s">
        <v>9</v>
      </c>
      <c r="E38" s="26">
        <v>44196</v>
      </c>
      <c r="F38" s="683"/>
      <c r="G38" s="27"/>
      <c r="H38" s="27"/>
      <c r="I38" s="27"/>
      <c r="J38" s="27"/>
      <c r="K38" s="27"/>
      <c r="L38" s="27"/>
      <c r="M38" s="27"/>
      <c r="N38" s="27"/>
      <c r="O38" s="20"/>
    </row>
    <row r="39" spans="1:15" x14ac:dyDescent="0.25">
      <c r="A39" s="25" t="s">
        <v>75</v>
      </c>
      <c r="B39" s="25" t="s">
        <v>76</v>
      </c>
      <c r="C39" s="32">
        <v>33</v>
      </c>
      <c r="D39" s="25" t="s">
        <v>9</v>
      </c>
      <c r="E39" s="26">
        <v>44196</v>
      </c>
      <c r="F39" s="683"/>
      <c r="G39" s="27"/>
      <c r="H39" s="27"/>
      <c r="I39" s="27"/>
      <c r="J39" s="27"/>
      <c r="K39" s="27"/>
      <c r="L39" s="27"/>
      <c r="M39" s="27"/>
      <c r="N39" s="27"/>
      <c r="O39" s="20"/>
    </row>
    <row r="40" spans="1:15" x14ac:dyDescent="0.25">
      <c r="A40" s="25" t="s">
        <v>77</v>
      </c>
      <c r="B40" s="25" t="s">
        <v>78</v>
      </c>
      <c r="C40" s="32">
        <v>34</v>
      </c>
      <c r="D40" s="25" t="s">
        <v>9</v>
      </c>
      <c r="E40" s="26">
        <v>44196</v>
      </c>
      <c r="F40" s="683"/>
      <c r="G40" s="27"/>
      <c r="H40" s="27"/>
      <c r="I40" s="27"/>
      <c r="J40" s="27"/>
      <c r="K40" s="27"/>
      <c r="L40" s="27"/>
      <c r="M40" s="27"/>
      <c r="N40" s="27"/>
      <c r="O40" s="20"/>
    </row>
    <row r="41" spans="1:15" x14ac:dyDescent="0.25">
      <c r="A41" s="25" t="s">
        <v>79</v>
      </c>
      <c r="B41" s="25" t="s">
        <v>80</v>
      </c>
      <c r="C41" s="32">
        <v>35</v>
      </c>
      <c r="D41" s="25" t="s">
        <v>9</v>
      </c>
      <c r="E41" s="26">
        <v>44196</v>
      </c>
      <c r="F41" s="683"/>
      <c r="G41" s="27"/>
      <c r="H41" s="27"/>
      <c r="I41" s="27"/>
      <c r="J41" s="27"/>
      <c r="K41" s="27"/>
      <c r="L41" s="27"/>
      <c r="M41" s="27"/>
      <c r="N41" s="27"/>
      <c r="O41" s="20"/>
    </row>
    <row r="42" spans="1:15" x14ac:dyDescent="0.25">
      <c r="A42" s="25" t="s">
        <v>81</v>
      </c>
      <c r="B42" s="25" t="s">
        <v>82</v>
      </c>
      <c r="C42" s="29">
        <v>36</v>
      </c>
      <c r="D42" s="25" t="s">
        <v>9</v>
      </c>
      <c r="E42" s="26">
        <v>44196</v>
      </c>
      <c r="F42" s="685"/>
      <c r="G42" s="27"/>
      <c r="H42" s="27"/>
      <c r="I42" s="27"/>
      <c r="J42" s="27"/>
      <c r="K42" s="27"/>
      <c r="L42" s="27"/>
      <c r="M42" s="27"/>
      <c r="N42" s="27"/>
      <c r="O42" s="20"/>
    </row>
    <row r="43" spans="1:15" x14ac:dyDescent="0.25">
      <c r="A43" s="779" t="s">
        <v>83</v>
      </c>
      <c r="B43" s="779"/>
      <c r="C43" s="779"/>
      <c r="D43" s="779"/>
      <c r="E43" s="779"/>
      <c r="F43" s="684"/>
      <c r="G43" s="27"/>
      <c r="H43" s="27"/>
      <c r="I43" s="27"/>
      <c r="J43" s="27"/>
      <c r="K43" s="27"/>
      <c r="L43" s="27"/>
      <c r="M43" s="27"/>
      <c r="N43" s="27"/>
      <c r="O43" s="20"/>
    </row>
    <row r="44" spans="1:15" x14ac:dyDescent="0.25">
      <c r="A44" s="25" t="s">
        <v>84</v>
      </c>
      <c r="B44" s="25" t="s">
        <v>85</v>
      </c>
      <c r="C44" s="29">
        <v>37</v>
      </c>
      <c r="D44" s="25" t="s">
        <v>40</v>
      </c>
      <c r="E44" s="26">
        <v>44196</v>
      </c>
      <c r="F44" s="683"/>
      <c r="G44" s="27"/>
      <c r="H44" s="27"/>
      <c r="I44" s="27"/>
      <c r="J44" s="27"/>
      <c r="K44" s="27"/>
      <c r="L44" s="27"/>
      <c r="M44" s="27"/>
      <c r="N44" s="27"/>
      <c r="O44" s="20"/>
    </row>
    <row r="45" spans="1:15" x14ac:dyDescent="0.25">
      <c r="A45" s="780" t="s">
        <v>86</v>
      </c>
      <c r="B45" s="780"/>
      <c r="C45" s="780"/>
      <c r="D45" s="780"/>
      <c r="E45" s="780"/>
      <c r="F45" s="684"/>
      <c r="G45" s="27"/>
      <c r="H45" s="27"/>
      <c r="I45" s="27"/>
      <c r="J45" s="27"/>
      <c r="K45" s="27"/>
      <c r="L45" s="27"/>
      <c r="M45" s="27"/>
      <c r="N45" s="27"/>
      <c r="O45" s="20"/>
    </row>
    <row r="46" spans="1:15" x14ac:dyDescent="0.25">
      <c r="A46" s="25" t="s">
        <v>87</v>
      </c>
      <c r="B46" s="25" t="s">
        <v>88</v>
      </c>
      <c r="C46" s="29">
        <v>38</v>
      </c>
      <c r="D46" s="25" t="s">
        <v>9</v>
      </c>
      <c r="E46" s="26">
        <v>44196</v>
      </c>
      <c r="F46" s="685"/>
      <c r="G46" s="27"/>
      <c r="H46" s="27"/>
      <c r="I46" s="27"/>
      <c r="J46" s="27"/>
      <c r="K46" s="27"/>
      <c r="L46" s="27"/>
      <c r="M46" s="27"/>
      <c r="N46" s="27"/>
      <c r="O46" s="20"/>
    </row>
    <row r="47" spans="1:15" x14ac:dyDescent="0.25">
      <c r="A47" s="778" t="s">
        <v>89</v>
      </c>
      <c r="B47" s="778"/>
      <c r="C47" s="778"/>
      <c r="D47" s="778"/>
      <c r="E47" s="778"/>
      <c r="F47" s="684"/>
      <c r="G47" s="27"/>
      <c r="H47" s="27"/>
      <c r="I47" s="27"/>
      <c r="J47" s="27"/>
      <c r="K47" s="27"/>
      <c r="L47" s="27"/>
      <c r="M47" s="27"/>
      <c r="N47" s="27"/>
      <c r="O47" s="20"/>
    </row>
    <row r="48" spans="1:15" x14ac:dyDescent="0.25">
      <c r="A48" s="33" t="s">
        <v>90</v>
      </c>
      <c r="B48" s="3" t="s">
        <v>91</v>
      </c>
      <c r="C48" s="29">
        <v>39</v>
      </c>
      <c r="D48" s="25" t="s">
        <v>9</v>
      </c>
      <c r="E48" s="26">
        <v>44196</v>
      </c>
      <c r="F48" s="683"/>
      <c r="G48" s="27"/>
      <c r="H48" s="27"/>
      <c r="I48" s="27"/>
      <c r="J48" s="27"/>
      <c r="K48" s="27"/>
      <c r="L48" s="27"/>
      <c r="M48" s="27"/>
      <c r="N48" s="27"/>
      <c r="O48" s="20"/>
    </row>
    <row r="49" spans="1:15" x14ac:dyDescent="0.25">
      <c r="A49" s="20"/>
      <c r="E49" s="27"/>
      <c r="F49" s="27"/>
      <c r="G49" s="27"/>
      <c r="H49" s="27"/>
      <c r="I49" s="27"/>
      <c r="J49" s="27"/>
      <c r="K49" s="27"/>
      <c r="L49" s="27"/>
      <c r="M49" s="27"/>
      <c r="N49" s="27"/>
      <c r="O49" s="20"/>
    </row>
    <row r="50" spans="1:15" x14ac:dyDescent="0.25">
      <c r="A50" s="20"/>
      <c r="E50" s="27"/>
      <c r="F50" s="27"/>
      <c r="G50" s="27"/>
      <c r="H50" s="27"/>
      <c r="I50" s="27"/>
      <c r="J50" s="27"/>
      <c r="K50" s="27"/>
      <c r="L50" s="27"/>
      <c r="M50" s="27"/>
      <c r="N50" s="27"/>
      <c r="O50" s="20"/>
    </row>
    <row r="51" spans="1:15" x14ac:dyDescent="0.25">
      <c r="A51" s="20"/>
      <c r="E51" s="27"/>
      <c r="F51" s="27"/>
      <c r="G51" s="27"/>
      <c r="H51" s="27"/>
      <c r="I51" s="27"/>
      <c r="J51" s="27"/>
      <c r="K51" s="27"/>
      <c r="L51" s="27"/>
      <c r="M51" s="27"/>
      <c r="N51" s="27"/>
      <c r="O51" s="20"/>
    </row>
    <row r="52" spans="1:15" x14ac:dyDescent="0.25">
      <c r="A52" s="20"/>
      <c r="E52" s="27"/>
      <c r="F52" s="27"/>
      <c r="G52" s="27"/>
      <c r="H52" s="27"/>
      <c r="I52" s="27"/>
      <c r="J52" s="27"/>
      <c r="K52" s="27"/>
      <c r="L52" s="27"/>
      <c r="M52" s="27"/>
      <c r="N52" s="27"/>
      <c r="O52" s="20"/>
    </row>
    <row r="53" spans="1:15" ht="14" thickBot="1" x14ac:dyDescent="0.3">
      <c r="C53" s="18"/>
    </row>
    <row r="54" spans="1:15" x14ac:dyDescent="0.25">
      <c r="B54" s="703" t="s">
        <v>92</v>
      </c>
      <c r="C54" s="704"/>
      <c r="D54" s="704"/>
      <c r="E54" s="704"/>
      <c r="F54" s="704"/>
      <c r="G54" s="705"/>
    </row>
    <row r="55" spans="1:15" x14ac:dyDescent="0.25">
      <c r="B55" s="706" t="s">
        <v>93</v>
      </c>
      <c r="C55" s="707"/>
      <c r="D55" s="707"/>
      <c r="E55" s="707"/>
      <c r="F55" s="707"/>
      <c r="G55" s="708"/>
    </row>
    <row r="56" spans="1:15" ht="14" thickBot="1" x14ac:dyDescent="0.3">
      <c r="B56" s="709" t="s">
        <v>94</v>
      </c>
      <c r="C56" s="710"/>
      <c r="D56" s="710"/>
      <c r="E56" s="710"/>
      <c r="F56" s="710"/>
      <c r="G56" s="711"/>
    </row>
    <row r="57" spans="1:15" x14ac:dyDescent="0.25">
      <c r="C57" s="18"/>
    </row>
    <row r="58" spans="1:15" x14ac:dyDescent="0.25">
      <c r="C58" s="18"/>
    </row>
    <row r="59" spans="1:15" x14ac:dyDescent="0.25">
      <c r="C59" s="18"/>
    </row>
    <row r="60" spans="1:15" x14ac:dyDescent="0.25">
      <c r="C60" s="18"/>
    </row>
    <row r="61" spans="1:15" x14ac:dyDescent="0.25">
      <c r="C61" s="18"/>
    </row>
    <row r="62" spans="1:15" x14ac:dyDescent="0.25">
      <c r="C62" s="18"/>
    </row>
    <row r="63" spans="1:15" x14ac:dyDescent="0.25">
      <c r="C63" s="18"/>
    </row>
    <row r="64" spans="1:15" x14ac:dyDescent="0.25">
      <c r="C64" s="18"/>
    </row>
    <row r="65" spans="3:3" x14ac:dyDescent="0.25">
      <c r="C65" s="18"/>
    </row>
    <row r="66" spans="3:3" x14ac:dyDescent="0.25">
      <c r="C66" s="18"/>
    </row>
    <row r="67" spans="3:3" x14ac:dyDescent="0.25">
      <c r="C67" s="18"/>
    </row>
    <row r="68" spans="3:3" x14ac:dyDescent="0.25">
      <c r="C68" s="18"/>
    </row>
    <row r="69" spans="3:3" x14ac:dyDescent="0.25">
      <c r="C69" s="18"/>
    </row>
    <row r="70" spans="3:3" x14ac:dyDescent="0.25">
      <c r="C70" s="18"/>
    </row>
    <row r="71" spans="3:3" x14ac:dyDescent="0.25">
      <c r="C71" s="18"/>
    </row>
    <row r="72" spans="3:3" x14ac:dyDescent="0.25">
      <c r="C72" s="18"/>
    </row>
    <row r="73" spans="3:3" x14ac:dyDescent="0.25">
      <c r="C73" s="18"/>
    </row>
    <row r="74" spans="3:3" x14ac:dyDescent="0.25">
      <c r="C74" s="18"/>
    </row>
    <row r="75" spans="3:3" x14ac:dyDescent="0.25">
      <c r="C75" s="18"/>
    </row>
    <row r="76" spans="3:3" x14ac:dyDescent="0.25">
      <c r="C76" s="18"/>
    </row>
    <row r="77" spans="3:3" x14ac:dyDescent="0.25">
      <c r="C77" s="18"/>
    </row>
    <row r="78" spans="3:3" x14ac:dyDescent="0.25">
      <c r="C78" s="18"/>
    </row>
    <row r="79" spans="3:3" x14ac:dyDescent="0.25">
      <c r="C79" s="18"/>
    </row>
    <row r="80" spans="3:3" x14ac:dyDescent="0.25">
      <c r="C80" s="18"/>
    </row>
    <row r="81" spans="3:3" x14ac:dyDescent="0.25">
      <c r="C81" s="18"/>
    </row>
    <row r="82" spans="3:3" x14ac:dyDescent="0.25">
      <c r="C82" s="18"/>
    </row>
    <row r="83" spans="3:3" x14ac:dyDescent="0.25">
      <c r="C83" s="18"/>
    </row>
    <row r="84" spans="3:3" x14ac:dyDescent="0.25">
      <c r="C84" s="18"/>
    </row>
    <row r="85" spans="3:3" x14ac:dyDescent="0.25">
      <c r="C85" s="18"/>
    </row>
    <row r="86" spans="3:3" x14ac:dyDescent="0.25">
      <c r="C86" s="18"/>
    </row>
    <row r="87" spans="3:3" x14ac:dyDescent="0.25">
      <c r="C87" s="18"/>
    </row>
    <row r="88" spans="3:3" x14ac:dyDescent="0.25">
      <c r="C88" s="18"/>
    </row>
    <row r="89" spans="3:3" x14ac:dyDescent="0.25">
      <c r="C89" s="18"/>
    </row>
    <row r="90" spans="3:3" x14ac:dyDescent="0.25">
      <c r="C90" s="18"/>
    </row>
    <row r="91" spans="3:3" x14ac:dyDescent="0.25">
      <c r="C91" s="18"/>
    </row>
    <row r="92" spans="3:3" x14ac:dyDescent="0.25">
      <c r="C92" s="18"/>
    </row>
    <row r="93" spans="3:3" x14ac:dyDescent="0.25">
      <c r="C93" s="18"/>
    </row>
    <row r="94" spans="3:3" x14ac:dyDescent="0.25">
      <c r="C94" s="18"/>
    </row>
  </sheetData>
  <mergeCells count="5">
    <mergeCell ref="A47:E47"/>
    <mergeCell ref="A43:E43"/>
    <mergeCell ref="A45:E45"/>
    <mergeCell ref="A15:E15"/>
    <mergeCell ref="A5:E5"/>
  </mergeCells>
  <hyperlinks>
    <hyperlink ref="C6" location="'1'!A1" display="'1'!A1" xr:uid="{00000000-0004-0000-0000-000000000000}"/>
    <hyperlink ref="C8" location="'3'!A1" display="'3'!A1" xr:uid="{00000000-0004-0000-0000-000001000000}"/>
    <hyperlink ref="C10" location="'5'!A1" display="'5'!A1" xr:uid="{00000000-0004-0000-0000-000002000000}"/>
    <hyperlink ref="C11" location="'6'!A1" display="'6'!A1" xr:uid="{00000000-0004-0000-0000-000003000000}"/>
    <hyperlink ref="C17" location="'11'!A1" display="'11'!A1" xr:uid="{00000000-0004-0000-0000-000004000000}"/>
    <hyperlink ref="C19" location="'13'!A1" display="'13'!A1" xr:uid="{00000000-0004-0000-0000-000005000000}"/>
    <hyperlink ref="C20" location="'14'!A1" display="'14'!A1" xr:uid="{00000000-0004-0000-0000-000006000000}"/>
    <hyperlink ref="C21" location="'15'!A1" display="'15'!A1" xr:uid="{00000000-0004-0000-0000-000007000000}"/>
    <hyperlink ref="C22" location="'16'!A1" display="'16'!A1" xr:uid="{00000000-0004-0000-0000-000008000000}"/>
    <hyperlink ref="C23" location="'17'!A1" display="'17'!A1" xr:uid="{00000000-0004-0000-0000-000009000000}"/>
    <hyperlink ref="C27" location="'21'!A1" display="'21'!A1" xr:uid="{00000000-0004-0000-0000-00000A000000}"/>
    <hyperlink ref="C28" location="'22'!A1" display="'22'!A1" xr:uid="{00000000-0004-0000-0000-00000B000000}"/>
    <hyperlink ref="C13" location="'8'!A1" display="'8'!A1" xr:uid="{00000000-0004-0000-0000-00000C000000}"/>
    <hyperlink ref="C12" location="'7'!A1" display="'7'!A1" xr:uid="{00000000-0004-0000-0000-00000D000000}"/>
    <hyperlink ref="C9" location="'4'!A1" display="'4'!A1" xr:uid="{00000000-0004-0000-0000-00000E000000}"/>
    <hyperlink ref="C29" location="'23'!A1" display="'23'!A1" xr:uid="{00000000-0004-0000-0000-00000F000000}"/>
    <hyperlink ref="C30" location="'24'!A1" display="'24'!A1" xr:uid="{00000000-0004-0000-0000-000010000000}"/>
    <hyperlink ref="C31" location="'25'!A1" display="'25'!A1" xr:uid="{00000000-0004-0000-0000-000011000000}"/>
    <hyperlink ref="C32" location="'26'!A1" display="'26'!A1" xr:uid="{00000000-0004-0000-0000-000012000000}"/>
    <hyperlink ref="C33" location="'27'!A1" display="'27'!A1" xr:uid="{00000000-0004-0000-0000-000013000000}"/>
    <hyperlink ref="C34" location="'28'!A1" display="'28'!A1" xr:uid="{00000000-0004-0000-0000-000014000000}"/>
    <hyperlink ref="C36" location="'30'!A1" display="'30'!A1" xr:uid="{00000000-0004-0000-0000-000015000000}"/>
    <hyperlink ref="C37" location="'31'!A1" display="'31'!A1" xr:uid="{00000000-0004-0000-0000-000016000000}"/>
    <hyperlink ref="C46" location="'38'!A1" display="'38'!A1" xr:uid="{00000000-0004-0000-0000-000017000000}"/>
    <hyperlink ref="C14" location="'9'!A1" display="'9'!A1" xr:uid="{00000000-0004-0000-0000-000018000000}"/>
    <hyperlink ref="C35" location="'29'!A1" display="'29'!A1" xr:uid="{00000000-0004-0000-0000-000019000000}"/>
    <hyperlink ref="C42" location="'36'!A1" display="'36'!A1" xr:uid="{00000000-0004-0000-0000-00001A000000}"/>
    <hyperlink ref="C44" location="'37'!A1" display="'37'!A1" xr:uid="{00000000-0004-0000-0000-00001B000000}"/>
    <hyperlink ref="C24" location="'18'!A1" display="'18'!A1" xr:uid="{00000000-0004-0000-0000-00001C000000}"/>
    <hyperlink ref="C18" location="'12'!A1" display="'12'!A1" xr:uid="{00000000-0004-0000-0000-00001D000000}"/>
    <hyperlink ref="C16" location="'10'!A1" display="'10'!A1" xr:uid="{00000000-0004-0000-0000-00001E000000}"/>
    <hyperlink ref="C25" location="'19'!A1" display="'19'!A1" xr:uid="{00000000-0004-0000-0000-00001F000000}"/>
    <hyperlink ref="C26" location="'20'!A1" display="'20'!A1" xr:uid="{00000000-0004-0000-0000-000020000000}"/>
    <hyperlink ref="C38" location="'32'!A1" display="'32'!A1" xr:uid="{00000000-0004-0000-0000-000021000000}"/>
    <hyperlink ref="C40" location="'34'!A1" display="'34'!A1" xr:uid="{00000000-0004-0000-0000-000022000000}"/>
    <hyperlink ref="C39" location="'33'!A1" display="'33'!A1" xr:uid="{00000000-0004-0000-0000-000023000000}"/>
    <hyperlink ref="C41" location="'35'!A1" display="'35'!A1" xr:uid="{00000000-0004-0000-0000-000024000000}"/>
    <hyperlink ref="C48" location="'39'!Udskriftsområde" display="'39'!Udskriftsområde" xr:uid="{00000000-0004-0000-0000-000025000000}"/>
  </hyperlinks>
  <pageMargins left="0.25" right="0.25" top="0.75" bottom="0.75" header="0.3" footer="0.3"/>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L115"/>
  <sheetViews>
    <sheetView showGridLines="0" zoomScaleNormal="100" zoomScaleSheetLayoutView="100" workbookViewId="0">
      <selection sqref="A1:F1"/>
    </sheetView>
  </sheetViews>
  <sheetFormatPr defaultColWidth="9" defaultRowHeight="11.5" x14ac:dyDescent="0.25"/>
  <cols>
    <col min="1" max="1" width="4.25" style="3" customWidth="1"/>
    <col min="2" max="2" width="20.75" style="3" customWidth="1"/>
    <col min="3" max="3" width="45.83203125" style="3" customWidth="1"/>
    <col min="4" max="5" width="12.58203125" style="3" customWidth="1"/>
    <col min="6" max="6" width="18.33203125" style="3" customWidth="1"/>
    <col min="7" max="7" width="25.83203125" style="3" customWidth="1"/>
    <col min="8" max="8" width="7.33203125" style="3" customWidth="1"/>
    <col min="9" max="12" width="9" style="3"/>
    <col min="13" max="13" width="10.83203125" style="3" customWidth="1"/>
    <col min="14" max="16384" width="9" style="3"/>
  </cols>
  <sheetData>
    <row r="1" spans="1:12" ht="15" customHeight="1" x14ac:dyDescent="0.25">
      <c r="A1" s="801" t="s">
        <v>521</v>
      </c>
      <c r="B1" s="801"/>
      <c r="C1" s="801"/>
      <c r="D1" s="801"/>
      <c r="E1" s="802"/>
      <c r="F1" s="802"/>
      <c r="G1" s="377" t="s">
        <v>96</v>
      </c>
      <c r="H1" s="528"/>
      <c r="I1" s="529"/>
      <c r="J1" s="528"/>
      <c r="K1" s="528"/>
      <c r="L1" s="528"/>
    </row>
    <row r="2" spans="1:12" s="85" customFormat="1" ht="15" customHeight="1" x14ac:dyDescent="0.25">
      <c r="A2" s="530"/>
      <c r="B2" s="530"/>
      <c r="C2" s="530"/>
      <c r="D2" s="530"/>
      <c r="E2" s="530"/>
      <c r="F2" s="530"/>
      <c r="G2" s="377"/>
      <c r="H2" s="531"/>
      <c r="I2" s="532"/>
      <c r="J2" s="531"/>
      <c r="K2" s="531"/>
      <c r="L2" s="531"/>
    </row>
    <row r="3" spans="1:12" ht="15" customHeight="1" x14ac:dyDescent="0.25">
      <c r="A3" s="813">
        <f>+Indholdsfortegnelse!E14</f>
        <v>44286</v>
      </c>
      <c r="B3" s="813"/>
      <c r="C3" s="5"/>
    </row>
    <row r="4" spans="1:12" ht="15" customHeight="1" x14ac:dyDescent="0.25">
      <c r="A4" s="533"/>
      <c r="B4" s="533"/>
      <c r="D4" s="815" t="s">
        <v>522</v>
      </c>
      <c r="E4" s="815"/>
      <c r="F4" s="753" t="s">
        <v>523</v>
      </c>
    </row>
    <row r="5" spans="1:12" ht="15" customHeight="1" x14ac:dyDescent="0.25">
      <c r="A5" s="296"/>
      <c r="B5" s="296" t="s">
        <v>524</v>
      </c>
      <c r="C5" s="5"/>
      <c r="D5" s="91" t="s">
        <v>1218</v>
      </c>
      <c r="E5" s="91" t="s">
        <v>525</v>
      </c>
      <c r="F5" s="91" t="s">
        <v>1218</v>
      </c>
      <c r="H5" s="3" t="s">
        <v>480</v>
      </c>
      <c r="K5" s="534"/>
    </row>
    <row r="6" spans="1:12" ht="15" customHeight="1" x14ac:dyDescent="0.25">
      <c r="A6" s="415">
        <v>1</v>
      </c>
      <c r="B6" s="814" t="s">
        <v>526</v>
      </c>
      <c r="C6" s="814"/>
      <c r="D6" s="429">
        <v>76954.295967590399</v>
      </c>
      <c r="E6" s="429">
        <v>74845.661482479001</v>
      </c>
      <c r="F6" s="429">
        <v>6156.3436774072325</v>
      </c>
      <c r="H6" s="403"/>
      <c r="I6" s="18"/>
      <c r="J6" s="18"/>
      <c r="K6" s="18"/>
    </row>
    <row r="7" spans="1:12" ht="15" customHeight="1" x14ac:dyDescent="0.25">
      <c r="A7" s="415">
        <v>2</v>
      </c>
      <c r="B7" s="811" t="s">
        <v>527</v>
      </c>
      <c r="C7" s="811"/>
      <c r="D7" s="429">
        <v>44457.372756565797</v>
      </c>
      <c r="E7" s="429">
        <v>42351.761540478998</v>
      </c>
      <c r="F7" s="429">
        <v>3556.5898205252638</v>
      </c>
      <c r="H7" s="18"/>
      <c r="I7" s="18"/>
      <c r="J7" s="18"/>
      <c r="K7" s="18"/>
    </row>
    <row r="8" spans="1:12" ht="15" customHeight="1" x14ac:dyDescent="0.25">
      <c r="A8" s="415">
        <v>3</v>
      </c>
      <c r="B8" s="811" t="s">
        <v>528</v>
      </c>
      <c r="C8" s="811"/>
      <c r="D8" s="424"/>
      <c r="E8" s="424"/>
      <c r="F8" s="535"/>
      <c r="H8" s="18"/>
      <c r="I8" s="18"/>
      <c r="J8" s="18"/>
      <c r="K8" s="18"/>
    </row>
    <row r="9" spans="1:12" ht="15" customHeight="1" x14ac:dyDescent="0.25">
      <c r="A9" s="415">
        <v>4</v>
      </c>
      <c r="B9" s="811" t="s">
        <v>529</v>
      </c>
      <c r="C9" s="811"/>
      <c r="D9" s="429">
        <v>32496.92339</v>
      </c>
      <c r="E9" s="429">
        <v>32493.899942</v>
      </c>
      <c r="F9" s="429">
        <v>2599.7538712</v>
      </c>
      <c r="H9" s="18"/>
      <c r="I9" s="18"/>
      <c r="J9" s="18"/>
      <c r="K9" s="18"/>
    </row>
    <row r="10" spans="1:12" ht="15" customHeight="1" x14ac:dyDescent="0.25">
      <c r="A10" s="415">
        <v>5</v>
      </c>
      <c r="B10" s="810" t="s">
        <v>530</v>
      </c>
      <c r="C10" s="810"/>
      <c r="D10" s="424"/>
      <c r="E10" s="424"/>
      <c r="F10" s="535"/>
      <c r="H10" s="18"/>
      <c r="I10" s="18"/>
      <c r="J10" s="18"/>
      <c r="K10" s="18"/>
    </row>
    <row r="11" spans="1:12" ht="15" customHeight="1" x14ac:dyDescent="0.25">
      <c r="A11" s="415">
        <v>6</v>
      </c>
      <c r="B11" s="811" t="s">
        <v>486</v>
      </c>
      <c r="C11" s="811"/>
      <c r="D11" s="424"/>
      <c r="E11" s="424"/>
      <c r="F11" s="535"/>
      <c r="H11" s="18"/>
      <c r="I11" s="18"/>
      <c r="J11" s="18"/>
      <c r="K11" s="18"/>
    </row>
    <row r="12" spans="1:12" ht="15" customHeight="1" x14ac:dyDescent="0.25">
      <c r="A12" s="415">
        <v>7</v>
      </c>
      <c r="B12" s="811" t="s">
        <v>531</v>
      </c>
      <c r="C12" s="811"/>
      <c r="D12" s="424"/>
      <c r="E12" s="424"/>
      <c r="F12" s="535"/>
      <c r="H12" s="18"/>
      <c r="I12" s="18"/>
      <c r="J12" s="18"/>
      <c r="K12" s="18"/>
    </row>
    <row r="13" spans="1:12" ht="15" customHeight="1" x14ac:dyDescent="0.25">
      <c r="A13" s="415">
        <v>8</v>
      </c>
      <c r="B13" s="811" t="s">
        <v>532</v>
      </c>
      <c r="C13" s="811"/>
      <c r="D13" s="424"/>
      <c r="E13" s="424"/>
      <c r="F13" s="535"/>
      <c r="H13" s="18"/>
      <c r="I13" s="18"/>
      <c r="J13" s="18"/>
      <c r="K13" s="18"/>
      <c r="L13" s="536"/>
    </row>
    <row r="14" spans="1:12" ht="15" customHeight="1" x14ac:dyDescent="0.25">
      <c r="A14" s="415">
        <v>9</v>
      </c>
      <c r="B14" s="811" t="s">
        <v>533</v>
      </c>
      <c r="C14" s="811"/>
      <c r="D14" s="424"/>
      <c r="E14" s="424"/>
      <c r="F14" s="535"/>
      <c r="H14" s="18"/>
      <c r="I14" s="18"/>
      <c r="J14" s="18"/>
      <c r="K14" s="18"/>
      <c r="L14" s="205"/>
    </row>
    <row r="15" spans="1:12" ht="15" customHeight="1" x14ac:dyDescent="0.25">
      <c r="A15" s="415">
        <v>10</v>
      </c>
      <c r="B15" s="811" t="s">
        <v>534</v>
      </c>
      <c r="C15" s="811"/>
      <c r="D15" s="424"/>
      <c r="E15" s="424"/>
      <c r="F15" s="535"/>
      <c r="H15" s="18"/>
      <c r="I15" s="18"/>
      <c r="J15" s="18"/>
      <c r="K15" s="18"/>
      <c r="L15" s="536"/>
    </row>
    <row r="16" spans="1:12" ht="15" customHeight="1" x14ac:dyDescent="0.25">
      <c r="A16" s="415">
        <v>11</v>
      </c>
      <c r="B16" s="810" t="s">
        <v>535</v>
      </c>
      <c r="C16" s="810"/>
      <c r="D16" s="424"/>
      <c r="E16" s="424"/>
      <c r="F16" s="535"/>
      <c r="H16" s="18"/>
      <c r="I16" s="18"/>
      <c r="J16" s="18"/>
      <c r="K16" s="18"/>
      <c r="L16" s="536"/>
    </row>
    <row r="17" spans="1:12" ht="15" customHeight="1" x14ac:dyDescent="0.25">
      <c r="A17" s="415">
        <v>12</v>
      </c>
      <c r="B17" s="811" t="s">
        <v>536</v>
      </c>
      <c r="C17" s="811"/>
      <c r="D17" s="424"/>
      <c r="E17" s="424"/>
      <c r="F17" s="535"/>
      <c r="H17" s="18"/>
      <c r="I17" s="18"/>
      <c r="J17" s="18"/>
      <c r="K17" s="18"/>
      <c r="L17" s="536"/>
    </row>
    <row r="18" spans="1:12" ht="15" customHeight="1" x14ac:dyDescent="0.25">
      <c r="A18" s="415">
        <v>13</v>
      </c>
      <c r="B18" s="811" t="s">
        <v>537</v>
      </c>
      <c r="C18" s="811"/>
      <c r="D18" s="424"/>
      <c r="E18" s="424"/>
      <c r="F18" s="535"/>
      <c r="H18" s="18"/>
      <c r="I18" s="18"/>
      <c r="J18" s="18"/>
      <c r="K18" s="18"/>
    </row>
    <row r="19" spans="1:12" ht="15" customHeight="1" x14ac:dyDescent="0.25">
      <c r="A19" s="415">
        <v>14</v>
      </c>
      <c r="B19" s="810" t="s">
        <v>538</v>
      </c>
      <c r="C19" s="810"/>
      <c r="D19" s="424"/>
      <c r="E19" s="424"/>
      <c r="F19" s="535"/>
      <c r="H19" s="18"/>
      <c r="I19" s="18"/>
      <c r="J19" s="18"/>
      <c r="K19" s="18"/>
    </row>
    <row r="20" spans="1:12" ht="15" customHeight="1" x14ac:dyDescent="0.25">
      <c r="A20" s="415">
        <v>15</v>
      </c>
      <c r="B20" s="811" t="s">
        <v>539</v>
      </c>
      <c r="C20" s="811"/>
      <c r="D20" s="424"/>
      <c r="E20" s="424"/>
      <c r="F20" s="535"/>
      <c r="H20" s="18"/>
      <c r="I20" s="18"/>
      <c r="J20" s="18"/>
      <c r="K20" s="18"/>
    </row>
    <row r="21" spans="1:12" ht="15" customHeight="1" x14ac:dyDescent="0.25">
      <c r="A21" s="415">
        <v>16</v>
      </c>
      <c r="B21" s="811" t="s">
        <v>540</v>
      </c>
      <c r="C21" s="811"/>
      <c r="D21" s="424"/>
      <c r="E21" s="424"/>
      <c r="F21" s="535"/>
      <c r="H21" s="18"/>
      <c r="I21" s="18"/>
      <c r="J21" s="18"/>
      <c r="K21" s="18"/>
    </row>
    <row r="22" spans="1:12" ht="15" customHeight="1" x14ac:dyDescent="0.25">
      <c r="A22" s="415">
        <v>17</v>
      </c>
      <c r="B22" s="811" t="s">
        <v>541</v>
      </c>
      <c r="C22" s="811"/>
      <c r="D22" s="424"/>
      <c r="E22" s="424"/>
      <c r="F22" s="535"/>
      <c r="H22" s="18"/>
      <c r="I22" s="18"/>
      <c r="J22" s="18"/>
      <c r="K22" s="18"/>
    </row>
    <row r="23" spans="1:12" ht="15" customHeight="1" x14ac:dyDescent="0.25">
      <c r="A23" s="415">
        <v>18</v>
      </c>
      <c r="B23" s="811" t="s">
        <v>542</v>
      </c>
      <c r="C23" s="811"/>
      <c r="D23" s="424"/>
      <c r="E23" s="424"/>
      <c r="F23" s="535"/>
      <c r="H23" s="18"/>
      <c r="I23" s="18"/>
      <c r="J23" s="18"/>
      <c r="K23" s="18"/>
    </row>
    <row r="24" spans="1:12" ht="15" customHeight="1" x14ac:dyDescent="0.25">
      <c r="A24" s="415">
        <v>19</v>
      </c>
      <c r="B24" s="811" t="s">
        <v>83</v>
      </c>
      <c r="C24" s="811"/>
      <c r="D24" s="429">
        <v>1577.7658983863701</v>
      </c>
      <c r="E24" s="429">
        <v>2221.0314343513901</v>
      </c>
      <c r="F24" s="429">
        <v>126.2212718709096</v>
      </c>
      <c r="H24" s="18"/>
      <c r="I24" s="18"/>
      <c r="J24" s="18"/>
      <c r="K24" s="18"/>
    </row>
    <row r="25" spans="1:12" ht="15" customHeight="1" x14ac:dyDescent="0.25">
      <c r="A25" s="415">
        <v>20</v>
      </c>
      <c r="B25" s="811" t="s">
        <v>533</v>
      </c>
      <c r="C25" s="811"/>
      <c r="D25" s="429">
        <v>1577.7658983863701</v>
      </c>
      <c r="E25" s="429">
        <v>2221.0314343513901</v>
      </c>
      <c r="F25" s="429">
        <v>126.2212718709096</v>
      </c>
      <c r="H25" s="18"/>
      <c r="I25" s="18"/>
      <c r="J25" s="18"/>
      <c r="K25" s="18"/>
    </row>
    <row r="26" spans="1:12" ht="15" customHeight="1" x14ac:dyDescent="0.25">
      <c r="A26" s="415">
        <v>21</v>
      </c>
      <c r="B26" s="811" t="s">
        <v>543</v>
      </c>
      <c r="C26" s="811"/>
      <c r="D26" s="424"/>
      <c r="E26" s="424"/>
      <c r="F26" s="537"/>
      <c r="H26" s="18"/>
      <c r="I26" s="18"/>
      <c r="J26" s="18"/>
      <c r="K26" s="18"/>
    </row>
    <row r="27" spans="1:12" ht="15" customHeight="1" x14ac:dyDescent="0.25">
      <c r="A27" s="415">
        <v>22</v>
      </c>
      <c r="B27" s="811" t="s">
        <v>544</v>
      </c>
      <c r="C27" s="811"/>
      <c r="D27" s="424"/>
      <c r="E27" s="424"/>
      <c r="F27" s="537"/>
      <c r="H27" s="18"/>
      <c r="I27" s="18"/>
      <c r="J27" s="18"/>
      <c r="K27" s="18"/>
    </row>
    <row r="28" spans="1:12" ht="15" customHeight="1" x14ac:dyDescent="0.25">
      <c r="A28" s="415">
        <v>23</v>
      </c>
      <c r="B28" s="811" t="s">
        <v>545</v>
      </c>
      <c r="C28" s="811"/>
      <c r="D28" s="429">
        <v>2400.2354408311098</v>
      </c>
      <c r="E28" s="429">
        <v>2400.2354408311098</v>
      </c>
      <c r="F28" s="429">
        <v>192.01883526648879</v>
      </c>
      <c r="H28" s="18"/>
      <c r="I28" s="18"/>
      <c r="J28" s="18"/>
      <c r="K28" s="18"/>
    </row>
    <row r="29" spans="1:12" ht="15" customHeight="1" x14ac:dyDescent="0.25">
      <c r="A29" s="415">
        <v>24</v>
      </c>
      <c r="B29" s="811" t="s">
        <v>546</v>
      </c>
      <c r="C29" s="811"/>
      <c r="D29" s="429">
        <v>2400.2354408311098</v>
      </c>
      <c r="E29" s="429">
        <v>2400.2354408311098</v>
      </c>
      <c r="F29" s="429">
        <v>192.01883526648879</v>
      </c>
      <c r="H29" s="18"/>
      <c r="I29" s="18"/>
      <c r="J29" s="18"/>
      <c r="K29" s="18"/>
    </row>
    <row r="30" spans="1:12" ht="15" customHeight="1" x14ac:dyDescent="0.25">
      <c r="A30" s="415">
        <v>25</v>
      </c>
      <c r="B30" s="811" t="s">
        <v>542</v>
      </c>
      <c r="C30" s="811"/>
      <c r="D30" s="424"/>
      <c r="E30" s="424"/>
      <c r="F30" s="535"/>
      <c r="H30" s="18"/>
      <c r="I30" s="18"/>
      <c r="J30" s="18"/>
      <c r="K30" s="18"/>
    </row>
    <row r="31" spans="1:12" ht="15" customHeight="1" x14ac:dyDescent="0.25">
      <c r="A31" s="415">
        <v>26</v>
      </c>
      <c r="B31" s="811" t="s">
        <v>547</v>
      </c>
      <c r="C31" s="811"/>
      <c r="D31" s="424"/>
      <c r="E31" s="424"/>
      <c r="F31" s="535"/>
      <c r="H31" s="18"/>
      <c r="I31" s="18"/>
      <c r="J31" s="18"/>
      <c r="K31" s="18"/>
    </row>
    <row r="32" spans="1:12" ht="15" customHeight="1" x14ac:dyDescent="0.25">
      <c r="A32" s="415">
        <v>27</v>
      </c>
      <c r="B32" s="810" t="s">
        <v>548</v>
      </c>
      <c r="C32" s="810"/>
      <c r="D32" s="424"/>
      <c r="E32" s="424"/>
      <c r="F32" s="535"/>
      <c r="H32" s="18"/>
      <c r="I32" s="18"/>
      <c r="J32" s="18"/>
      <c r="K32" s="18"/>
    </row>
    <row r="33" spans="1:11" ht="15" customHeight="1" x14ac:dyDescent="0.25">
      <c r="A33" s="415">
        <v>28</v>
      </c>
      <c r="B33" s="812" t="s">
        <v>549</v>
      </c>
      <c r="C33" s="812"/>
      <c r="D33" s="424"/>
      <c r="E33" s="424"/>
      <c r="F33" s="535"/>
      <c r="H33" s="18"/>
      <c r="I33" s="18"/>
      <c r="J33" s="18"/>
      <c r="K33" s="18"/>
    </row>
    <row r="34" spans="1:11" ht="15" customHeight="1" thickBot="1" x14ac:dyDescent="0.3">
      <c r="A34" s="538">
        <v>29</v>
      </c>
      <c r="B34" s="818" t="s">
        <v>550</v>
      </c>
      <c r="C34" s="818"/>
      <c r="D34" s="539">
        <v>80932.297306807872</v>
      </c>
      <c r="E34" s="539">
        <v>79466.928357661498</v>
      </c>
      <c r="F34" s="539">
        <v>6474.5837845446313</v>
      </c>
      <c r="H34" s="18"/>
      <c r="I34" s="18"/>
      <c r="J34" s="18"/>
      <c r="K34" s="18"/>
    </row>
    <row r="35" spans="1:11" ht="15" customHeight="1" x14ac:dyDescent="0.25">
      <c r="B35" s="541"/>
      <c r="C35" s="541"/>
      <c r="D35" s="542"/>
      <c r="E35" s="542"/>
      <c r="F35" s="542"/>
      <c r="G35" s="14"/>
      <c r="H35" s="18"/>
      <c r="I35" s="18"/>
      <c r="J35" s="18"/>
      <c r="K35" s="18"/>
    </row>
    <row r="36" spans="1:11" ht="43.5" customHeight="1" x14ac:dyDescent="0.25">
      <c r="B36" s="103" t="s">
        <v>470</v>
      </c>
      <c r="C36" s="816" t="s">
        <v>551</v>
      </c>
      <c r="D36" s="816"/>
      <c r="E36" s="816"/>
      <c r="F36" s="816"/>
      <c r="G36" s="14"/>
    </row>
    <row r="37" spans="1:11" ht="15" customHeight="1" x14ac:dyDescent="0.25">
      <c r="B37" s="103" t="s">
        <v>498</v>
      </c>
      <c r="C37" s="817" t="s">
        <v>499</v>
      </c>
      <c r="D37" s="817"/>
      <c r="E37" s="817"/>
      <c r="F37" s="817"/>
      <c r="G37" s="14"/>
    </row>
    <row r="38" spans="1:11" ht="15" customHeight="1" x14ac:dyDescent="0.25">
      <c r="B38" s="321" t="s">
        <v>500</v>
      </c>
      <c r="C38" s="817" t="s">
        <v>552</v>
      </c>
      <c r="D38" s="817"/>
      <c r="E38" s="817"/>
      <c r="F38" s="817"/>
      <c r="G38" s="14"/>
    </row>
    <row r="39" spans="1:11" ht="15" customHeight="1" x14ac:dyDescent="0.25">
      <c r="B39" s="321" t="s">
        <v>502</v>
      </c>
      <c r="C39" s="747" t="s">
        <v>553</v>
      </c>
      <c r="D39" s="747"/>
      <c r="E39" s="747"/>
      <c r="F39" s="747"/>
      <c r="G39" s="14"/>
    </row>
    <row r="40" spans="1:11" ht="15" customHeight="1" x14ac:dyDescent="0.25">
      <c r="B40" s="321" t="s">
        <v>503</v>
      </c>
      <c r="C40" s="747" t="s">
        <v>554</v>
      </c>
      <c r="D40" s="747"/>
      <c r="E40" s="747"/>
      <c r="F40" s="747"/>
      <c r="G40" s="14"/>
    </row>
    <row r="41" spans="1:11" ht="42.75" customHeight="1" x14ac:dyDescent="0.25">
      <c r="B41" s="103" t="s">
        <v>505</v>
      </c>
      <c r="C41" s="816" t="s">
        <v>555</v>
      </c>
      <c r="D41" s="816"/>
      <c r="E41" s="816"/>
      <c r="F41" s="816"/>
    </row>
    <row r="42" spans="1:11" ht="15" customHeight="1" x14ac:dyDescent="0.25">
      <c r="B42" s="103"/>
      <c r="C42" s="746"/>
      <c r="D42" s="746"/>
      <c r="E42" s="746"/>
      <c r="F42" s="746"/>
    </row>
    <row r="43" spans="1:11" ht="15" customHeight="1" x14ac:dyDescent="0.25">
      <c r="A43" s="234"/>
      <c r="B43" s="105" t="s">
        <v>481</v>
      </c>
      <c r="C43" s="234"/>
      <c r="D43" s="543"/>
      <c r="E43" s="544"/>
      <c r="F43" s="234"/>
    </row>
    <row r="44" spans="1:11" ht="43.5" customHeight="1" x14ac:dyDescent="0.25">
      <c r="B44" s="799" t="s">
        <v>556</v>
      </c>
      <c r="C44" s="799"/>
      <c r="D44" s="799"/>
      <c r="E44" s="799"/>
      <c r="F44" s="799"/>
      <c r="G44" s="305"/>
      <c r="H44" s="305"/>
      <c r="I44" s="305"/>
      <c r="J44" s="305"/>
      <c r="K44" s="305"/>
    </row>
    <row r="45" spans="1:11" ht="30" customHeight="1" x14ac:dyDescent="0.25">
      <c r="B45" s="799" t="s">
        <v>557</v>
      </c>
      <c r="C45" s="799"/>
      <c r="D45" s="799"/>
      <c r="E45" s="799"/>
      <c r="F45" s="799"/>
      <c r="G45" s="305"/>
      <c r="H45" s="305"/>
      <c r="I45" s="305"/>
      <c r="J45" s="305"/>
      <c r="K45" s="305"/>
    </row>
    <row r="46" spans="1:11" ht="42.75" customHeight="1" x14ac:dyDescent="0.25">
      <c r="B46" s="799" t="s">
        <v>558</v>
      </c>
      <c r="C46" s="799"/>
      <c r="D46" s="799"/>
      <c r="E46" s="799"/>
      <c r="F46" s="799"/>
      <c r="G46" s="305"/>
      <c r="H46" s="305"/>
      <c r="I46" s="305"/>
      <c r="J46" s="305"/>
      <c r="K46" s="305"/>
    </row>
    <row r="47" spans="1:11" ht="82.5" customHeight="1" x14ac:dyDescent="0.25">
      <c r="B47" s="799" t="s">
        <v>559</v>
      </c>
      <c r="C47" s="799"/>
      <c r="D47" s="799"/>
      <c r="E47" s="799"/>
      <c r="F47" s="799"/>
      <c r="G47" s="305"/>
      <c r="H47" s="305"/>
      <c r="I47" s="305"/>
      <c r="J47" s="305"/>
      <c r="K47" s="305"/>
    </row>
    <row r="48" spans="1:11" ht="28.5" customHeight="1" x14ac:dyDescent="0.25">
      <c r="B48" s="799" t="s">
        <v>560</v>
      </c>
      <c r="C48" s="799"/>
      <c r="D48" s="799"/>
      <c r="E48" s="799"/>
      <c r="F48" s="799"/>
      <c r="G48" s="305"/>
      <c r="H48" s="305"/>
      <c r="I48" s="305"/>
      <c r="J48" s="305"/>
      <c r="K48" s="305"/>
    </row>
    <row r="49" spans="2:11" ht="42.75" customHeight="1" x14ac:dyDescent="0.25">
      <c r="B49" s="799" t="s">
        <v>561</v>
      </c>
      <c r="C49" s="799"/>
      <c r="D49" s="799"/>
      <c r="E49" s="799"/>
      <c r="F49" s="799"/>
      <c r="G49" s="305"/>
      <c r="H49" s="305"/>
      <c r="I49" s="305"/>
      <c r="J49" s="305"/>
      <c r="K49" s="305"/>
    </row>
    <row r="50" spans="2:11" ht="69" customHeight="1" x14ac:dyDescent="0.25">
      <c r="B50" s="799" t="s">
        <v>562</v>
      </c>
      <c r="C50" s="799"/>
      <c r="D50" s="799"/>
      <c r="E50" s="799"/>
      <c r="F50" s="799"/>
      <c r="G50" s="305"/>
      <c r="H50" s="305"/>
      <c r="I50" s="305"/>
      <c r="J50" s="305"/>
      <c r="K50" s="305"/>
    </row>
    <row r="51" spans="2:11" ht="56.25" customHeight="1" x14ac:dyDescent="0.25">
      <c r="B51" s="799" t="s">
        <v>563</v>
      </c>
      <c r="C51" s="799"/>
      <c r="D51" s="799"/>
      <c r="E51" s="799"/>
      <c r="F51" s="799"/>
      <c r="G51" s="305"/>
      <c r="H51" s="305"/>
      <c r="I51" s="305"/>
      <c r="J51" s="305"/>
      <c r="K51" s="305"/>
    </row>
    <row r="52" spans="2:11" ht="56.25" customHeight="1" x14ac:dyDescent="0.25">
      <c r="B52" s="799"/>
      <c r="C52" s="799"/>
      <c r="D52" s="799"/>
      <c r="E52" s="799"/>
      <c r="F52" s="799"/>
      <c r="G52" s="305"/>
      <c r="H52" s="305"/>
      <c r="I52" s="305"/>
      <c r="J52" s="305"/>
      <c r="K52" s="305"/>
    </row>
    <row r="53" spans="2:11" ht="56.25" customHeight="1" x14ac:dyDescent="0.25">
      <c r="B53" s="799"/>
      <c r="C53" s="799"/>
      <c r="D53" s="799"/>
      <c r="E53" s="799"/>
      <c r="F53" s="799"/>
      <c r="G53" s="305"/>
      <c r="H53" s="305"/>
      <c r="I53" s="305"/>
      <c r="J53" s="305"/>
      <c r="K53" s="305"/>
    </row>
    <row r="54" spans="2:11" ht="56.25" customHeight="1" x14ac:dyDescent="0.25">
      <c r="B54" s="799"/>
      <c r="C54" s="799"/>
      <c r="D54" s="799"/>
      <c r="E54" s="799"/>
      <c r="F54" s="799"/>
      <c r="G54" s="305"/>
      <c r="H54" s="305"/>
      <c r="I54" s="305"/>
      <c r="J54" s="305"/>
      <c r="K54" s="305"/>
    </row>
    <row r="55" spans="2:11" ht="56.25" customHeight="1" x14ac:dyDescent="0.25">
      <c r="B55" s="799"/>
      <c r="C55" s="799"/>
      <c r="D55" s="799"/>
      <c r="E55" s="799"/>
      <c r="F55" s="799"/>
      <c r="G55" s="305"/>
      <c r="H55" s="305"/>
      <c r="I55" s="305"/>
      <c r="J55" s="305"/>
      <c r="K55" s="305"/>
    </row>
    <row r="56" spans="2:11" ht="56.25" customHeight="1" x14ac:dyDescent="0.25">
      <c r="B56" s="799"/>
      <c r="C56" s="799"/>
      <c r="D56" s="799"/>
      <c r="E56" s="799"/>
      <c r="F56" s="799"/>
      <c r="G56" s="305"/>
      <c r="H56" s="305"/>
      <c r="I56" s="305"/>
      <c r="J56" s="305"/>
      <c r="K56" s="305"/>
    </row>
    <row r="57" spans="2:11" ht="56.25" customHeight="1" x14ac:dyDescent="0.25">
      <c r="B57" s="799"/>
      <c r="C57" s="799"/>
      <c r="D57" s="799"/>
      <c r="E57" s="799"/>
      <c r="F57" s="799"/>
      <c r="G57" s="305"/>
      <c r="H57" s="305"/>
      <c r="I57" s="305"/>
      <c r="J57" s="305"/>
      <c r="K57" s="305"/>
    </row>
    <row r="58" spans="2:11" ht="56.25" customHeight="1" x14ac:dyDescent="0.25">
      <c r="B58" s="799"/>
      <c r="C58" s="799"/>
      <c r="D58" s="799"/>
      <c r="E58" s="799"/>
      <c r="F58" s="799"/>
      <c r="G58" s="305"/>
      <c r="H58" s="305"/>
      <c r="I58" s="305"/>
      <c r="J58" s="305"/>
      <c r="K58" s="305"/>
    </row>
    <row r="59" spans="2:11" ht="66.75" customHeight="1" x14ac:dyDescent="0.25">
      <c r="B59" s="799"/>
      <c r="C59" s="799"/>
      <c r="D59" s="799"/>
      <c r="E59" s="799"/>
      <c r="F59" s="799"/>
      <c r="G59" s="305"/>
      <c r="H59" s="305"/>
      <c r="I59" s="305"/>
      <c r="J59" s="305"/>
      <c r="K59" s="305"/>
    </row>
    <row r="60" spans="2:11" ht="15" customHeight="1" x14ac:dyDescent="0.25">
      <c r="B60" s="735"/>
      <c r="C60" s="735"/>
      <c r="D60" s="735"/>
      <c r="E60" s="735"/>
      <c r="F60" s="735"/>
      <c r="G60" s="305"/>
      <c r="H60" s="305"/>
      <c r="I60" s="305"/>
      <c r="J60" s="305"/>
      <c r="K60" s="305"/>
    </row>
    <row r="61" spans="2:11" ht="15" customHeight="1" x14ac:dyDescent="0.25">
      <c r="B61" s="735"/>
      <c r="C61" s="735"/>
      <c r="D61" s="735"/>
      <c r="E61" s="735"/>
      <c r="F61" s="735"/>
      <c r="G61" s="305"/>
      <c r="H61" s="305"/>
      <c r="I61" s="305"/>
      <c r="J61" s="305"/>
      <c r="K61" s="305"/>
    </row>
    <row r="62" spans="2:11" ht="15" customHeight="1" x14ac:dyDescent="0.25">
      <c r="B62" s="735"/>
      <c r="C62" s="735"/>
      <c r="D62" s="735"/>
      <c r="E62" s="735"/>
      <c r="F62" s="735"/>
      <c r="G62" s="305"/>
      <c r="H62" s="305"/>
      <c r="I62" s="305"/>
      <c r="J62" s="305"/>
      <c r="K62" s="305"/>
    </row>
    <row r="63" spans="2:11" ht="15" customHeight="1" x14ac:dyDescent="0.25">
      <c r="B63" s="735"/>
      <c r="C63" s="735"/>
      <c r="D63" s="735"/>
      <c r="E63" s="735"/>
      <c r="F63" s="735"/>
      <c r="G63" s="305"/>
      <c r="H63" s="305"/>
      <c r="I63" s="305"/>
      <c r="J63" s="305"/>
      <c r="K63" s="305"/>
    </row>
    <row r="64" spans="2:11" ht="15" customHeight="1" x14ac:dyDescent="0.25">
      <c r="B64" s="735"/>
      <c r="C64" s="735"/>
      <c r="D64" s="735"/>
      <c r="E64" s="735"/>
      <c r="F64" s="735"/>
      <c r="G64" s="305"/>
      <c r="H64" s="305"/>
      <c r="I64" s="305"/>
      <c r="J64" s="305"/>
      <c r="K64" s="305"/>
    </row>
    <row r="65" spans="2:11" ht="15" customHeight="1" x14ac:dyDescent="0.25">
      <c r="B65" s="735"/>
      <c r="C65" s="735"/>
      <c r="D65" s="735"/>
      <c r="E65" s="735"/>
      <c r="F65" s="735"/>
      <c r="G65" s="305"/>
      <c r="H65" s="305"/>
      <c r="I65" s="305"/>
      <c r="J65" s="305"/>
      <c r="K65" s="305"/>
    </row>
    <row r="66" spans="2:11" ht="15" customHeight="1" x14ac:dyDescent="0.25">
      <c r="B66" s="735"/>
      <c r="C66" s="735"/>
      <c r="D66" s="735"/>
      <c r="E66" s="735"/>
      <c r="F66" s="735"/>
      <c r="G66" s="305"/>
      <c r="H66" s="305"/>
      <c r="I66" s="305"/>
      <c r="J66" s="305"/>
      <c r="K66" s="305"/>
    </row>
    <row r="67" spans="2:11" ht="15" customHeight="1" x14ac:dyDescent="0.25">
      <c r="B67" s="233"/>
      <c r="C67" s="746"/>
      <c r="D67" s="746"/>
      <c r="E67" s="746"/>
      <c r="F67" s="108" t="s">
        <v>480</v>
      </c>
    </row>
    <row r="68" spans="2:11" ht="15" customHeight="1" x14ac:dyDescent="0.25">
      <c r="B68" s="237"/>
      <c r="C68" s="237"/>
      <c r="D68" s="237"/>
      <c r="E68" s="237"/>
      <c r="F68" s="237"/>
      <c r="G68" s="305"/>
      <c r="H68" s="305"/>
      <c r="I68" s="305"/>
      <c r="J68" s="305"/>
      <c r="K68" s="305"/>
    </row>
    <row r="69" spans="2:11" ht="15" customHeight="1" x14ac:dyDescent="0.25">
      <c r="B69" s="237"/>
      <c r="C69" s="237"/>
      <c r="D69" s="237"/>
      <c r="E69" s="237"/>
      <c r="F69" s="237"/>
      <c r="G69" s="305"/>
      <c r="H69" s="305"/>
      <c r="I69" s="305"/>
      <c r="J69" s="305"/>
      <c r="K69" s="305"/>
    </row>
    <row r="70" spans="2:11" ht="15" customHeight="1" x14ac:dyDescent="0.25">
      <c r="B70" s="237"/>
      <c r="C70" s="237"/>
      <c r="D70" s="237"/>
      <c r="E70" s="237"/>
      <c r="F70" s="237"/>
      <c r="G70" s="305"/>
      <c r="H70" s="305"/>
      <c r="I70" s="305"/>
      <c r="J70" s="305"/>
      <c r="K70" s="305"/>
    </row>
    <row r="71" spans="2:11" ht="15" customHeight="1" x14ac:dyDescent="0.25">
      <c r="B71" s="237"/>
      <c r="C71" s="237"/>
      <c r="D71" s="237"/>
      <c r="E71" s="237"/>
      <c r="F71" s="237"/>
      <c r="G71" s="305"/>
      <c r="H71" s="305"/>
      <c r="I71" s="305"/>
      <c r="J71" s="305"/>
      <c r="K71" s="305"/>
    </row>
    <row r="72" spans="2:11" ht="15" customHeight="1" x14ac:dyDescent="0.25">
      <c r="B72" s="237"/>
      <c r="C72" s="237"/>
      <c r="D72" s="237"/>
      <c r="E72" s="237"/>
      <c r="F72" s="237"/>
      <c r="G72" s="305"/>
      <c r="H72" s="305"/>
      <c r="I72" s="305"/>
      <c r="J72" s="305"/>
      <c r="K72" s="305"/>
    </row>
    <row r="73" spans="2:11" ht="15" customHeight="1" x14ac:dyDescent="0.25">
      <c r="B73" s="237"/>
      <c r="C73" s="237"/>
      <c r="D73" s="237"/>
      <c r="E73" s="237"/>
      <c r="F73" s="237"/>
      <c r="G73" s="305"/>
      <c r="H73" s="305"/>
      <c r="I73" s="305"/>
      <c r="J73" s="305"/>
      <c r="K73" s="305"/>
    </row>
    <row r="74" spans="2:11" ht="15" customHeight="1" x14ac:dyDescent="0.25">
      <c r="B74" s="237"/>
      <c r="C74" s="237"/>
      <c r="D74" s="237"/>
      <c r="E74" s="237"/>
      <c r="F74" s="237"/>
      <c r="G74" s="305"/>
      <c r="H74" s="305"/>
      <c r="I74" s="305"/>
      <c r="J74" s="305"/>
      <c r="K74" s="305"/>
    </row>
    <row r="75" spans="2:11" ht="15" customHeight="1" x14ac:dyDescent="0.25">
      <c r="B75" s="237"/>
      <c r="C75" s="237"/>
      <c r="D75" s="237"/>
      <c r="E75" s="237"/>
      <c r="F75" s="237"/>
      <c r="G75" s="305"/>
      <c r="H75" s="305"/>
      <c r="I75" s="305"/>
      <c r="J75" s="305"/>
      <c r="K75" s="305"/>
    </row>
    <row r="76" spans="2:11" ht="15" customHeight="1" x14ac:dyDescent="0.25">
      <c r="B76" s="237"/>
      <c r="C76" s="237"/>
      <c r="D76" s="237"/>
      <c r="E76" s="237"/>
      <c r="F76" s="237"/>
      <c r="G76" s="305"/>
      <c r="H76" s="305"/>
      <c r="I76" s="305"/>
      <c r="J76" s="305"/>
      <c r="K76" s="305"/>
    </row>
    <row r="77" spans="2:11" ht="15" customHeight="1" x14ac:dyDescent="0.25">
      <c r="B77" s="237"/>
      <c r="C77" s="237"/>
      <c r="D77" s="237"/>
      <c r="E77" s="237"/>
      <c r="F77" s="237"/>
      <c r="G77" s="305"/>
      <c r="H77" s="305"/>
      <c r="I77" s="305"/>
      <c r="J77" s="305"/>
      <c r="K77" s="305"/>
    </row>
    <row r="78" spans="2:11" ht="15" customHeight="1" x14ac:dyDescent="0.25">
      <c r="B78" s="237"/>
      <c r="C78" s="237"/>
      <c r="D78" s="237"/>
      <c r="E78" s="237"/>
      <c r="F78" s="237"/>
      <c r="G78" s="305"/>
      <c r="H78" s="305"/>
      <c r="I78" s="305"/>
      <c r="J78" s="305"/>
      <c r="K78" s="305"/>
    </row>
    <row r="79" spans="2:11" ht="15" customHeight="1" x14ac:dyDescent="0.25">
      <c r="B79" s="237"/>
      <c r="C79" s="237"/>
      <c r="D79" s="237"/>
      <c r="E79" s="237"/>
      <c r="F79" s="237"/>
      <c r="G79" s="305"/>
      <c r="H79" s="305"/>
      <c r="I79" s="305"/>
      <c r="J79" s="305"/>
      <c r="K79" s="305"/>
    </row>
    <row r="80" spans="2:11" ht="15" customHeight="1" x14ac:dyDescent="0.25">
      <c r="B80" s="237"/>
      <c r="C80" s="237"/>
      <c r="D80" s="237"/>
      <c r="E80" s="237"/>
      <c r="F80" s="237"/>
      <c r="G80" s="305"/>
      <c r="H80" s="305"/>
      <c r="I80" s="305"/>
      <c r="J80" s="305"/>
      <c r="K80" s="305"/>
    </row>
    <row r="81" spans="2:11" ht="15" customHeight="1" x14ac:dyDescent="0.25">
      <c r="B81" s="237"/>
      <c r="C81" s="237"/>
      <c r="D81" s="237"/>
      <c r="E81" s="237"/>
      <c r="F81" s="237"/>
      <c r="G81" s="305"/>
      <c r="H81" s="305"/>
      <c r="I81" s="305"/>
      <c r="J81" s="305"/>
      <c r="K81" s="305"/>
    </row>
    <row r="82" spans="2:11" ht="15" customHeight="1" x14ac:dyDescent="0.25">
      <c r="B82" s="237"/>
      <c r="C82" s="237"/>
      <c r="D82" s="237"/>
      <c r="E82" s="237"/>
      <c r="F82" s="237"/>
      <c r="G82" s="305"/>
      <c r="H82" s="305"/>
      <c r="I82" s="305"/>
      <c r="J82" s="305"/>
      <c r="K82" s="305"/>
    </row>
    <row r="83" spans="2:11" ht="15" customHeight="1" x14ac:dyDescent="0.25">
      <c r="B83" s="237"/>
      <c r="C83" s="237"/>
      <c r="D83" s="237"/>
      <c r="E83" s="237"/>
      <c r="F83" s="237"/>
      <c r="G83" s="305"/>
      <c r="H83" s="305"/>
      <c r="I83" s="305"/>
      <c r="J83" s="305"/>
      <c r="K83" s="305"/>
    </row>
    <row r="84" spans="2:11" ht="15" customHeight="1" x14ac:dyDescent="0.25">
      <c r="B84" s="237"/>
      <c r="C84" s="237"/>
      <c r="D84" s="237"/>
      <c r="E84" s="237"/>
      <c r="F84" s="237"/>
      <c r="G84" s="305"/>
      <c r="H84" s="305"/>
      <c r="I84" s="305"/>
      <c r="J84" s="305"/>
      <c r="K84" s="305"/>
    </row>
    <row r="85" spans="2:11" ht="15" customHeight="1" x14ac:dyDescent="0.25">
      <c r="B85" s="237"/>
      <c r="C85" s="237"/>
      <c r="D85" s="237"/>
      <c r="E85" s="237"/>
      <c r="F85" s="237"/>
      <c r="G85" s="305"/>
      <c r="H85" s="305"/>
      <c r="I85" s="305"/>
      <c r="J85" s="305"/>
      <c r="K85" s="305"/>
    </row>
    <row r="86" spans="2:11" ht="15" customHeight="1" x14ac:dyDescent="0.25">
      <c r="B86" s="237"/>
      <c r="C86" s="237"/>
      <c r="D86" s="237"/>
      <c r="E86" s="237"/>
      <c r="F86" s="237"/>
      <c r="G86" s="305"/>
      <c r="H86" s="305"/>
      <c r="I86" s="305"/>
      <c r="J86" s="305"/>
      <c r="K86" s="305"/>
    </row>
    <row r="87" spans="2:11" ht="15" customHeight="1" x14ac:dyDescent="0.25">
      <c r="B87" s="237"/>
      <c r="C87" s="237"/>
      <c r="D87" s="237"/>
      <c r="E87" s="237"/>
      <c r="F87" s="237"/>
      <c r="G87" s="305"/>
      <c r="H87" s="305"/>
      <c r="I87" s="305"/>
      <c r="J87" s="305"/>
      <c r="K87" s="305"/>
    </row>
    <row r="88" spans="2:11" ht="15" customHeight="1" x14ac:dyDescent="0.25">
      <c r="B88" s="237"/>
      <c r="C88" s="237"/>
      <c r="D88" s="237"/>
      <c r="E88" s="237"/>
      <c r="F88" s="237"/>
      <c r="G88" s="305"/>
      <c r="H88" s="305"/>
      <c r="I88" s="305"/>
      <c r="J88" s="305"/>
      <c r="K88" s="305"/>
    </row>
    <row r="89" spans="2:11" ht="15" customHeight="1" x14ac:dyDescent="0.25">
      <c r="B89" s="237"/>
      <c r="C89" s="237"/>
      <c r="D89" s="237"/>
      <c r="E89" s="237"/>
      <c r="F89" s="237"/>
      <c r="G89" s="305"/>
      <c r="H89" s="305"/>
      <c r="I89" s="305"/>
      <c r="J89" s="305"/>
      <c r="K89" s="305"/>
    </row>
    <row r="90" spans="2:11" ht="15" customHeight="1" x14ac:dyDescent="0.25">
      <c r="B90" s="237"/>
      <c r="C90" s="237"/>
      <c r="D90" s="237"/>
      <c r="E90" s="237"/>
      <c r="F90" s="237"/>
      <c r="G90" s="305"/>
      <c r="H90" s="305"/>
      <c r="I90" s="305"/>
      <c r="J90" s="305"/>
      <c r="K90" s="305"/>
    </row>
    <row r="91" spans="2:11" ht="15" customHeight="1" x14ac:dyDescent="0.25">
      <c r="B91" s="237"/>
      <c r="C91" s="237"/>
      <c r="D91" s="237"/>
      <c r="E91" s="237"/>
      <c r="F91" s="237"/>
      <c r="G91" s="305"/>
      <c r="H91" s="305"/>
      <c r="I91" s="305"/>
      <c r="J91" s="305"/>
      <c r="K91" s="305"/>
    </row>
    <row r="92" spans="2:11" ht="15" customHeight="1" x14ac:dyDescent="0.25">
      <c r="B92" s="237"/>
      <c r="C92" s="237"/>
      <c r="D92" s="237"/>
      <c r="E92" s="237"/>
      <c r="F92" s="237"/>
      <c r="G92" s="305"/>
      <c r="H92" s="305"/>
      <c r="I92" s="305"/>
      <c r="J92" s="305"/>
      <c r="K92" s="305"/>
    </row>
    <row r="93" spans="2:11" ht="15" customHeight="1" x14ac:dyDescent="0.25">
      <c r="B93" s="237"/>
      <c r="C93" s="237"/>
      <c r="D93" s="237"/>
      <c r="E93" s="237"/>
      <c r="F93" s="237"/>
      <c r="G93" s="305"/>
      <c r="H93" s="305"/>
      <c r="I93" s="305"/>
      <c r="J93" s="305"/>
      <c r="K93" s="305"/>
    </row>
    <row r="94" spans="2:11" ht="15" customHeight="1" x14ac:dyDescent="0.25">
      <c r="B94" s="237"/>
      <c r="C94" s="237"/>
      <c r="D94" s="237"/>
      <c r="E94" s="237"/>
      <c r="F94" s="237"/>
      <c r="G94" s="305"/>
      <c r="H94" s="305"/>
      <c r="I94" s="305"/>
      <c r="J94" s="305"/>
      <c r="K94" s="305"/>
    </row>
    <row r="95" spans="2:11" ht="15" customHeight="1" x14ac:dyDescent="0.25">
      <c r="B95" s="237"/>
      <c r="C95" s="237"/>
      <c r="D95" s="237"/>
      <c r="E95" s="237"/>
      <c r="F95" s="237"/>
      <c r="G95" s="305"/>
      <c r="H95" s="305"/>
      <c r="I95" s="305"/>
      <c r="J95" s="305"/>
      <c r="K95" s="305"/>
    </row>
    <row r="96" spans="2:11" ht="15" customHeight="1" x14ac:dyDescent="0.25">
      <c r="B96" s="237"/>
      <c r="C96" s="237"/>
      <c r="D96" s="237"/>
      <c r="E96" s="237"/>
      <c r="F96" s="237"/>
      <c r="G96" s="305"/>
      <c r="H96" s="305"/>
      <c r="I96" s="305"/>
      <c r="J96" s="305"/>
      <c r="K96" s="305"/>
    </row>
    <row r="97" spans="2:11" ht="15" customHeight="1" x14ac:dyDescent="0.25">
      <c r="B97" s="237"/>
      <c r="C97" s="237"/>
      <c r="D97" s="237"/>
      <c r="E97" s="237"/>
      <c r="F97" s="237"/>
      <c r="G97" s="305"/>
      <c r="H97" s="305"/>
      <c r="I97" s="305"/>
      <c r="J97" s="305"/>
      <c r="K97" s="305"/>
    </row>
    <row r="98" spans="2:11" ht="15" customHeight="1" x14ac:dyDescent="0.25">
      <c r="B98" s="237"/>
      <c r="C98" s="237"/>
      <c r="D98" s="237"/>
      <c r="E98" s="237"/>
      <c r="F98" s="237"/>
      <c r="G98" s="305"/>
      <c r="H98" s="305"/>
      <c r="I98" s="305"/>
      <c r="J98" s="305"/>
      <c r="K98" s="305"/>
    </row>
    <row r="99" spans="2:11" ht="15" customHeight="1" x14ac:dyDescent="0.25">
      <c r="B99" s="237"/>
      <c r="C99" s="237"/>
      <c r="D99" s="237"/>
      <c r="E99" s="237"/>
      <c r="F99" s="237"/>
      <c r="G99" s="305"/>
      <c r="H99" s="305"/>
      <c r="I99" s="305"/>
      <c r="J99" s="305"/>
      <c r="K99" s="305"/>
    </row>
    <row r="100" spans="2:11" ht="15" customHeight="1" x14ac:dyDescent="0.25">
      <c r="B100" s="237"/>
      <c r="C100" s="237"/>
      <c r="D100" s="237"/>
      <c r="E100" s="237"/>
      <c r="F100" s="237"/>
      <c r="G100" s="305"/>
      <c r="H100" s="305"/>
      <c r="I100" s="305"/>
      <c r="J100" s="305"/>
      <c r="K100" s="305"/>
    </row>
    <row r="101" spans="2:11" ht="15" customHeight="1" x14ac:dyDescent="0.25">
      <c r="B101" s="237"/>
      <c r="C101" s="237"/>
      <c r="D101" s="237"/>
      <c r="E101" s="237"/>
      <c r="F101" s="237"/>
      <c r="G101" s="305"/>
      <c r="H101" s="305"/>
      <c r="I101" s="305"/>
      <c r="J101" s="305"/>
      <c r="K101" s="305"/>
    </row>
    <row r="102" spans="2:11" ht="15" customHeight="1" x14ac:dyDescent="0.25">
      <c r="B102" s="237"/>
      <c r="C102" s="237"/>
      <c r="D102" s="237"/>
      <c r="E102" s="237"/>
      <c r="F102" s="237"/>
      <c r="G102" s="305"/>
      <c r="H102" s="305"/>
      <c r="I102" s="305"/>
      <c r="J102" s="305"/>
      <c r="K102" s="305"/>
    </row>
    <row r="103" spans="2:11" ht="15" customHeight="1" x14ac:dyDescent="0.25">
      <c r="B103" s="237"/>
      <c r="C103" s="237"/>
      <c r="D103" s="237"/>
      <c r="E103" s="237"/>
      <c r="F103" s="237"/>
      <c r="G103" s="305"/>
      <c r="H103" s="305"/>
      <c r="I103" s="305"/>
      <c r="J103" s="305"/>
      <c r="K103" s="305"/>
    </row>
    <row r="104" spans="2:11" ht="15" customHeight="1" x14ac:dyDescent="0.25">
      <c r="B104" s="237"/>
      <c r="C104" s="237"/>
      <c r="D104" s="237"/>
      <c r="E104" s="237"/>
      <c r="F104" s="237"/>
      <c r="G104" s="305"/>
      <c r="H104" s="305"/>
      <c r="I104" s="305"/>
      <c r="J104" s="305"/>
      <c r="K104" s="305"/>
    </row>
    <row r="105" spans="2:11" ht="15" customHeight="1" x14ac:dyDescent="0.25">
      <c r="B105" s="237"/>
      <c r="C105" s="237"/>
      <c r="D105" s="237"/>
      <c r="E105" s="237"/>
      <c r="F105" s="237"/>
      <c r="G105" s="305"/>
      <c r="H105" s="305"/>
      <c r="I105" s="305"/>
      <c r="J105" s="305"/>
      <c r="K105" s="305"/>
    </row>
    <row r="106" spans="2:11" ht="15" customHeight="1" x14ac:dyDescent="0.25">
      <c r="B106" s="237"/>
      <c r="C106" s="237"/>
      <c r="D106" s="237"/>
      <c r="E106" s="237"/>
      <c r="F106" s="237"/>
      <c r="G106" s="305"/>
      <c r="H106" s="305"/>
      <c r="I106" s="305"/>
      <c r="J106" s="305"/>
      <c r="K106" s="305"/>
    </row>
    <row r="107" spans="2:11" ht="15" customHeight="1" x14ac:dyDescent="0.25">
      <c r="B107" s="237"/>
      <c r="C107" s="237"/>
      <c r="D107" s="237"/>
      <c r="E107" s="237"/>
      <c r="F107" s="237"/>
      <c r="G107" s="305"/>
      <c r="H107" s="305"/>
      <c r="I107" s="305"/>
      <c r="J107" s="305"/>
      <c r="K107" s="305"/>
    </row>
    <row r="108" spans="2:11" ht="15" customHeight="1" x14ac:dyDescent="0.25">
      <c r="B108" s="237"/>
      <c r="C108" s="237"/>
      <c r="D108" s="237"/>
      <c r="E108" s="237"/>
      <c r="F108" s="237"/>
      <c r="G108" s="305"/>
      <c r="H108" s="305"/>
      <c r="I108" s="305"/>
      <c r="J108" s="305"/>
      <c r="K108" s="305"/>
    </row>
    <row r="109" spans="2:11" ht="15" customHeight="1" x14ac:dyDescent="0.25">
      <c r="B109" s="237"/>
      <c r="C109" s="237"/>
      <c r="D109" s="237"/>
      <c r="E109" s="237"/>
      <c r="F109" s="237"/>
      <c r="G109" s="305"/>
      <c r="H109" s="305"/>
      <c r="I109" s="305"/>
      <c r="J109" s="305"/>
      <c r="K109" s="305"/>
    </row>
    <row r="110" spans="2:11" ht="15" customHeight="1" x14ac:dyDescent="0.25">
      <c r="B110" s="237"/>
      <c r="C110" s="237"/>
      <c r="D110" s="237"/>
      <c r="E110" s="237"/>
      <c r="F110" s="237"/>
      <c r="G110" s="305"/>
      <c r="H110" s="305"/>
      <c r="I110" s="305"/>
      <c r="J110" s="305"/>
      <c r="K110" s="305"/>
    </row>
    <row r="111" spans="2:11" ht="15" customHeight="1" x14ac:dyDescent="0.25">
      <c r="B111" s="237"/>
      <c r="C111" s="237"/>
      <c r="D111" s="237"/>
      <c r="E111" s="237"/>
      <c r="F111" s="237"/>
      <c r="G111" s="305"/>
      <c r="H111" s="305"/>
      <c r="I111" s="305"/>
      <c r="J111" s="305"/>
      <c r="K111" s="305"/>
    </row>
    <row r="112" spans="2:11" ht="15" customHeight="1" x14ac:dyDescent="0.25">
      <c r="B112" s="237"/>
      <c r="C112" s="237"/>
      <c r="D112" s="237"/>
      <c r="E112" s="237"/>
      <c r="F112" s="237"/>
      <c r="G112" s="305"/>
      <c r="H112" s="305"/>
      <c r="I112" s="305"/>
      <c r="J112" s="305"/>
      <c r="K112" s="305"/>
    </row>
    <row r="113" spans="2:11" ht="15" customHeight="1" x14ac:dyDescent="0.25">
      <c r="B113" s="237"/>
      <c r="C113" s="237"/>
      <c r="D113" s="237"/>
      <c r="E113" s="237"/>
      <c r="F113" s="237"/>
      <c r="G113" s="305"/>
      <c r="H113" s="305"/>
      <c r="I113" s="305"/>
      <c r="J113" s="305"/>
      <c r="K113" s="305"/>
    </row>
    <row r="114" spans="2:11" x14ac:dyDescent="0.25">
      <c r="B114" s="305"/>
      <c r="C114" s="305"/>
      <c r="D114" s="305"/>
      <c r="E114" s="305"/>
      <c r="F114" s="305"/>
      <c r="G114" s="305"/>
      <c r="H114" s="305"/>
      <c r="I114" s="305"/>
      <c r="J114" s="305"/>
      <c r="K114" s="305"/>
    </row>
    <row r="115" spans="2:11" x14ac:dyDescent="0.25">
      <c r="B115" s="305"/>
      <c r="C115" s="305"/>
      <c r="D115" s="305"/>
      <c r="E115" s="305"/>
      <c r="F115" s="305"/>
      <c r="G115" s="305"/>
      <c r="H115" s="305"/>
      <c r="I115" s="305"/>
      <c r="J115" s="305"/>
      <c r="K115" s="305"/>
    </row>
  </sheetData>
  <mergeCells count="44">
    <mergeCell ref="A1:F1"/>
    <mergeCell ref="A3:B3"/>
    <mergeCell ref="B33:C33"/>
    <mergeCell ref="B34:C34"/>
    <mergeCell ref="B27:C27"/>
    <mergeCell ref="B28:C28"/>
    <mergeCell ref="B29:C29"/>
    <mergeCell ref="B30:C30"/>
    <mergeCell ref="B31:C31"/>
    <mergeCell ref="B23:C23"/>
    <mergeCell ref="B24:C24"/>
    <mergeCell ref="B25:C25"/>
    <mergeCell ref="B26:C26"/>
    <mergeCell ref="B32:C32"/>
    <mergeCell ref="B18:C18"/>
    <mergeCell ref="B19:C19"/>
    <mergeCell ref="B21:C21"/>
    <mergeCell ref="B22:C22"/>
    <mergeCell ref="B13:C13"/>
    <mergeCell ref="B14:C14"/>
    <mergeCell ref="B15:C15"/>
    <mergeCell ref="B16:C16"/>
    <mergeCell ref="B17:C17"/>
    <mergeCell ref="B9:C9"/>
    <mergeCell ref="B10:C10"/>
    <mergeCell ref="B11:C11"/>
    <mergeCell ref="B12:C12"/>
    <mergeCell ref="B20:C20"/>
    <mergeCell ref="B6:C6"/>
    <mergeCell ref="B51:F59"/>
    <mergeCell ref="D4:E4"/>
    <mergeCell ref="C41:F41"/>
    <mergeCell ref="C36:F36"/>
    <mergeCell ref="C37:F37"/>
    <mergeCell ref="C38:F38"/>
    <mergeCell ref="B44:F44"/>
    <mergeCell ref="B45:F45"/>
    <mergeCell ref="B46:F46"/>
    <mergeCell ref="B47:F47"/>
    <mergeCell ref="B48:F48"/>
    <mergeCell ref="B49:F49"/>
    <mergeCell ref="B50:F50"/>
    <mergeCell ref="B7:C7"/>
    <mergeCell ref="B8:C8"/>
  </mergeCells>
  <hyperlinks>
    <hyperlink ref="G1" location="Indholdsfortegnelse!A1" display="Back to index" xr:uid="{00000000-0004-0000-0900-000000000000}"/>
  </hyperlink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F14"/>
  <sheetViews>
    <sheetView showGridLines="0" zoomScale="80" zoomScaleNormal="80" zoomScaleSheetLayoutView="100" workbookViewId="0">
      <selection sqref="A1:D1"/>
    </sheetView>
  </sheetViews>
  <sheetFormatPr defaultColWidth="9" defaultRowHeight="13.5" x14ac:dyDescent="0.25"/>
  <cols>
    <col min="1" max="1" width="19.25" style="18" customWidth="1"/>
    <col min="2" max="2" width="47.75" style="18" customWidth="1"/>
    <col min="3" max="3" width="74.33203125" style="516" customWidth="1"/>
    <col min="4" max="4" width="26.33203125" style="18" customWidth="1"/>
    <col min="5" max="16384" width="9" style="18"/>
  </cols>
  <sheetData>
    <row r="1" spans="1:6" ht="15" customHeight="1" x14ac:dyDescent="0.25">
      <c r="A1" s="819" t="s">
        <v>564</v>
      </c>
      <c r="B1" s="819"/>
      <c r="C1" s="819"/>
      <c r="D1" s="819"/>
      <c r="E1" s="377" t="s">
        <v>96</v>
      </c>
    </row>
    <row r="2" spans="1:6" ht="15" customHeight="1" x14ac:dyDescent="0.25">
      <c r="E2" s="377"/>
    </row>
    <row r="3" spans="1:6" ht="15" customHeight="1" x14ac:dyDescent="0.25">
      <c r="A3" s="517">
        <f>+Indholdsfortegnelse!E16</f>
        <v>44196</v>
      </c>
      <c r="E3" s="377"/>
    </row>
    <row r="4" spans="1:6" ht="15" customHeight="1" x14ac:dyDescent="0.25">
      <c r="A4" s="518"/>
      <c r="B4" s="519"/>
      <c r="C4" s="520" t="s">
        <v>348</v>
      </c>
    </row>
    <row r="5" spans="1:6" ht="99.75" customHeight="1" x14ac:dyDescent="0.25">
      <c r="A5" s="233" t="s">
        <v>565</v>
      </c>
      <c r="B5" s="746" t="s">
        <v>566</v>
      </c>
      <c r="C5" s="521" t="s">
        <v>567</v>
      </c>
      <c r="D5" s="20"/>
      <c r="E5" s="20"/>
      <c r="F5" s="20"/>
    </row>
    <row r="6" spans="1:6" ht="45.75" customHeight="1" x14ac:dyDescent="0.25">
      <c r="A6" s="233" t="s">
        <v>565</v>
      </c>
      <c r="B6" s="746" t="s">
        <v>568</v>
      </c>
      <c r="C6" s="522" t="s">
        <v>569</v>
      </c>
      <c r="D6" s="20"/>
      <c r="E6" s="20"/>
      <c r="F6" s="20"/>
    </row>
    <row r="7" spans="1:6" ht="195.5" x14ac:dyDescent="0.25">
      <c r="A7" s="233" t="s">
        <v>565</v>
      </c>
      <c r="B7" s="746" t="s">
        <v>570</v>
      </c>
      <c r="C7" s="521" t="s">
        <v>571</v>
      </c>
      <c r="D7" s="523"/>
      <c r="E7" s="20"/>
      <c r="F7" s="20"/>
    </row>
    <row r="8" spans="1:6" ht="93" customHeight="1" x14ac:dyDescent="0.25">
      <c r="A8" s="524" t="s">
        <v>565</v>
      </c>
      <c r="B8" s="525" t="s">
        <v>572</v>
      </c>
      <c r="C8" s="526" t="s">
        <v>573</v>
      </c>
      <c r="D8" s="20"/>
      <c r="E8" s="20"/>
      <c r="F8" s="20"/>
    </row>
    <row r="9" spans="1:6" x14ac:dyDescent="0.25">
      <c r="A9" s="20"/>
      <c r="B9" s="20"/>
      <c r="C9" s="527"/>
      <c r="D9" s="20"/>
      <c r="E9" s="20"/>
      <c r="F9" s="20"/>
    </row>
    <row r="10" spans="1:6" x14ac:dyDescent="0.25">
      <c r="A10" s="103" t="s">
        <v>470</v>
      </c>
      <c r="B10" s="103" t="s">
        <v>574</v>
      </c>
      <c r="C10" s="527"/>
      <c r="D10" s="20"/>
      <c r="E10" s="20"/>
      <c r="F10" s="20"/>
    </row>
    <row r="11" spans="1:6" x14ac:dyDescent="0.25">
      <c r="A11" s="103" t="s">
        <v>498</v>
      </c>
      <c r="B11" s="103" t="s">
        <v>575</v>
      </c>
      <c r="C11" s="527"/>
      <c r="D11" s="20"/>
      <c r="E11" s="20"/>
      <c r="F11" s="20"/>
    </row>
    <row r="12" spans="1:6" x14ac:dyDescent="0.25">
      <c r="A12" s="103" t="s">
        <v>500</v>
      </c>
      <c r="B12" s="103" t="s">
        <v>576</v>
      </c>
    </row>
    <row r="13" spans="1:6" x14ac:dyDescent="0.25">
      <c r="A13" s="103" t="s">
        <v>502</v>
      </c>
      <c r="B13" s="103" t="s">
        <v>9</v>
      </c>
    </row>
    <row r="14" spans="1:6" x14ac:dyDescent="0.25">
      <c r="A14" s="103" t="s">
        <v>503</v>
      </c>
      <c r="B14" s="103" t="s">
        <v>577</v>
      </c>
    </row>
  </sheetData>
  <mergeCells count="1">
    <mergeCell ref="A1:D1"/>
  </mergeCells>
  <hyperlinks>
    <hyperlink ref="E1" location="Indholdsfortegnelse!A1" display="Back to index" xr:uid="{00000000-0004-0000-0A00-000000000000}"/>
  </hyperlink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K146"/>
  <sheetViews>
    <sheetView showGridLines="0" zoomScaleNormal="100" zoomScaleSheetLayoutView="100" workbookViewId="0">
      <selection sqref="A1:E1"/>
    </sheetView>
  </sheetViews>
  <sheetFormatPr defaultColWidth="9" defaultRowHeight="13.5" x14ac:dyDescent="0.25"/>
  <cols>
    <col min="1" max="1" width="2.83203125" style="18" customWidth="1"/>
    <col min="2" max="2" width="21" style="18" customWidth="1"/>
    <col min="3" max="3" width="57.58203125" style="18" customWidth="1"/>
    <col min="4" max="5" width="15.83203125" style="18" customWidth="1"/>
    <col min="6" max="6" width="26.25" style="3" customWidth="1"/>
    <col min="7" max="7" width="19.33203125" style="18" customWidth="1"/>
    <col min="8" max="12" width="12.58203125" style="18" customWidth="1"/>
    <col min="13" max="16384" width="9" style="18"/>
  </cols>
  <sheetData>
    <row r="1" spans="1:11" ht="15" customHeight="1" x14ac:dyDescent="0.25">
      <c r="A1" s="819" t="s">
        <v>578</v>
      </c>
      <c r="B1" s="819"/>
      <c r="C1" s="819"/>
      <c r="D1" s="819"/>
      <c r="E1" s="828"/>
      <c r="F1" s="377" t="s">
        <v>96</v>
      </c>
      <c r="I1" s="500"/>
    </row>
    <row r="2" spans="1:11" s="127" customFormat="1" ht="15" customHeight="1" x14ac:dyDescent="0.25">
      <c r="B2" s="83"/>
      <c r="F2" s="501"/>
      <c r="I2" s="421"/>
    </row>
    <row r="3" spans="1:11" s="127" customFormat="1" ht="15" customHeight="1" x14ac:dyDescent="0.25">
      <c r="A3" s="829">
        <f>+Indholdsfortegnelse!E17</f>
        <v>44196</v>
      </c>
      <c r="B3" s="829"/>
      <c r="C3" s="447"/>
      <c r="D3" s="820"/>
      <c r="E3" s="821"/>
      <c r="F3" s="501"/>
      <c r="I3" s="421"/>
    </row>
    <row r="4" spans="1:11" ht="15" customHeight="1" x14ac:dyDescent="0.25">
      <c r="A4" s="823"/>
      <c r="B4" s="823" t="s">
        <v>524</v>
      </c>
      <c r="D4" s="502" t="s">
        <v>423</v>
      </c>
      <c r="E4" s="502" t="s">
        <v>424</v>
      </c>
      <c r="I4" s="500"/>
    </row>
    <row r="5" spans="1:11" ht="59.25" customHeight="1" x14ac:dyDescent="0.25">
      <c r="A5" s="824"/>
      <c r="B5" s="824"/>
      <c r="C5" s="329"/>
      <c r="D5" s="756" t="s">
        <v>579</v>
      </c>
      <c r="E5" s="756" t="s">
        <v>580</v>
      </c>
      <c r="F5" s="503"/>
      <c r="G5" s="503"/>
      <c r="H5" s="503"/>
      <c r="I5" s="503"/>
      <c r="J5" s="503"/>
      <c r="K5" s="503"/>
    </row>
    <row r="6" spans="1:11" ht="15" customHeight="1" x14ac:dyDescent="0.25">
      <c r="A6" s="376">
        <v>1</v>
      </c>
      <c r="B6" s="814" t="s">
        <v>581</v>
      </c>
      <c r="C6" s="814"/>
      <c r="D6" s="424"/>
      <c r="E6" s="424"/>
      <c r="F6" s="504"/>
      <c r="H6" s="503"/>
      <c r="I6" s="503"/>
      <c r="J6" s="503"/>
      <c r="K6" s="503"/>
    </row>
    <row r="7" spans="1:11" ht="15" customHeight="1" x14ac:dyDescent="0.25">
      <c r="A7" s="376">
        <v>2</v>
      </c>
      <c r="B7" s="811" t="s">
        <v>336</v>
      </c>
      <c r="C7" s="811"/>
      <c r="D7" s="424"/>
      <c r="E7" s="424"/>
      <c r="F7" s="504"/>
      <c r="H7" s="503"/>
      <c r="I7" s="503"/>
      <c r="J7" s="503"/>
      <c r="K7" s="503"/>
    </row>
    <row r="8" spans="1:11" ht="15" customHeight="1" x14ac:dyDescent="0.25">
      <c r="A8" s="376">
        <v>3</v>
      </c>
      <c r="B8" s="811" t="s">
        <v>342</v>
      </c>
      <c r="C8" s="811"/>
      <c r="D8" s="429">
        <v>74238.335537000006</v>
      </c>
      <c r="E8" s="429">
        <v>73771.576237000001</v>
      </c>
      <c r="H8" s="503"/>
      <c r="I8" s="503"/>
      <c r="J8" s="503"/>
      <c r="K8" s="503"/>
    </row>
    <row r="9" spans="1:11" ht="15" customHeight="1" x14ac:dyDescent="0.25">
      <c r="A9" s="376">
        <v>4</v>
      </c>
      <c r="B9" s="811" t="s">
        <v>582</v>
      </c>
      <c r="C9" s="811"/>
      <c r="D9" s="424"/>
      <c r="E9" s="424"/>
      <c r="F9" s="504"/>
      <c r="G9" s="403"/>
      <c r="H9" s="503"/>
      <c r="I9" s="503"/>
      <c r="J9" s="503"/>
      <c r="K9" s="503"/>
    </row>
    <row r="10" spans="1:11" ht="15" customHeight="1" x14ac:dyDescent="0.25">
      <c r="A10" s="376">
        <v>5</v>
      </c>
      <c r="B10" s="811" t="s">
        <v>583</v>
      </c>
      <c r="C10" s="811"/>
      <c r="D10" s="429">
        <v>72844.693111</v>
      </c>
      <c r="E10" s="429">
        <v>45444.585556500002</v>
      </c>
      <c r="G10" s="314"/>
      <c r="H10" s="503"/>
      <c r="I10" s="503"/>
      <c r="J10" s="503"/>
      <c r="K10" s="503"/>
    </row>
    <row r="11" spans="1:11" ht="15" customHeight="1" x14ac:dyDescent="0.25">
      <c r="A11" s="376">
        <v>6</v>
      </c>
      <c r="B11" s="811" t="s">
        <v>584</v>
      </c>
      <c r="C11" s="811"/>
      <c r="D11" s="424"/>
      <c r="E11" s="424"/>
      <c r="F11" s="504"/>
      <c r="G11" s="314"/>
    </row>
    <row r="12" spans="1:11" ht="15" customHeight="1" x14ac:dyDescent="0.25">
      <c r="A12" s="376">
        <v>7</v>
      </c>
      <c r="B12" s="811" t="s">
        <v>585</v>
      </c>
      <c r="C12" s="811"/>
      <c r="D12" s="424"/>
      <c r="E12" s="424"/>
      <c r="F12" s="504"/>
    </row>
    <row r="13" spans="1:11" ht="15" customHeight="1" x14ac:dyDescent="0.25">
      <c r="A13" s="376">
        <v>8</v>
      </c>
      <c r="B13" s="811" t="s">
        <v>586</v>
      </c>
      <c r="C13" s="811"/>
      <c r="D13" s="424"/>
      <c r="E13" s="424"/>
      <c r="F13" s="504"/>
    </row>
    <row r="14" spans="1:11" ht="15" customHeight="1" x14ac:dyDescent="0.25">
      <c r="A14" s="376">
        <v>9</v>
      </c>
      <c r="B14" s="811" t="s">
        <v>587</v>
      </c>
      <c r="C14" s="811"/>
      <c r="D14" s="424"/>
      <c r="E14" s="424"/>
      <c r="F14" s="504"/>
    </row>
    <row r="15" spans="1:11" ht="15" customHeight="1" x14ac:dyDescent="0.25">
      <c r="A15" s="376">
        <v>10</v>
      </c>
      <c r="B15" s="811" t="s">
        <v>588</v>
      </c>
      <c r="C15" s="811"/>
      <c r="D15" s="424"/>
      <c r="E15" s="424"/>
      <c r="F15" s="504"/>
      <c r="J15" s="18" t="s">
        <v>480</v>
      </c>
    </row>
    <row r="16" spans="1:11" ht="15" customHeight="1" x14ac:dyDescent="0.25">
      <c r="A16" s="376">
        <v>11</v>
      </c>
      <c r="B16" s="811" t="s">
        <v>589</v>
      </c>
      <c r="C16" s="811"/>
      <c r="D16" s="424"/>
      <c r="E16" s="424"/>
      <c r="F16" s="504"/>
    </row>
    <row r="17" spans="1:10" ht="15" customHeight="1" x14ac:dyDescent="0.25">
      <c r="A17" s="376">
        <v>12</v>
      </c>
      <c r="B17" s="811" t="s">
        <v>586</v>
      </c>
      <c r="C17" s="811"/>
      <c r="D17" s="424"/>
      <c r="E17" s="424"/>
      <c r="F17" s="504"/>
    </row>
    <row r="18" spans="1:10" ht="15" customHeight="1" x14ac:dyDescent="0.25">
      <c r="A18" s="376">
        <v>13</v>
      </c>
      <c r="B18" s="811" t="s">
        <v>587</v>
      </c>
      <c r="C18" s="811"/>
      <c r="D18" s="424"/>
      <c r="E18" s="424"/>
      <c r="F18" s="504"/>
    </row>
    <row r="19" spans="1:10" ht="15" customHeight="1" x14ac:dyDescent="0.25">
      <c r="A19" s="376">
        <v>14</v>
      </c>
      <c r="B19" s="811" t="s">
        <v>445</v>
      </c>
      <c r="C19" s="811"/>
      <c r="D19" s="424"/>
      <c r="E19" s="424"/>
      <c r="F19" s="504"/>
    </row>
    <row r="20" spans="1:10" ht="15" customHeight="1" x14ac:dyDescent="0.25">
      <c r="A20" s="505">
        <v>15</v>
      </c>
      <c r="B20" s="827" t="s">
        <v>590</v>
      </c>
      <c r="C20" s="827"/>
      <c r="D20" s="506">
        <v>74238.335537000006</v>
      </c>
      <c r="E20" s="506">
        <v>73771.576237000001</v>
      </c>
      <c r="F20" s="504"/>
    </row>
    <row r="21" spans="1:10" ht="15" customHeight="1" x14ac:dyDescent="0.25">
      <c r="A21" s="376">
        <v>16</v>
      </c>
      <c r="B21" s="811" t="s">
        <v>581</v>
      </c>
      <c r="C21" s="811"/>
      <c r="D21" s="425">
        <v>1362.0151838199999</v>
      </c>
      <c r="E21" s="425">
        <v>2556.00759191</v>
      </c>
    </row>
    <row r="22" spans="1:10" ht="15" customHeight="1" x14ac:dyDescent="0.25">
      <c r="A22" s="376">
        <v>17</v>
      </c>
      <c r="B22" s="811" t="s">
        <v>591</v>
      </c>
      <c r="C22" s="811"/>
      <c r="D22" s="424"/>
      <c r="E22" s="424"/>
      <c r="F22" s="504"/>
      <c r="H22" s="413"/>
      <c r="I22" s="413"/>
      <c r="J22" s="413"/>
    </row>
    <row r="23" spans="1:10" ht="15" customHeight="1" x14ac:dyDescent="0.25">
      <c r="A23" s="376">
        <v>18</v>
      </c>
      <c r="B23" s="811" t="s">
        <v>592</v>
      </c>
      <c r="C23" s="811"/>
      <c r="D23" s="424"/>
      <c r="E23" s="424"/>
      <c r="F23" s="504"/>
      <c r="H23" s="413"/>
      <c r="I23" s="413"/>
      <c r="J23" s="413"/>
    </row>
    <row r="24" spans="1:10" ht="15" customHeight="1" x14ac:dyDescent="0.25">
      <c r="A24" s="376">
        <v>19</v>
      </c>
      <c r="B24" s="811" t="s">
        <v>593</v>
      </c>
      <c r="C24" s="811"/>
      <c r="D24" s="507"/>
      <c r="E24" s="507"/>
      <c r="F24" s="504"/>
      <c r="H24" s="413"/>
      <c r="I24" s="413"/>
      <c r="J24" s="413"/>
    </row>
    <row r="25" spans="1:10" ht="15" customHeight="1" x14ac:dyDescent="0.25">
      <c r="A25" s="376">
        <v>20</v>
      </c>
      <c r="B25" s="811" t="s">
        <v>594</v>
      </c>
      <c r="C25" s="811"/>
      <c r="D25" s="507"/>
      <c r="E25" s="507"/>
      <c r="F25" s="504"/>
      <c r="H25" s="413"/>
      <c r="I25" s="413"/>
      <c r="J25" s="413"/>
    </row>
    <row r="26" spans="1:10" ht="15" customHeight="1" x14ac:dyDescent="0.25">
      <c r="A26" s="376">
        <v>21</v>
      </c>
      <c r="B26" s="811" t="s">
        <v>336</v>
      </c>
      <c r="C26" s="811"/>
      <c r="D26" s="419">
        <v>431.48111132000002</v>
      </c>
      <c r="E26" s="429">
        <v>430.40405161000001</v>
      </c>
      <c r="H26" s="413"/>
      <c r="I26" s="413"/>
      <c r="J26" s="413"/>
    </row>
    <row r="27" spans="1:10" ht="15" customHeight="1" x14ac:dyDescent="0.25">
      <c r="A27" s="376">
        <v>22</v>
      </c>
      <c r="B27" s="811" t="s">
        <v>342</v>
      </c>
      <c r="C27" s="811"/>
      <c r="D27" s="429">
        <v>34321.118434658201</v>
      </c>
      <c r="E27" s="429">
        <v>40934.326707320797</v>
      </c>
      <c r="H27" s="411"/>
      <c r="I27" s="411"/>
      <c r="J27" s="411"/>
    </row>
    <row r="28" spans="1:10" ht="15" customHeight="1" x14ac:dyDescent="0.25">
      <c r="A28" s="376">
        <v>23</v>
      </c>
      <c r="B28" s="811" t="s">
        <v>595</v>
      </c>
      <c r="C28" s="811"/>
      <c r="D28" s="429">
        <v>20227.9456325916</v>
      </c>
      <c r="E28" s="429">
        <v>21636.069478295802</v>
      </c>
      <c r="H28" s="411"/>
      <c r="I28" s="411"/>
      <c r="J28" s="411"/>
    </row>
    <row r="29" spans="1:10" ht="15" customHeight="1" x14ac:dyDescent="0.25">
      <c r="A29" s="376">
        <v>24</v>
      </c>
      <c r="B29" s="811" t="s">
        <v>584</v>
      </c>
      <c r="C29" s="811"/>
      <c r="D29" s="429">
        <v>219.00240461174499</v>
      </c>
      <c r="E29" s="429">
        <v>225.16804877246599</v>
      </c>
      <c r="H29" s="411"/>
      <c r="I29" s="411"/>
      <c r="J29" s="411"/>
    </row>
    <row r="30" spans="1:10" ht="15" customHeight="1" x14ac:dyDescent="0.25">
      <c r="A30" s="376">
        <v>25</v>
      </c>
      <c r="B30" s="811" t="s">
        <v>595</v>
      </c>
      <c r="C30" s="811"/>
      <c r="D30" s="429">
        <v>4.9623918043417898</v>
      </c>
      <c r="E30" s="429">
        <v>5.5377244021708947</v>
      </c>
      <c r="H30" s="411"/>
      <c r="I30" s="411"/>
      <c r="J30" s="411"/>
    </row>
    <row r="31" spans="1:10" ht="15" customHeight="1" x14ac:dyDescent="0.25">
      <c r="A31" s="376">
        <v>26</v>
      </c>
      <c r="B31" s="811" t="s">
        <v>596</v>
      </c>
      <c r="C31" s="811"/>
      <c r="D31" s="429">
        <v>62071.269860505403</v>
      </c>
      <c r="E31" s="429">
        <v>50916.385419974598</v>
      </c>
      <c r="H31" s="411"/>
      <c r="I31" s="411"/>
      <c r="J31" s="411"/>
    </row>
    <row r="32" spans="1:10" ht="15" customHeight="1" x14ac:dyDescent="0.25">
      <c r="A32" s="376">
        <v>27</v>
      </c>
      <c r="B32" s="811" t="s">
        <v>595</v>
      </c>
      <c r="C32" s="811"/>
      <c r="D32" s="429">
        <v>46331.688256206297</v>
      </c>
      <c r="E32" s="429">
        <v>32875.038002103145</v>
      </c>
      <c r="H32" s="411"/>
      <c r="I32" s="411"/>
      <c r="J32" s="411"/>
    </row>
    <row r="33" spans="1:10" ht="15" customHeight="1" x14ac:dyDescent="0.25">
      <c r="A33" s="376">
        <v>28</v>
      </c>
      <c r="B33" s="811" t="s">
        <v>344</v>
      </c>
      <c r="C33" s="811"/>
      <c r="D33" s="429">
        <v>686.97368322376303</v>
      </c>
      <c r="E33" s="429">
        <v>868.84531393172142</v>
      </c>
      <c r="H33" s="411"/>
      <c r="I33" s="411"/>
      <c r="J33" s="411"/>
    </row>
    <row r="34" spans="1:10" ht="15" customHeight="1" x14ac:dyDescent="0.25">
      <c r="A34" s="376">
        <v>29</v>
      </c>
      <c r="B34" s="811" t="s">
        <v>597</v>
      </c>
      <c r="C34" s="811"/>
      <c r="D34" s="507"/>
      <c r="E34" s="507"/>
      <c r="H34" s="411"/>
      <c r="I34" s="411"/>
      <c r="J34" s="411"/>
    </row>
    <row r="35" spans="1:10" ht="15" customHeight="1" x14ac:dyDescent="0.25">
      <c r="A35" s="376">
        <v>30</v>
      </c>
      <c r="B35" s="811" t="s">
        <v>598</v>
      </c>
      <c r="C35" s="811"/>
      <c r="D35" s="429">
        <v>0</v>
      </c>
      <c r="E35" s="429">
        <v>0</v>
      </c>
      <c r="H35" s="411"/>
      <c r="I35" s="411"/>
      <c r="J35" s="411"/>
    </row>
    <row r="36" spans="1:10" ht="15" customHeight="1" x14ac:dyDescent="0.25">
      <c r="A36" s="376">
        <v>31</v>
      </c>
      <c r="B36" s="811" t="s">
        <v>599</v>
      </c>
      <c r="C36" s="811"/>
      <c r="D36" s="507"/>
      <c r="E36" s="507"/>
      <c r="H36" s="411"/>
      <c r="I36" s="411"/>
      <c r="J36" s="411"/>
    </row>
    <row r="37" spans="1:10" ht="15" customHeight="1" x14ac:dyDescent="0.25">
      <c r="A37" s="376">
        <v>32</v>
      </c>
      <c r="B37" s="811" t="s">
        <v>600</v>
      </c>
      <c r="C37" s="811"/>
      <c r="D37" s="507"/>
      <c r="E37" s="507"/>
      <c r="H37" s="411"/>
      <c r="I37" s="411"/>
      <c r="J37" s="411"/>
    </row>
    <row r="38" spans="1:10" ht="15" customHeight="1" x14ac:dyDescent="0.25">
      <c r="A38" s="376">
        <v>33</v>
      </c>
      <c r="B38" s="811" t="s">
        <v>601</v>
      </c>
      <c r="C38" s="811"/>
      <c r="D38" s="419">
        <v>33.835345889999999</v>
      </c>
      <c r="E38" s="429">
        <v>35.073269655000004</v>
      </c>
      <c r="H38" s="411"/>
      <c r="I38" s="411"/>
      <c r="J38" s="411"/>
    </row>
    <row r="39" spans="1:10" ht="15" customHeight="1" x14ac:dyDescent="0.25">
      <c r="A39" s="376">
        <v>34</v>
      </c>
      <c r="B39" s="811" t="s">
        <v>602</v>
      </c>
      <c r="C39" s="811"/>
      <c r="D39" s="429">
        <v>404.05743039999999</v>
      </c>
      <c r="E39" s="429">
        <v>531.86783819999994</v>
      </c>
      <c r="F39" s="14"/>
      <c r="H39" s="411"/>
      <c r="I39" s="411"/>
      <c r="J39" s="411"/>
    </row>
    <row r="40" spans="1:10" ht="15" customHeight="1" x14ac:dyDescent="0.25">
      <c r="A40" s="508">
        <v>35</v>
      </c>
      <c r="B40" s="827" t="s">
        <v>603</v>
      </c>
      <c r="C40" s="827"/>
      <c r="D40" s="509">
        <v>99529.753454429112</v>
      </c>
      <c r="E40" s="509">
        <v>96498.078241374591</v>
      </c>
      <c r="H40" s="411"/>
      <c r="I40" s="411"/>
      <c r="J40" s="411"/>
    </row>
    <row r="41" spans="1:10" ht="15" customHeight="1" thickBot="1" x14ac:dyDescent="0.3">
      <c r="A41" s="510">
        <v>36</v>
      </c>
      <c r="B41" s="818" t="s">
        <v>550</v>
      </c>
      <c r="C41" s="818"/>
      <c r="D41" s="511">
        <v>173768.08899142913</v>
      </c>
      <c r="E41" s="511">
        <v>170269.65447837458</v>
      </c>
      <c r="H41" s="411"/>
      <c r="I41" s="411"/>
      <c r="J41" s="411"/>
    </row>
    <row r="42" spans="1:10" ht="15" customHeight="1" x14ac:dyDescent="0.25">
      <c r="B42" s="512"/>
      <c r="C42" s="513"/>
      <c r="D42" s="512"/>
      <c r="E42" s="512"/>
      <c r="F42" s="14"/>
      <c r="H42" s="411"/>
      <c r="I42" s="411"/>
      <c r="J42" s="411"/>
    </row>
    <row r="43" spans="1:10" ht="15" customHeight="1" x14ac:dyDescent="0.25">
      <c r="B43" s="103" t="s">
        <v>470</v>
      </c>
      <c r="C43" s="826" t="s">
        <v>604</v>
      </c>
      <c r="D43" s="826"/>
      <c r="E43" s="826"/>
      <c r="F43" s="411"/>
      <c r="G43" s="411"/>
      <c r="H43" s="411"/>
      <c r="I43" s="411"/>
      <c r="J43" s="411"/>
    </row>
    <row r="44" spans="1:10" ht="15" customHeight="1" x14ac:dyDescent="0.25">
      <c r="B44" s="103" t="s">
        <v>498</v>
      </c>
      <c r="C44" s="825" t="s">
        <v>499</v>
      </c>
      <c r="D44" s="825"/>
      <c r="E44" s="825"/>
      <c r="F44" s="411"/>
      <c r="G44" s="411"/>
      <c r="H44" s="411"/>
      <c r="I44" s="411"/>
      <c r="J44" s="411"/>
    </row>
    <row r="45" spans="1:10" ht="42" customHeight="1" x14ac:dyDescent="0.25">
      <c r="B45" s="103" t="s">
        <v>500</v>
      </c>
      <c r="C45" s="825" t="s">
        <v>605</v>
      </c>
      <c r="D45" s="825"/>
      <c r="E45" s="825"/>
      <c r="F45" s="411"/>
      <c r="G45" s="411"/>
      <c r="H45" s="411"/>
      <c r="I45" s="411"/>
      <c r="J45" s="411"/>
    </row>
    <row r="46" spans="1:10" ht="15" customHeight="1" x14ac:dyDescent="0.25">
      <c r="B46" s="103" t="s">
        <v>502</v>
      </c>
      <c r="C46" s="826" t="s">
        <v>9</v>
      </c>
      <c r="D46" s="826"/>
      <c r="E46" s="826"/>
      <c r="F46" s="411"/>
      <c r="G46" s="411"/>
      <c r="H46" s="411"/>
      <c r="I46" s="411"/>
      <c r="J46" s="411"/>
    </row>
    <row r="47" spans="1:10" ht="39.75" customHeight="1" x14ac:dyDescent="0.25">
      <c r="B47" s="103" t="s">
        <v>503</v>
      </c>
      <c r="C47" s="825" t="s">
        <v>606</v>
      </c>
      <c r="D47" s="825"/>
      <c r="E47" s="825"/>
      <c r="F47" s="411"/>
      <c r="G47" s="411"/>
      <c r="H47" s="411"/>
      <c r="I47" s="411"/>
      <c r="J47" s="411"/>
    </row>
    <row r="48" spans="1:10" ht="27.75" customHeight="1" x14ac:dyDescent="0.25">
      <c r="B48" s="103" t="s">
        <v>505</v>
      </c>
      <c r="C48" s="825" t="s">
        <v>607</v>
      </c>
      <c r="D48" s="825"/>
      <c r="E48" s="825"/>
      <c r="F48" s="411"/>
      <c r="G48" s="411"/>
      <c r="H48" s="411"/>
      <c r="I48" s="411"/>
      <c r="J48" s="411"/>
    </row>
    <row r="49" spans="1:10" ht="15" customHeight="1" x14ac:dyDescent="0.25">
      <c r="B49" s="103"/>
      <c r="C49" s="748"/>
      <c r="D49" s="748"/>
      <c r="E49" s="748"/>
      <c r="F49" s="411"/>
      <c r="G49" s="411"/>
      <c r="H49" s="411"/>
      <c r="I49" s="411"/>
      <c r="J49" s="411"/>
    </row>
    <row r="50" spans="1:10" ht="15" customHeight="1" x14ac:dyDescent="0.25">
      <c r="A50" s="125"/>
      <c r="B50" s="105" t="s">
        <v>481</v>
      </c>
      <c r="C50" s="394"/>
      <c r="D50" s="394"/>
      <c r="E50" s="394"/>
    </row>
    <row r="51" spans="1:10" ht="15" customHeight="1" x14ac:dyDescent="0.25">
      <c r="B51" s="514" t="s">
        <v>608</v>
      </c>
      <c r="C51" s="515"/>
      <c r="D51" s="515"/>
      <c r="E51" s="515"/>
    </row>
    <row r="52" spans="1:10" ht="30" customHeight="1" x14ac:dyDescent="0.25">
      <c r="B52" s="830" t="s">
        <v>609</v>
      </c>
      <c r="C52" s="830"/>
      <c r="D52" s="830"/>
      <c r="E52" s="830"/>
    </row>
    <row r="53" spans="1:10" ht="28.5" customHeight="1" x14ac:dyDescent="0.25">
      <c r="B53" s="830" t="s">
        <v>610</v>
      </c>
      <c r="C53" s="830"/>
      <c r="D53" s="830"/>
      <c r="E53" s="830"/>
    </row>
    <row r="54" spans="1:10" ht="27.75" customHeight="1" x14ac:dyDescent="0.25">
      <c r="B54" s="830" t="s">
        <v>611</v>
      </c>
      <c r="C54" s="830"/>
      <c r="D54" s="830"/>
      <c r="E54" s="830"/>
    </row>
    <row r="55" spans="1:10" ht="81" customHeight="1" x14ac:dyDescent="0.25">
      <c r="B55" s="830" t="s">
        <v>612</v>
      </c>
      <c r="C55" s="830"/>
      <c r="D55" s="830"/>
      <c r="E55" s="830"/>
    </row>
    <row r="56" spans="1:10" ht="83.25" customHeight="1" x14ac:dyDescent="0.25">
      <c r="B56" s="830" t="s">
        <v>613</v>
      </c>
      <c r="C56" s="830"/>
      <c r="D56" s="830"/>
      <c r="E56" s="830"/>
    </row>
    <row r="57" spans="1:10" ht="82.5" customHeight="1" x14ac:dyDescent="0.25">
      <c r="B57" s="830" t="s">
        <v>614</v>
      </c>
      <c r="C57" s="830"/>
      <c r="D57" s="830"/>
      <c r="E57" s="830"/>
    </row>
    <row r="58" spans="1:10" ht="15" customHeight="1" x14ac:dyDescent="0.25">
      <c r="B58" s="514" t="s">
        <v>615</v>
      </c>
      <c r="C58" s="515"/>
      <c r="D58" s="515"/>
      <c r="E58" s="515"/>
    </row>
    <row r="59" spans="1:10" ht="30.75" customHeight="1" x14ac:dyDescent="0.25">
      <c r="B59" s="830" t="s">
        <v>616</v>
      </c>
      <c r="C59" s="830"/>
      <c r="D59" s="830"/>
      <c r="E59" s="830"/>
    </row>
    <row r="60" spans="1:10" ht="15" customHeight="1" x14ac:dyDescent="0.25">
      <c r="B60" s="515"/>
      <c r="C60" s="515"/>
      <c r="D60" s="515"/>
      <c r="E60" s="515"/>
    </row>
    <row r="61" spans="1:10" ht="15" customHeight="1" x14ac:dyDescent="0.25">
      <c r="B61" s="515"/>
      <c r="C61" s="515"/>
      <c r="D61" s="515"/>
      <c r="E61" s="515"/>
    </row>
    <row r="62" spans="1:10" ht="15" customHeight="1" x14ac:dyDescent="0.25">
      <c r="B62" s="515"/>
      <c r="C62" s="515"/>
      <c r="D62" s="515"/>
      <c r="E62" s="515"/>
    </row>
    <row r="63" spans="1:10" ht="15" customHeight="1" x14ac:dyDescent="0.25">
      <c r="B63" s="515"/>
      <c r="C63" s="515"/>
      <c r="D63" s="515"/>
      <c r="E63" s="515"/>
    </row>
    <row r="64" spans="1:10" ht="15" customHeight="1" x14ac:dyDescent="0.25">
      <c r="B64" s="515"/>
      <c r="C64" s="515"/>
      <c r="D64" s="515"/>
      <c r="E64" s="515"/>
    </row>
    <row r="65" spans="2:10" ht="15" customHeight="1" x14ac:dyDescent="0.25">
      <c r="B65" s="515"/>
      <c r="C65" s="515"/>
      <c r="D65" s="515"/>
      <c r="E65" s="515"/>
    </row>
    <row r="66" spans="2:10" ht="15" customHeight="1" x14ac:dyDescent="0.25">
      <c r="B66" s="515"/>
      <c r="C66" s="515"/>
      <c r="D66" s="515"/>
      <c r="E66" s="515"/>
    </row>
    <row r="67" spans="2:10" ht="15" customHeight="1" x14ac:dyDescent="0.25">
      <c r="B67" s="515"/>
      <c r="C67" s="515"/>
      <c r="D67" s="515"/>
      <c r="E67" s="515"/>
    </row>
    <row r="68" spans="2:10" ht="15" customHeight="1" x14ac:dyDescent="0.25">
      <c r="B68" s="822"/>
      <c r="C68" s="822"/>
      <c r="D68" s="822"/>
      <c r="E68" s="822"/>
      <c r="F68" s="411"/>
      <c r="G68" s="411"/>
      <c r="H68" s="411"/>
      <c r="I68" s="411"/>
      <c r="J68" s="411"/>
    </row>
    <row r="69" spans="2:10" ht="15" customHeight="1" x14ac:dyDescent="0.25"/>
    <row r="70" spans="2:10" ht="15" customHeight="1" x14ac:dyDescent="0.25"/>
    <row r="71" spans="2:10" ht="15" customHeight="1" x14ac:dyDescent="0.25"/>
    <row r="72" spans="2:10" ht="15" customHeight="1" x14ac:dyDescent="0.25"/>
    <row r="73" spans="2:10" ht="15" customHeight="1" x14ac:dyDescent="0.25"/>
    <row r="74" spans="2:10" ht="15" customHeight="1" x14ac:dyDescent="0.25"/>
    <row r="75" spans="2:10" ht="15" customHeight="1" x14ac:dyDescent="0.25"/>
    <row r="76" spans="2:10" ht="15" customHeight="1" x14ac:dyDescent="0.25"/>
    <row r="77" spans="2:10" ht="15" customHeight="1" x14ac:dyDescent="0.25"/>
    <row r="78" spans="2:10" ht="15" customHeight="1" x14ac:dyDescent="0.25"/>
    <row r="79" spans="2:10" ht="15" customHeight="1" x14ac:dyDescent="0.25"/>
    <row r="80" spans="2:1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sheetData>
  <mergeCells count="55">
    <mergeCell ref="A1:E1"/>
    <mergeCell ref="A4:A5"/>
    <mergeCell ref="A3:B3"/>
    <mergeCell ref="B57:E57"/>
    <mergeCell ref="B59:E59"/>
    <mergeCell ref="B52:E52"/>
    <mergeCell ref="B53:E53"/>
    <mergeCell ref="B54:E54"/>
    <mergeCell ref="B55:E55"/>
    <mergeCell ref="B56:E56"/>
    <mergeCell ref="B33:C33"/>
    <mergeCell ref="B34:C34"/>
    <mergeCell ref="B35:C35"/>
    <mergeCell ref="B41:C41"/>
    <mergeCell ref="B36:C36"/>
    <mergeCell ref="B37:C37"/>
    <mergeCell ref="B38:C38"/>
    <mergeCell ref="B39:C39"/>
    <mergeCell ref="B40:C40"/>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D3:E3"/>
    <mergeCell ref="B68:E68"/>
    <mergeCell ref="B4:B5"/>
    <mergeCell ref="C48:E48"/>
    <mergeCell ref="C47:E47"/>
    <mergeCell ref="C45:E45"/>
    <mergeCell ref="C44:E44"/>
    <mergeCell ref="C43:E43"/>
    <mergeCell ref="C46:E46"/>
    <mergeCell ref="B6:C6"/>
    <mergeCell ref="B7:C7"/>
    <mergeCell ref="B8:C8"/>
    <mergeCell ref="B9:C9"/>
    <mergeCell ref="B10:C10"/>
    <mergeCell ref="B11:C11"/>
    <mergeCell ref="B12:C12"/>
  </mergeCells>
  <hyperlinks>
    <hyperlink ref="F1" location="Indholdsfortegnelse!A1" display="Back to index" xr:uid="{00000000-0004-0000-0B00-000000000000}"/>
  </hyperlinks>
  <pageMargins left="0.7" right="0.7" top="0.75" bottom="0.75" header="0.3" footer="0.3"/>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pageSetUpPr fitToPage="1"/>
  </sheetPr>
  <dimension ref="A1:U59"/>
  <sheetViews>
    <sheetView zoomScaleNormal="100" zoomScaleSheetLayoutView="90" workbookViewId="0">
      <selection sqref="A1:E1"/>
    </sheetView>
  </sheetViews>
  <sheetFormatPr defaultColWidth="9" defaultRowHeight="13.5" x14ac:dyDescent="0.25"/>
  <cols>
    <col min="1" max="1" width="21.5" style="479" customWidth="1"/>
    <col min="2" max="2" width="36.5" style="479" customWidth="1"/>
    <col min="3" max="3" width="17.33203125" style="479" customWidth="1"/>
    <col min="4" max="4" width="12.83203125" style="479" customWidth="1"/>
    <col min="5" max="5" width="11" style="479" customWidth="1"/>
    <col min="6" max="6" width="25.83203125" style="479" customWidth="1"/>
    <col min="7" max="7" width="9.25" style="479" customWidth="1"/>
    <col min="8" max="8" width="10.33203125" style="479" customWidth="1"/>
    <col min="9" max="10" width="9.25" style="479" customWidth="1"/>
    <col min="11" max="11" width="11.75" style="479" customWidth="1"/>
    <col min="12" max="12" width="13" style="479" customWidth="1"/>
    <col min="13" max="13" width="10.25" style="479" customWidth="1"/>
    <col min="14" max="14" width="13.83203125" style="479" customWidth="1"/>
    <col min="15" max="15" width="13.58203125" style="479" customWidth="1"/>
    <col min="16" max="16" width="11.25" style="479" customWidth="1"/>
    <col min="17" max="17" width="9.25" style="479" customWidth="1"/>
    <col min="18" max="18" width="13" style="479" customWidth="1"/>
    <col min="19" max="19" width="11.83203125" style="479" customWidth="1"/>
    <col min="20" max="20" width="11.5" style="479" customWidth="1"/>
    <col min="21" max="21" width="11" style="479" customWidth="1"/>
    <col min="22" max="22" width="26.25" style="479" customWidth="1"/>
    <col min="23" max="16384" width="9" style="479"/>
  </cols>
  <sheetData>
    <row r="1" spans="1:6" ht="15" customHeight="1" x14ac:dyDescent="0.25">
      <c r="A1" s="836" t="s">
        <v>617</v>
      </c>
      <c r="B1" s="836"/>
      <c r="C1" s="836"/>
      <c r="D1" s="836"/>
      <c r="E1" s="837"/>
      <c r="F1" s="377" t="s">
        <v>96</v>
      </c>
    </row>
    <row r="2" spans="1:6" s="480" customFormat="1" ht="15" customHeight="1" x14ac:dyDescent="0.25">
      <c r="A2" s="842"/>
      <c r="B2" s="842"/>
      <c r="F2" s="481"/>
    </row>
    <row r="3" spans="1:6" s="483" customFormat="1" ht="15" customHeight="1" x14ac:dyDescent="0.25">
      <c r="A3" s="482">
        <f>+Indholdsfortegnelse!E18</f>
        <v>44196</v>
      </c>
      <c r="C3" s="838" t="s">
        <v>618</v>
      </c>
      <c r="D3" s="839"/>
      <c r="E3" s="839"/>
    </row>
    <row r="4" spans="1:6" ht="15" customHeight="1" x14ac:dyDescent="0.25">
      <c r="A4" s="484"/>
      <c r="B4" s="484"/>
      <c r="C4" s="485" t="s">
        <v>423</v>
      </c>
      <c r="D4" s="485" t="s">
        <v>619</v>
      </c>
      <c r="E4" s="485" t="s">
        <v>620</v>
      </c>
    </row>
    <row r="5" spans="1:6" ht="15" customHeight="1" x14ac:dyDescent="0.25">
      <c r="A5" s="843"/>
      <c r="B5" s="843"/>
      <c r="C5" s="844" t="s">
        <v>621</v>
      </c>
      <c r="D5" s="844" t="s">
        <v>622</v>
      </c>
      <c r="E5" s="844" t="s">
        <v>550</v>
      </c>
    </row>
    <row r="6" spans="1:6" ht="29.25" customHeight="1" x14ac:dyDescent="0.25">
      <c r="A6" s="846" t="s">
        <v>524</v>
      </c>
      <c r="B6" s="846"/>
      <c r="C6" s="845"/>
      <c r="D6" s="845"/>
      <c r="E6" s="845"/>
    </row>
    <row r="7" spans="1:6" ht="15" customHeight="1" x14ac:dyDescent="0.25">
      <c r="A7" s="844" t="s">
        <v>623</v>
      </c>
      <c r="B7" s="486" t="s">
        <v>624</v>
      </c>
      <c r="C7" s="487">
        <v>74238.335537000006</v>
      </c>
      <c r="D7" s="721">
        <v>0</v>
      </c>
      <c r="E7" s="487">
        <v>74238.335537000006</v>
      </c>
      <c r="F7" s="488"/>
    </row>
    <row r="8" spans="1:6" ht="15" customHeight="1" thickBot="1" x14ac:dyDescent="0.3">
      <c r="A8" s="847"/>
      <c r="B8" s="489" t="s">
        <v>625</v>
      </c>
      <c r="C8" s="490">
        <v>74238.335537000006</v>
      </c>
      <c r="D8" s="722">
        <v>0</v>
      </c>
      <c r="E8" s="490">
        <v>74238.335537000006</v>
      </c>
      <c r="F8" s="488"/>
    </row>
    <row r="9" spans="1:6" x14ac:dyDescent="0.25">
      <c r="A9" s="848" t="s">
        <v>626</v>
      </c>
      <c r="B9" s="491" t="s">
        <v>627</v>
      </c>
      <c r="C9" s="487">
        <v>1362.0151838199999</v>
      </c>
      <c r="D9" s="721">
        <v>0</v>
      </c>
      <c r="E9" s="487">
        <v>1362.0151838199999</v>
      </c>
      <c r="F9" s="488"/>
    </row>
    <row r="10" spans="1:6" x14ac:dyDescent="0.25">
      <c r="A10" s="844"/>
      <c r="B10" s="491" t="s">
        <v>628</v>
      </c>
      <c r="C10" s="487">
        <v>0</v>
      </c>
      <c r="D10" s="721">
        <v>0</v>
      </c>
      <c r="E10" s="487">
        <v>0</v>
      </c>
    </row>
    <row r="11" spans="1:6" ht="15" customHeight="1" x14ac:dyDescent="0.25">
      <c r="A11" s="844"/>
      <c r="B11" s="491" t="s">
        <v>629</v>
      </c>
      <c r="C11" s="487">
        <v>431.48111132000002</v>
      </c>
      <c r="D11" s="721">
        <v>0</v>
      </c>
      <c r="E11" s="487">
        <v>431.48111132000002</v>
      </c>
      <c r="F11" s="488"/>
    </row>
    <row r="12" spans="1:6" ht="15" customHeight="1" x14ac:dyDescent="0.25">
      <c r="A12" s="844"/>
      <c r="B12" s="491" t="s">
        <v>630</v>
      </c>
      <c r="C12" s="487">
        <v>33226.240426491175</v>
      </c>
      <c r="D12" s="721">
        <v>1094.8780081670282</v>
      </c>
      <c r="E12" s="487">
        <v>34321.118434658201</v>
      </c>
      <c r="F12" s="488"/>
    </row>
    <row r="13" spans="1:6" ht="15" customHeight="1" x14ac:dyDescent="0.25">
      <c r="A13" s="844"/>
      <c r="B13" s="491" t="s">
        <v>631</v>
      </c>
      <c r="C13" s="487">
        <v>212.01600884490537</v>
      </c>
      <c r="D13" s="721">
        <v>6.9863957668396086</v>
      </c>
      <c r="E13" s="487">
        <v>219.00240461174496</v>
      </c>
      <c r="F13" s="488"/>
    </row>
    <row r="14" spans="1:6" x14ac:dyDescent="0.25">
      <c r="A14" s="844"/>
      <c r="B14" s="491" t="s">
        <v>632</v>
      </c>
      <c r="C14" s="487">
        <v>60091.134264439272</v>
      </c>
      <c r="D14" s="721">
        <v>1980.1355960661324</v>
      </c>
      <c r="E14" s="487">
        <v>62071.269860505403</v>
      </c>
      <c r="F14" s="488"/>
    </row>
    <row r="15" spans="1:6" x14ac:dyDescent="0.25">
      <c r="A15" s="844"/>
      <c r="B15" s="491" t="s">
        <v>633</v>
      </c>
      <c r="C15" s="487">
        <v>686.97368322376303</v>
      </c>
      <c r="D15" s="721">
        <v>0</v>
      </c>
      <c r="E15" s="487">
        <v>686.97368322376303</v>
      </c>
      <c r="F15" s="488"/>
    </row>
    <row r="16" spans="1:6" ht="15" customHeight="1" x14ac:dyDescent="0.25">
      <c r="A16" s="844"/>
      <c r="B16" s="491" t="s">
        <v>634</v>
      </c>
      <c r="C16" s="487">
        <v>33.835345889999999</v>
      </c>
      <c r="D16" s="721">
        <v>0</v>
      </c>
      <c r="E16" s="487">
        <v>33.835345889999999</v>
      </c>
      <c r="F16" s="488"/>
    </row>
    <row r="17" spans="1:21" ht="15" customHeight="1" x14ac:dyDescent="0.25">
      <c r="A17" s="844"/>
      <c r="B17" s="491" t="s">
        <v>635</v>
      </c>
      <c r="C17" s="487">
        <v>404.05743039999999</v>
      </c>
      <c r="D17" s="721">
        <v>0</v>
      </c>
      <c r="E17" s="487">
        <v>404.05743039999999</v>
      </c>
      <c r="F17" s="488"/>
    </row>
    <row r="18" spans="1:21" ht="15" customHeight="1" thickBot="1" x14ac:dyDescent="0.3">
      <c r="A18" s="847"/>
      <c r="B18" s="489" t="s">
        <v>625</v>
      </c>
      <c r="C18" s="490">
        <v>96447.753454429112</v>
      </c>
      <c r="D18" s="722">
        <v>3082</v>
      </c>
      <c r="E18" s="490">
        <v>99529.753454429112</v>
      </c>
      <c r="F18" s="492"/>
      <c r="G18" s="493"/>
      <c r="H18" s="493"/>
      <c r="I18" s="493"/>
      <c r="J18" s="493"/>
      <c r="K18" s="493"/>
      <c r="L18" s="493"/>
      <c r="M18" s="493"/>
      <c r="N18" s="493"/>
      <c r="O18" s="493"/>
      <c r="P18" s="493"/>
      <c r="Q18" s="493"/>
      <c r="R18" s="493"/>
      <c r="S18" s="493"/>
      <c r="T18" s="493"/>
      <c r="U18" s="493"/>
    </row>
    <row r="19" spans="1:21" ht="15" customHeight="1" thickBot="1" x14ac:dyDescent="0.3">
      <c r="A19" s="835" t="s">
        <v>636</v>
      </c>
      <c r="B19" s="835"/>
      <c r="C19" s="494">
        <v>170686.08899142913</v>
      </c>
      <c r="D19" s="723">
        <v>3082</v>
      </c>
      <c r="E19" s="490">
        <v>173768.08899142913</v>
      </c>
      <c r="F19" s="492"/>
      <c r="G19" s="493"/>
      <c r="H19" s="493"/>
      <c r="I19" s="493"/>
      <c r="J19" s="493"/>
      <c r="K19" s="493"/>
      <c r="L19" s="493"/>
      <c r="M19" s="493"/>
      <c r="N19" s="493"/>
      <c r="O19" s="493"/>
      <c r="P19" s="493"/>
      <c r="Q19" s="493"/>
      <c r="R19" s="493"/>
      <c r="S19" s="493"/>
      <c r="T19" s="493"/>
      <c r="U19" s="493"/>
    </row>
    <row r="20" spans="1:21" ht="15" customHeight="1" x14ac:dyDescent="0.25">
      <c r="C20" s="495"/>
      <c r="D20" s="495"/>
      <c r="E20" s="495"/>
      <c r="F20" s="496"/>
      <c r="G20" s="496"/>
      <c r="H20" s="496"/>
      <c r="I20" s="496"/>
      <c r="J20" s="496"/>
      <c r="K20" s="496"/>
      <c r="L20" s="496"/>
      <c r="M20" s="496"/>
      <c r="N20" s="496"/>
      <c r="O20" s="496"/>
      <c r="P20" s="496"/>
      <c r="Q20" s="496"/>
      <c r="R20" s="496"/>
      <c r="S20" s="496"/>
      <c r="T20" s="496"/>
      <c r="U20" s="496"/>
    </row>
    <row r="21" spans="1:21" ht="27.75" customHeight="1" x14ac:dyDescent="0.25">
      <c r="A21" s="111" t="s">
        <v>470</v>
      </c>
      <c r="B21" s="840" t="s">
        <v>637</v>
      </c>
      <c r="C21" s="841"/>
      <c r="D21" s="841"/>
      <c r="E21" s="841"/>
      <c r="F21" s="496"/>
      <c r="G21" s="496"/>
      <c r="H21" s="496"/>
      <c r="I21" s="496"/>
      <c r="J21" s="496"/>
      <c r="K21" s="496"/>
      <c r="L21" s="496"/>
      <c r="M21" s="496"/>
      <c r="N21" s="496"/>
      <c r="O21" s="496"/>
      <c r="P21" s="496"/>
      <c r="Q21" s="496"/>
      <c r="R21" s="496"/>
      <c r="S21" s="496"/>
      <c r="T21" s="496"/>
      <c r="U21" s="496"/>
    </row>
    <row r="22" spans="1:21" ht="27.75" customHeight="1" x14ac:dyDescent="0.25">
      <c r="A22" s="111" t="s">
        <v>498</v>
      </c>
      <c r="B22" s="833" t="s">
        <v>638</v>
      </c>
      <c r="C22" s="834"/>
      <c r="D22" s="834"/>
      <c r="E22" s="834"/>
      <c r="F22" s="833"/>
      <c r="G22" s="834"/>
      <c r="H22" s="834"/>
      <c r="I22" s="834"/>
      <c r="J22" s="833"/>
      <c r="K22" s="834"/>
      <c r="L22" s="834"/>
      <c r="M22" s="834"/>
      <c r="N22" s="833"/>
      <c r="O22" s="834"/>
      <c r="P22" s="834"/>
      <c r="Q22" s="834"/>
      <c r="R22" s="833"/>
      <c r="S22" s="834"/>
      <c r="T22" s="834"/>
      <c r="U22" s="834"/>
    </row>
    <row r="23" spans="1:21" ht="55.5" customHeight="1" x14ac:dyDescent="0.25">
      <c r="A23" s="111" t="s">
        <v>500</v>
      </c>
      <c r="B23" s="833" t="s">
        <v>639</v>
      </c>
      <c r="C23" s="834"/>
      <c r="D23" s="834"/>
      <c r="E23" s="834"/>
      <c r="F23" s="833"/>
      <c r="G23" s="834"/>
      <c r="H23" s="834"/>
      <c r="I23" s="834"/>
      <c r="J23" s="833"/>
      <c r="K23" s="834"/>
      <c r="L23" s="834"/>
      <c r="M23" s="834"/>
      <c r="N23" s="833"/>
      <c r="O23" s="834"/>
      <c r="P23" s="834"/>
      <c r="Q23" s="834"/>
      <c r="R23" s="833"/>
      <c r="S23" s="834"/>
      <c r="T23" s="834"/>
      <c r="U23" s="834"/>
    </row>
    <row r="24" spans="1:21" ht="15" customHeight="1" x14ac:dyDescent="0.25">
      <c r="A24" s="111" t="s">
        <v>502</v>
      </c>
      <c r="B24" s="833" t="s">
        <v>9</v>
      </c>
      <c r="C24" s="834"/>
      <c r="D24" s="834"/>
      <c r="E24" s="834"/>
      <c r="F24" s="833"/>
      <c r="G24" s="834"/>
      <c r="H24" s="834"/>
      <c r="I24" s="834"/>
      <c r="J24" s="833"/>
      <c r="K24" s="834"/>
      <c r="L24" s="834"/>
      <c r="M24" s="834"/>
      <c r="N24" s="833"/>
      <c r="O24" s="834"/>
      <c r="P24" s="834"/>
      <c r="Q24" s="834"/>
      <c r="R24" s="833"/>
      <c r="S24" s="834"/>
      <c r="T24" s="834"/>
      <c r="U24" s="834"/>
    </row>
    <row r="25" spans="1:21" ht="81.75" customHeight="1" x14ac:dyDescent="0.25">
      <c r="A25" s="111" t="s">
        <v>503</v>
      </c>
      <c r="B25" s="831" t="s">
        <v>640</v>
      </c>
      <c r="C25" s="832"/>
      <c r="D25" s="832"/>
      <c r="E25" s="832"/>
      <c r="F25" s="833"/>
      <c r="G25" s="834"/>
      <c r="H25" s="834"/>
      <c r="I25" s="834"/>
      <c r="J25" s="833"/>
      <c r="K25" s="834"/>
      <c r="L25" s="834"/>
      <c r="M25" s="834"/>
      <c r="N25" s="833"/>
      <c r="O25" s="834"/>
      <c r="P25" s="834"/>
      <c r="Q25" s="834"/>
      <c r="R25" s="833"/>
      <c r="S25" s="834"/>
      <c r="T25" s="834"/>
      <c r="U25" s="834"/>
    </row>
    <row r="26" spans="1:21" ht="67.5" customHeight="1" x14ac:dyDescent="0.25">
      <c r="A26" s="111" t="s">
        <v>505</v>
      </c>
      <c r="B26" s="831" t="s">
        <v>641</v>
      </c>
      <c r="C26" s="832"/>
      <c r="D26" s="832"/>
      <c r="E26" s="832"/>
      <c r="F26" s="833"/>
      <c r="G26" s="834"/>
      <c r="H26" s="834"/>
      <c r="I26" s="834"/>
      <c r="J26" s="833"/>
      <c r="K26" s="834"/>
      <c r="L26" s="834"/>
      <c r="M26" s="834"/>
      <c r="N26" s="833"/>
      <c r="O26" s="834"/>
      <c r="P26" s="834"/>
      <c r="Q26" s="834"/>
      <c r="R26" s="833"/>
      <c r="S26" s="834"/>
      <c r="T26" s="834"/>
      <c r="U26" s="834"/>
    </row>
    <row r="27" spans="1:21" ht="15" customHeight="1" x14ac:dyDescent="0.25">
      <c r="B27" s="497"/>
      <c r="C27" s="497"/>
      <c r="S27" s="498"/>
    </row>
    <row r="28" spans="1:21" ht="15" customHeight="1" x14ac:dyDescent="0.25">
      <c r="B28" s="499"/>
      <c r="C28" s="499"/>
      <c r="D28" s="499"/>
      <c r="E28" s="499"/>
      <c r="F28" s="499"/>
      <c r="G28" s="499"/>
      <c r="H28" s="499"/>
      <c r="I28" s="499"/>
      <c r="J28" s="499"/>
      <c r="K28" s="499"/>
    </row>
    <row r="29" spans="1:21" ht="15" customHeight="1" x14ac:dyDescent="0.25">
      <c r="B29" s="499"/>
      <c r="C29" s="499"/>
      <c r="D29" s="499"/>
      <c r="E29" s="499"/>
      <c r="F29" s="499"/>
      <c r="G29" s="499"/>
      <c r="H29" s="499"/>
      <c r="I29" s="499"/>
      <c r="J29" s="499"/>
      <c r="K29" s="499"/>
    </row>
    <row r="30" spans="1:21" ht="15" customHeight="1" x14ac:dyDescent="0.25">
      <c r="B30" s="499"/>
      <c r="C30" s="499"/>
      <c r="D30" s="499"/>
      <c r="E30" s="499"/>
      <c r="F30" s="499"/>
      <c r="G30" s="499"/>
      <c r="H30" s="499"/>
      <c r="I30" s="499"/>
      <c r="J30" s="499"/>
      <c r="K30" s="499"/>
    </row>
    <row r="31" spans="1:21" ht="15" customHeight="1" x14ac:dyDescent="0.25">
      <c r="B31" s="499"/>
      <c r="C31" s="499"/>
      <c r="D31" s="499"/>
      <c r="E31" s="499"/>
      <c r="F31" s="499"/>
      <c r="G31" s="499"/>
      <c r="H31" s="499"/>
      <c r="I31" s="499"/>
      <c r="J31" s="499"/>
      <c r="K31" s="499"/>
    </row>
    <row r="32" spans="1:21" ht="15" customHeight="1" x14ac:dyDescent="0.25">
      <c r="B32" s="499"/>
      <c r="C32" s="499"/>
      <c r="D32" s="499"/>
      <c r="E32" s="499"/>
      <c r="F32" s="499"/>
      <c r="G32" s="499"/>
      <c r="H32" s="499"/>
      <c r="I32" s="499"/>
      <c r="J32" s="499"/>
      <c r="K32" s="499"/>
    </row>
    <row r="33" spans="2:11" ht="15" customHeight="1" x14ac:dyDescent="0.25">
      <c r="B33" s="499"/>
      <c r="C33" s="499"/>
      <c r="D33" s="499"/>
      <c r="E33" s="499"/>
      <c r="F33" s="499"/>
      <c r="G33" s="499"/>
      <c r="H33" s="499"/>
      <c r="I33" s="499"/>
      <c r="J33" s="499"/>
      <c r="K33" s="499"/>
    </row>
    <row r="34" spans="2:11" ht="15" customHeight="1" x14ac:dyDescent="0.25">
      <c r="B34" s="499"/>
      <c r="C34" s="499"/>
      <c r="D34" s="499"/>
      <c r="E34" s="499"/>
      <c r="F34" s="499"/>
      <c r="G34" s="499"/>
      <c r="H34" s="499"/>
      <c r="I34" s="499"/>
      <c r="J34" s="499"/>
      <c r="K34" s="499"/>
    </row>
    <row r="35" spans="2:11" ht="15" customHeight="1" x14ac:dyDescent="0.25"/>
    <row r="36" spans="2:11" ht="15" customHeight="1" x14ac:dyDescent="0.25"/>
    <row r="37" spans="2:11" ht="15" customHeight="1" x14ac:dyDescent="0.25"/>
    <row r="38" spans="2:11" ht="15" customHeight="1" x14ac:dyDescent="0.25"/>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row r="46" spans="2:11" ht="15" customHeight="1" x14ac:dyDescent="0.25"/>
    <row r="47" spans="2:11" ht="15" customHeight="1" x14ac:dyDescent="0.25"/>
    <row r="48" spans="2:11" ht="15" customHeight="1" x14ac:dyDescent="0.25"/>
    <row r="49" spans="9:11" ht="15" customHeight="1" x14ac:dyDescent="0.25"/>
    <row r="50" spans="9:11" ht="15" customHeight="1" x14ac:dyDescent="0.25"/>
    <row r="51" spans="9:11" ht="15" customHeight="1" x14ac:dyDescent="0.25"/>
    <row r="52" spans="9:11" ht="15" customHeight="1" x14ac:dyDescent="0.25"/>
    <row r="53" spans="9:11" ht="15" customHeight="1" x14ac:dyDescent="0.25"/>
    <row r="54" spans="9:11" ht="15" customHeight="1" x14ac:dyDescent="0.25"/>
    <row r="55" spans="9:11" ht="15" customHeight="1" x14ac:dyDescent="0.25"/>
    <row r="56" spans="9:11" ht="15" customHeight="1" x14ac:dyDescent="0.25"/>
    <row r="57" spans="9:11" ht="15" customHeight="1" x14ac:dyDescent="0.25"/>
    <row r="58" spans="9:11" ht="15" customHeight="1" x14ac:dyDescent="0.25"/>
    <row r="59" spans="9:11" ht="15" customHeight="1" x14ac:dyDescent="0.25">
      <c r="I59" s="499"/>
      <c r="J59" s="499"/>
      <c r="K59" s="499"/>
    </row>
  </sheetData>
  <mergeCells count="37">
    <mergeCell ref="A1:E1"/>
    <mergeCell ref="R22:U22"/>
    <mergeCell ref="C3:E3"/>
    <mergeCell ref="J22:M22"/>
    <mergeCell ref="N22:Q22"/>
    <mergeCell ref="B21:E21"/>
    <mergeCell ref="B22:E22"/>
    <mergeCell ref="F22:I22"/>
    <mergeCell ref="A2:B2"/>
    <mergeCell ref="A5:B5"/>
    <mergeCell ref="C5:C6"/>
    <mergeCell ref="D5:D6"/>
    <mergeCell ref="E5:E6"/>
    <mergeCell ref="A6:B6"/>
    <mergeCell ref="A7:A8"/>
    <mergeCell ref="A9:A18"/>
    <mergeCell ref="A19:B19"/>
    <mergeCell ref="J23:M23"/>
    <mergeCell ref="N23:Q23"/>
    <mergeCell ref="R23:U23"/>
    <mergeCell ref="R24:U24"/>
    <mergeCell ref="B24:E24"/>
    <mergeCell ref="F24:I24"/>
    <mergeCell ref="J24:M24"/>
    <mergeCell ref="N24:Q24"/>
    <mergeCell ref="B23:E23"/>
    <mergeCell ref="F23:I23"/>
    <mergeCell ref="B25:E25"/>
    <mergeCell ref="F25:I25"/>
    <mergeCell ref="J25:M25"/>
    <mergeCell ref="N25:Q25"/>
    <mergeCell ref="R25:U25"/>
    <mergeCell ref="B26:E26"/>
    <mergeCell ref="F26:I26"/>
    <mergeCell ref="J26:M26"/>
    <mergeCell ref="N26:Q26"/>
    <mergeCell ref="R26:U26"/>
  </mergeCells>
  <hyperlinks>
    <hyperlink ref="F1" location="Indholdsfortegnelse!A1" display="Back to index" xr:uid="{00000000-0004-0000-0C00-000000000000}"/>
  </hyperlink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pageSetUpPr fitToPage="1"/>
  </sheetPr>
  <dimension ref="A1:V59"/>
  <sheetViews>
    <sheetView showGridLines="0" zoomScale="50" zoomScaleNormal="50" workbookViewId="0">
      <selection sqref="A1:U1"/>
    </sheetView>
  </sheetViews>
  <sheetFormatPr defaultColWidth="9" defaultRowHeight="13.5" x14ac:dyDescent="0.25"/>
  <cols>
    <col min="1" max="1" width="21.5" style="31" customWidth="1"/>
    <col min="2" max="2" width="35.75" style="31" customWidth="1"/>
    <col min="3" max="3" width="15.83203125" style="31" customWidth="1"/>
    <col min="4" max="4" width="10.25" style="31" customWidth="1"/>
    <col min="5" max="5" width="10.58203125" style="31" customWidth="1"/>
    <col min="6" max="6" width="11" style="31" customWidth="1"/>
    <col min="7" max="7" width="9.25" style="31" customWidth="1"/>
    <col min="8" max="8" width="10.33203125" style="31" customWidth="1"/>
    <col min="9" max="10" width="9.25" style="31" customWidth="1"/>
    <col min="11" max="11" width="11.75" style="31" customWidth="1"/>
    <col min="12" max="12" width="13" style="31" customWidth="1"/>
    <col min="13" max="13" width="10.25" style="31" customWidth="1"/>
    <col min="14" max="14" width="13.83203125" style="31" customWidth="1"/>
    <col min="15" max="15" width="13.58203125" style="31" customWidth="1"/>
    <col min="16" max="16" width="11.25" style="31" customWidth="1"/>
    <col min="17" max="17" width="9.25" style="31" customWidth="1"/>
    <col min="18" max="18" width="13" style="31" customWidth="1"/>
    <col min="19" max="19" width="11.83203125" style="31" customWidth="1"/>
    <col min="20" max="20" width="11.5" style="31" customWidth="1"/>
    <col min="21" max="21" width="11" style="31" customWidth="1"/>
    <col min="22" max="22" width="26.25" style="31" customWidth="1"/>
    <col min="23" max="16384" width="9" style="31"/>
  </cols>
  <sheetData>
    <row r="1" spans="1:22" x14ac:dyDescent="0.25">
      <c r="A1" s="819" t="s">
        <v>642</v>
      </c>
      <c r="B1" s="819"/>
      <c r="C1" s="819"/>
      <c r="D1" s="819"/>
      <c r="E1" s="828"/>
      <c r="F1" s="828"/>
      <c r="G1" s="828"/>
      <c r="H1" s="828"/>
      <c r="I1" s="828"/>
      <c r="J1" s="828"/>
      <c r="K1" s="828"/>
      <c r="L1" s="828"/>
      <c r="M1" s="828"/>
      <c r="N1" s="828"/>
      <c r="O1" s="828"/>
      <c r="P1" s="828"/>
      <c r="Q1" s="828"/>
      <c r="R1" s="828"/>
      <c r="S1" s="828"/>
      <c r="T1" s="828"/>
      <c r="U1" s="828"/>
      <c r="V1" s="377" t="s">
        <v>96</v>
      </c>
    </row>
    <row r="2" spans="1:22" s="127" customFormat="1" x14ac:dyDescent="0.25">
      <c r="A2" s="857"/>
      <c r="B2" s="857"/>
      <c r="V2" s="399"/>
    </row>
    <row r="3" spans="1:22" x14ac:dyDescent="0.25">
      <c r="A3" s="109">
        <f>+Indholdsfortegnelse!E19</f>
        <v>44196</v>
      </c>
      <c r="C3" s="858" t="s">
        <v>618</v>
      </c>
      <c r="D3" s="858"/>
      <c r="E3" s="858"/>
      <c r="F3" s="858"/>
      <c r="G3" s="858"/>
      <c r="H3" s="858"/>
      <c r="I3" s="858"/>
      <c r="J3" s="858"/>
      <c r="K3" s="858"/>
      <c r="L3" s="858"/>
      <c r="M3" s="858"/>
      <c r="N3" s="858"/>
      <c r="O3" s="858"/>
      <c r="P3" s="858"/>
      <c r="Q3" s="858"/>
      <c r="R3" s="858"/>
      <c r="S3" s="858"/>
      <c r="T3" s="858"/>
      <c r="U3" s="858"/>
    </row>
    <row r="4" spans="1:22" x14ac:dyDescent="0.25">
      <c r="A4" s="468"/>
      <c r="B4" s="468"/>
      <c r="C4" s="745" t="s">
        <v>423</v>
      </c>
      <c r="D4" s="745" t="s">
        <v>424</v>
      </c>
      <c r="E4" s="745" t="s">
        <v>425</v>
      </c>
      <c r="F4" s="745" t="s">
        <v>426</v>
      </c>
      <c r="G4" s="745" t="s">
        <v>427</v>
      </c>
      <c r="H4" s="745" t="s">
        <v>428</v>
      </c>
      <c r="I4" s="745" t="s">
        <v>429</v>
      </c>
      <c r="J4" s="745" t="s">
        <v>643</v>
      </c>
      <c r="K4" s="745" t="s">
        <v>644</v>
      </c>
      <c r="L4" s="745" t="s">
        <v>645</v>
      </c>
      <c r="M4" s="745" t="s">
        <v>646</v>
      </c>
      <c r="N4" s="745" t="s">
        <v>619</v>
      </c>
      <c r="O4" s="745" t="s">
        <v>620</v>
      </c>
      <c r="P4" s="745" t="s">
        <v>647</v>
      </c>
      <c r="Q4" s="745" t="s">
        <v>648</v>
      </c>
      <c r="R4" s="745" t="s">
        <v>649</v>
      </c>
      <c r="S4" s="745" t="s">
        <v>650</v>
      </c>
      <c r="T4" s="745" t="s">
        <v>651</v>
      </c>
      <c r="U4" s="745" t="s">
        <v>652</v>
      </c>
    </row>
    <row r="5" spans="1:22" ht="21" customHeight="1" x14ac:dyDescent="0.25">
      <c r="A5" s="859"/>
      <c r="B5" s="859"/>
      <c r="C5" s="849" t="s">
        <v>653</v>
      </c>
      <c r="D5" s="849" t="s">
        <v>654</v>
      </c>
      <c r="E5" s="849" t="s">
        <v>655</v>
      </c>
      <c r="F5" s="849" t="s">
        <v>656</v>
      </c>
      <c r="G5" s="849" t="s">
        <v>657</v>
      </c>
      <c r="H5" s="849" t="s">
        <v>658</v>
      </c>
      <c r="I5" s="849" t="s">
        <v>659</v>
      </c>
      <c r="J5" s="849" t="s">
        <v>660</v>
      </c>
      <c r="K5" s="849" t="s">
        <v>661</v>
      </c>
      <c r="L5" s="849" t="s">
        <v>662</v>
      </c>
      <c r="M5" s="849" t="s">
        <v>663</v>
      </c>
      <c r="N5" s="849" t="s">
        <v>664</v>
      </c>
      <c r="O5" s="849" t="s">
        <v>665</v>
      </c>
      <c r="P5" s="849" t="s">
        <v>666</v>
      </c>
      <c r="Q5" s="849" t="s">
        <v>667</v>
      </c>
      <c r="R5" s="849" t="s">
        <v>668</v>
      </c>
      <c r="S5" s="849" t="s">
        <v>669</v>
      </c>
      <c r="T5" s="849" t="s">
        <v>670</v>
      </c>
      <c r="U5" s="849" t="s">
        <v>550</v>
      </c>
    </row>
    <row r="6" spans="1:22" x14ac:dyDescent="0.25">
      <c r="A6" s="854" t="s">
        <v>524</v>
      </c>
      <c r="B6" s="854"/>
      <c r="C6" s="850"/>
      <c r="D6" s="850"/>
      <c r="E6" s="850"/>
      <c r="F6" s="850"/>
      <c r="G6" s="850"/>
      <c r="H6" s="850"/>
      <c r="I6" s="850"/>
      <c r="J6" s="850"/>
      <c r="K6" s="850"/>
      <c r="L6" s="850"/>
      <c r="M6" s="850"/>
      <c r="N6" s="850"/>
      <c r="O6" s="850"/>
      <c r="P6" s="850"/>
      <c r="Q6" s="850"/>
      <c r="R6" s="850"/>
      <c r="S6" s="850"/>
      <c r="T6" s="850" t="s">
        <v>671</v>
      </c>
      <c r="U6" s="850"/>
    </row>
    <row r="7" spans="1:22" x14ac:dyDescent="0.25">
      <c r="A7" s="849" t="s">
        <v>623</v>
      </c>
      <c r="B7" s="469" t="s">
        <v>624</v>
      </c>
      <c r="C7" s="470">
        <v>63140</v>
      </c>
      <c r="D7" s="470">
        <v>117</v>
      </c>
      <c r="E7" s="470">
        <v>150</v>
      </c>
      <c r="F7" s="470">
        <v>330</v>
      </c>
      <c r="G7" s="470">
        <v>16</v>
      </c>
      <c r="H7" s="470">
        <v>333</v>
      </c>
      <c r="I7" s="470">
        <v>348</v>
      </c>
      <c r="J7" s="470">
        <v>93</v>
      </c>
      <c r="K7" s="470">
        <v>13</v>
      </c>
      <c r="L7" s="470">
        <v>36</v>
      </c>
      <c r="M7" s="470">
        <v>3642</v>
      </c>
      <c r="N7" s="470">
        <v>174</v>
      </c>
      <c r="O7" s="470">
        <v>167</v>
      </c>
      <c r="P7" s="470"/>
      <c r="Q7" s="470">
        <v>5</v>
      </c>
      <c r="R7" s="470">
        <v>136</v>
      </c>
      <c r="S7" s="470">
        <v>24</v>
      </c>
      <c r="T7" s="470">
        <v>5514</v>
      </c>
      <c r="U7" s="470">
        <v>74238</v>
      </c>
      <c r="V7" s="143"/>
    </row>
    <row r="8" spans="1:22" ht="14" thickBot="1" x14ac:dyDescent="0.3">
      <c r="A8" s="852"/>
      <c r="B8" s="471" t="s">
        <v>625</v>
      </c>
      <c r="C8" s="472">
        <v>63140</v>
      </c>
      <c r="D8" s="472">
        <v>117</v>
      </c>
      <c r="E8" s="472">
        <v>150</v>
      </c>
      <c r="F8" s="472">
        <v>330</v>
      </c>
      <c r="G8" s="472">
        <v>16</v>
      </c>
      <c r="H8" s="472">
        <v>333</v>
      </c>
      <c r="I8" s="472">
        <v>348</v>
      </c>
      <c r="J8" s="472">
        <v>93</v>
      </c>
      <c r="K8" s="472">
        <v>13</v>
      </c>
      <c r="L8" s="472">
        <v>36</v>
      </c>
      <c r="M8" s="472">
        <v>3642</v>
      </c>
      <c r="N8" s="472">
        <v>174</v>
      </c>
      <c r="O8" s="472">
        <v>167</v>
      </c>
      <c r="P8" s="472"/>
      <c r="Q8" s="472">
        <v>5</v>
      </c>
      <c r="R8" s="472">
        <v>136</v>
      </c>
      <c r="S8" s="472">
        <v>24</v>
      </c>
      <c r="T8" s="472">
        <v>5514</v>
      </c>
      <c r="U8" s="472">
        <v>74238</v>
      </c>
      <c r="V8" s="143"/>
    </row>
    <row r="9" spans="1:22" x14ac:dyDescent="0.25">
      <c r="A9" s="851" t="s">
        <v>626</v>
      </c>
      <c r="B9" s="473" t="s">
        <v>627</v>
      </c>
      <c r="C9" s="470">
        <v>615.94317230076433</v>
      </c>
      <c r="D9" s="470">
        <v>0</v>
      </c>
      <c r="E9" s="470">
        <v>0</v>
      </c>
      <c r="F9" s="470">
        <v>0</v>
      </c>
      <c r="G9" s="470">
        <v>0</v>
      </c>
      <c r="H9" s="470">
        <v>4.3376279739490444</v>
      </c>
      <c r="I9" s="470">
        <v>8.6752559478980888</v>
      </c>
      <c r="J9" s="470">
        <v>0</v>
      </c>
      <c r="K9" s="470">
        <v>30.363395817643308</v>
      </c>
      <c r="L9" s="470">
        <v>0</v>
      </c>
      <c r="M9" s="470">
        <v>459.78856523859866</v>
      </c>
      <c r="N9" s="470">
        <v>0</v>
      </c>
      <c r="O9" s="470">
        <v>13.012883921847132</v>
      </c>
      <c r="P9" s="470">
        <v>0</v>
      </c>
      <c r="Q9" s="470">
        <v>4.3376279739490444</v>
      </c>
      <c r="R9" s="470">
        <v>0</v>
      </c>
      <c r="S9" s="470">
        <v>8.6752559478980888</v>
      </c>
      <c r="T9" s="470">
        <v>216.8813986974522</v>
      </c>
      <c r="U9" s="470">
        <v>1362.0151838199997</v>
      </c>
      <c r="V9" s="143"/>
    </row>
    <row r="10" spans="1:22" x14ac:dyDescent="0.25">
      <c r="A10" s="849"/>
      <c r="B10" s="473" t="s">
        <v>628</v>
      </c>
      <c r="C10" s="470">
        <v>0</v>
      </c>
      <c r="D10" s="470">
        <v>0</v>
      </c>
      <c r="E10" s="470">
        <v>0</v>
      </c>
      <c r="F10" s="470">
        <v>0</v>
      </c>
      <c r="G10" s="470">
        <v>0</v>
      </c>
      <c r="H10" s="470">
        <v>0</v>
      </c>
      <c r="I10" s="470">
        <v>0</v>
      </c>
      <c r="J10" s="470">
        <v>0</v>
      </c>
      <c r="K10" s="470">
        <v>0</v>
      </c>
      <c r="L10" s="470">
        <v>0</v>
      </c>
      <c r="M10" s="470">
        <v>0</v>
      </c>
      <c r="N10" s="470">
        <v>0</v>
      </c>
      <c r="O10" s="470">
        <v>0</v>
      </c>
      <c r="P10" s="470">
        <v>0</v>
      </c>
      <c r="Q10" s="470">
        <v>0</v>
      </c>
      <c r="R10" s="470">
        <v>0</v>
      </c>
      <c r="S10" s="470">
        <v>0</v>
      </c>
      <c r="T10" s="470">
        <v>0</v>
      </c>
      <c r="U10" s="470">
        <v>0</v>
      </c>
    </row>
    <row r="11" spans="1:22" x14ac:dyDescent="0.25">
      <c r="A11" s="849"/>
      <c r="B11" s="473" t="s">
        <v>629</v>
      </c>
      <c r="C11" s="470">
        <v>0</v>
      </c>
      <c r="D11" s="470">
        <v>0</v>
      </c>
      <c r="E11" s="470">
        <v>0</v>
      </c>
      <c r="F11" s="470">
        <v>0</v>
      </c>
      <c r="G11" s="470">
        <v>0</v>
      </c>
      <c r="H11" s="470">
        <v>0</v>
      </c>
      <c r="I11" s="470">
        <v>0</v>
      </c>
      <c r="J11" s="470">
        <v>0</v>
      </c>
      <c r="K11" s="470">
        <v>0</v>
      </c>
      <c r="L11" s="470">
        <v>0</v>
      </c>
      <c r="M11" s="470">
        <v>0</v>
      </c>
      <c r="N11" s="470">
        <v>0</v>
      </c>
      <c r="O11" s="470">
        <v>0</v>
      </c>
      <c r="P11" s="470">
        <v>0</v>
      </c>
      <c r="Q11" s="470">
        <v>0</v>
      </c>
      <c r="R11" s="470">
        <v>0</v>
      </c>
      <c r="S11" s="470">
        <v>0</v>
      </c>
      <c r="T11" s="470">
        <v>431.48111132000002</v>
      </c>
      <c r="U11" s="470">
        <v>431.48111132000002</v>
      </c>
      <c r="V11" s="143"/>
    </row>
    <row r="12" spans="1:22" x14ac:dyDescent="0.25">
      <c r="A12" s="849"/>
      <c r="B12" s="473" t="s">
        <v>630</v>
      </c>
      <c r="C12" s="470">
        <v>6244.1358820983478</v>
      </c>
      <c r="D12" s="470">
        <v>729.20348347423089</v>
      </c>
      <c r="E12" s="470">
        <v>653.28157115124804</v>
      </c>
      <c r="F12" s="470">
        <v>67.09378298310115</v>
      </c>
      <c r="G12" s="470">
        <v>12.359381075834422</v>
      </c>
      <c r="H12" s="470">
        <v>1262.4224956030873</v>
      </c>
      <c r="I12" s="470">
        <v>2107.2744734297689</v>
      </c>
      <c r="J12" s="470">
        <v>350.47673479330467</v>
      </c>
      <c r="K12" s="470">
        <v>572.9455941583243</v>
      </c>
      <c r="L12" s="470">
        <v>69.742221785065666</v>
      </c>
      <c r="M12" s="470">
        <v>14177.975719850059</v>
      </c>
      <c r="N12" s="470">
        <v>378.72674868092622</v>
      </c>
      <c r="O12" s="470">
        <v>621.50030552767385</v>
      </c>
      <c r="P12" s="470">
        <v>2.6484388019645193</v>
      </c>
      <c r="Q12" s="470">
        <v>216.28916882710237</v>
      </c>
      <c r="R12" s="470">
        <v>389.32050388878429</v>
      </c>
      <c r="S12" s="470">
        <v>215.40635589311421</v>
      </c>
      <c r="T12" s="470">
        <v>6250.3155726362647</v>
      </c>
      <c r="U12" s="470">
        <v>34321.118434658201</v>
      </c>
      <c r="V12" s="143"/>
    </row>
    <row r="13" spans="1:22" x14ac:dyDescent="0.25">
      <c r="A13" s="849"/>
      <c r="B13" s="473" t="s">
        <v>631</v>
      </c>
      <c r="C13" s="470">
        <v>9.7334402049664437</v>
      </c>
      <c r="D13" s="470">
        <v>1.2166800256208055</v>
      </c>
      <c r="E13" s="470">
        <v>2.4333600512416109</v>
      </c>
      <c r="F13" s="470">
        <v>0</v>
      </c>
      <c r="G13" s="470">
        <v>0</v>
      </c>
      <c r="H13" s="470">
        <v>6.0834001281040262</v>
      </c>
      <c r="I13" s="470">
        <v>2.4333600512416109</v>
      </c>
      <c r="J13" s="470">
        <v>1.2166800256208055</v>
      </c>
      <c r="K13" s="470">
        <v>0</v>
      </c>
      <c r="L13" s="470">
        <v>2.4333600512416109</v>
      </c>
      <c r="M13" s="470">
        <v>18.25020038431208</v>
      </c>
      <c r="N13" s="470">
        <v>0</v>
      </c>
      <c r="O13" s="470">
        <v>1.2166800256208055</v>
      </c>
      <c r="P13" s="470">
        <v>0</v>
      </c>
      <c r="Q13" s="470">
        <v>0</v>
      </c>
      <c r="R13" s="470">
        <v>0</v>
      </c>
      <c r="S13" s="470">
        <v>0</v>
      </c>
      <c r="T13" s="470">
        <v>173.98524366377515</v>
      </c>
      <c r="U13" s="470">
        <v>219.00240461174496</v>
      </c>
      <c r="V13" s="143"/>
    </row>
    <row r="14" spans="1:22" x14ac:dyDescent="0.25">
      <c r="A14" s="849"/>
      <c r="B14" s="473" t="s">
        <v>632</v>
      </c>
      <c r="C14" s="470">
        <v>1615.88032009577</v>
      </c>
      <c r="D14" s="470">
        <v>1763.4561057871733</v>
      </c>
      <c r="E14" s="470">
        <v>916.75866868902074</v>
      </c>
      <c r="F14" s="470">
        <v>1319.2380842110299</v>
      </c>
      <c r="G14" s="470">
        <v>10.43465151353357</v>
      </c>
      <c r="H14" s="470">
        <v>4832.7343152679759</v>
      </c>
      <c r="I14" s="470">
        <v>2183.8234953323827</v>
      </c>
      <c r="J14" s="470">
        <v>362.23147396980818</v>
      </c>
      <c r="K14" s="470">
        <v>400.98875102007571</v>
      </c>
      <c r="L14" s="470">
        <v>172.91708222427059</v>
      </c>
      <c r="M14" s="470">
        <v>32876.605590140411</v>
      </c>
      <c r="N14" s="470">
        <v>779.61753451115101</v>
      </c>
      <c r="O14" s="470">
        <v>957.00661024122167</v>
      </c>
      <c r="P14" s="470">
        <v>0</v>
      </c>
      <c r="Q14" s="470">
        <v>147.57578569140335</v>
      </c>
      <c r="R14" s="470">
        <v>335.39951293500758</v>
      </c>
      <c r="S14" s="470">
        <v>156.51977270300353</v>
      </c>
      <c r="T14" s="470">
        <v>13240.082106172167</v>
      </c>
      <c r="U14" s="470">
        <v>62071.269860505403</v>
      </c>
      <c r="V14" s="143"/>
    </row>
    <row r="15" spans="1:22" x14ac:dyDescent="0.25">
      <c r="A15" s="849"/>
      <c r="B15" s="473" t="s">
        <v>633</v>
      </c>
      <c r="C15" s="470">
        <v>112.51014079772612</v>
      </c>
      <c r="D15" s="470">
        <v>0</v>
      </c>
      <c r="E15" s="470">
        <v>18.531082013743127</v>
      </c>
      <c r="F15" s="470">
        <v>0</v>
      </c>
      <c r="G15" s="470">
        <v>0</v>
      </c>
      <c r="H15" s="470">
        <v>27.796623020614689</v>
      </c>
      <c r="I15" s="470">
        <v>38.385812742753622</v>
      </c>
      <c r="J15" s="470">
        <v>5.2945948610694646</v>
      </c>
      <c r="K15" s="470">
        <v>11.912838437406295</v>
      </c>
      <c r="L15" s="470">
        <v>0</v>
      </c>
      <c r="M15" s="470">
        <v>317.67569166416786</v>
      </c>
      <c r="N15" s="470">
        <v>3.970946145802098</v>
      </c>
      <c r="O15" s="470">
        <v>2.6472974305347323</v>
      </c>
      <c r="P15" s="470">
        <v>0</v>
      </c>
      <c r="Q15" s="470">
        <v>1.3236487152673662</v>
      </c>
      <c r="R15" s="470">
        <v>27.796623020614689</v>
      </c>
      <c r="S15" s="470">
        <v>9.2655410068715636</v>
      </c>
      <c r="T15" s="470">
        <v>109.8628433671914</v>
      </c>
      <c r="U15" s="470">
        <v>686.97368322376315</v>
      </c>
      <c r="V15" s="143"/>
    </row>
    <row r="16" spans="1:22" x14ac:dyDescent="0.25">
      <c r="A16" s="849"/>
      <c r="B16" s="473" t="s">
        <v>634</v>
      </c>
      <c r="C16" s="470">
        <v>0</v>
      </c>
      <c r="D16" s="470">
        <v>0</v>
      </c>
      <c r="E16" s="470">
        <v>0</v>
      </c>
      <c r="F16" s="470">
        <v>0</v>
      </c>
      <c r="G16" s="470">
        <v>0</v>
      </c>
      <c r="H16" s="470">
        <v>0</v>
      </c>
      <c r="I16" s="470">
        <v>0</v>
      </c>
      <c r="J16" s="470">
        <v>0</v>
      </c>
      <c r="K16" s="470">
        <v>0</v>
      </c>
      <c r="L16" s="470">
        <v>0</v>
      </c>
      <c r="M16" s="470">
        <v>0</v>
      </c>
      <c r="N16" s="470">
        <v>0</v>
      </c>
      <c r="O16" s="470">
        <v>0</v>
      </c>
      <c r="P16" s="470">
        <v>0</v>
      </c>
      <c r="Q16" s="470">
        <v>0</v>
      </c>
      <c r="R16" s="470">
        <v>0</v>
      </c>
      <c r="S16" s="470">
        <v>0</v>
      </c>
      <c r="T16" s="470">
        <v>33.835345889999999</v>
      </c>
      <c r="U16" s="470">
        <v>33.835345889999999</v>
      </c>
      <c r="V16" s="143"/>
    </row>
    <row r="17" spans="1:22" x14ac:dyDescent="0.25">
      <c r="A17" s="849"/>
      <c r="B17" s="473" t="s">
        <v>635</v>
      </c>
      <c r="C17" s="470">
        <v>0</v>
      </c>
      <c r="D17" s="470">
        <v>0</v>
      </c>
      <c r="E17" s="470">
        <v>0</v>
      </c>
      <c r="F17" s="470">
        <v>0</v>
      </c>
      <c r="G17" s="470">
        <v>0</v>
      </c>
      <c r="H17" s="470">
        <v>0</v>
      </c>
      <c r="I17" s="470">
        <v>0</v>
      </c>
      <c r="J17" s="470">
        <v>0</v>
      </c>
      <c r="K17" s="470">
        <v>0</v>
      </c>
      <c r="L17" s="470">
        <v>0</v>
      </c>
      <c r="M17" s="470">
        <v>0</v>
      </c>
      <c r="N17" s="470">
        <v>0</v>
      </c>
      <c r="O17" s="470">
        <v>0</v>
      </c>
      <c r="P17" s="470">
        <v>0</v>
      </c>
      <c r="Q17" s="470">
        <v>0</v>
      </c>
      <c r="R17" s="470">
        <v>0</v>
      </c>
      <c r="S17" s="470">
        <v>0</v>
      </c>
      <c r="T17" s="470">
        <v>404.05743039999999</v>
      </c>
      <c r="U17" s="470">
        <v>404.05743039999999</v>
      </c>
      <c r="V17" s="143"/>
    </row>
    <row r="18" spans="1:22" ht="14" thickBot="1" x14ac:dyDescent="0.3">
      <c r="A18" s="852"/>
      <c r="B18" s="471" t="s">
        <v>625</v>
      </c>
      <c r="C18" s="472">
        <v>8598.2029554975743</v>
      </c>
      <c r="D18" s="472">
        <v>2493.876269287025</v>
      </c>
      <c r="E18" s="472">
        <v>1591.0046819052534</v>
      </c>
      <c r="F18" s="472">
        <v>1386.3318671941311</v>
      </c>
      <c r="G18" s="472">
        <v>22.794032589367994</v>
      </c>
      <c r="H18" s="472">
        <v>6133.3744619937315</v>
      </c>
      <c r="I18" s="472">
        <v>4340.5923975040459</v>
      </c>
      <c r="J18" s="472">
        <v>719.21948364980301</v>
      </c>
      <c r="K18" s="472">
        <v>1016.2105794334497</v>
      </c>
      <c r="L18" s="472">
        <v>245.09266406057787</v>
      </c>
      <c r="M18" s="472">
        <v>47850.295767277552</v>
      </c>
      <c r="N18" s="472">
        <v>1162.3152293378794</v>
      </c>
      <c r="O18" s="472">
        <v>1595.3837771468982</v>
      </c>
      <c r="P18" s="472">
        <v>2.6484388019645193</v>
      </c>
      <c r="Q18" s="472">
        <v>369.52623120772216</v>
      </c>
      <c r="R18" s="472">
        <v>752.51663984440654</v>
      </c>
      <c r="S18" s="472">
        <v>389.86692555088734</v>
      </c>
      <c r="T18" s="472">
        <v>20860.50105214685</v>
      </c>
      <c r="U18" s="472">
        <v>99529.753454429112</v>
      </c>
      <c r="V18" s="18"/>
    </row>
    <row r="19" spans="1:22" ht="14" thickBot="1" x14ac:dyDescent="0.3">
      <c r="A19" s="853" t="s">
        <v>636</v>
      </c>
      <c r="B19" s="853"/>
      <c r="C19" s="474">
        <v>71738.202955497574</v>
      </c>
      <c r="D19" s="474">
        <v>2610.876269287025</v>
      </c>
      <c r="E19" s="474">
        <v>1741.0046819052534</v>
      </c>
      <c r="F19" s="474">
        <v>1716.3318671941311</v>
      </c>
      <c r="G19" s="474">
        <v>38.794032589367994</v>
      </c>
      <c r="H19" s="474">
        <v>6466.3744619937315</v>
      </c>
      <c r="I19" s="474">
        <v>4688.5923975040459</v>
      </c>
      <c r="J19" s="474">
        <v>812.21948364980301</v>
      </c>
      <c r="K19" s="474">
        <v>1029.2105794334498</v>
      </c>
      <c r="L19" s="474">
        <v>281.09266406057787</v>
      </c>
      <c r="M19" s="474">
        <v>51492.295767277552</v>
      </c>
      <c r="N19" s="474">
        <v>1336.3152293378794</v>
      </c>
      <c r="O19" s="474">
        <v>1762.3837771468982</v>
      </c>
      <c r="P19" s="474">
        <v>2.6484388019645193</v>
      </c>
      <c r="Q19" s="474">
        <v>374.52623120772216</v>
      </c>
      <c r="R19" s="474">
        <v>888.51663984440654</v>
      </c>
      <c r="S19" s="474">
        <v>413.86692555088734</v>
      </c>
      <c r="T19" s="474">
        <v>26374.50105214685</v>
      </c>
      <c r="U19" s="474">
        <v>173767.7534544291</v>
      </c>
      <c r="V19" s="18"/>
    </row>
    <row r="20" spans="1:22" x14ac:dyDescent="0.25">
      <c r="C20" s="475"/>
      <c r="D20" s="475"/>
      <c r="E20" s="475"/>
      <c r="F20" s="475"/>
      <c r="G20" s="475"/>
      <c r="H20" s="475"/>
      <c r="I20" s="475"/>
      <c r="J20" s="475"/>
      <c r="K20" s="475"/>
      <c r="L20" s="475"/>
      <c r="M20" s="475"/>
      <c r="N20" s="475"/>
      <c r="O20" s="475"/>
      <c r="P20" s="475"/>
      <c r="Q20" s="475"/>
      <c r="R20" s="475"/>
      <c r="S20" s="475"/>
      <c r="T20" s="475"/>
      <c r="U20" s="475"/>
    </row>
    <row r="21" spans="1:22" x14ac:dyDescent="0.25">
      <c r="A21" s="103" t="s">
        <v>470</v>
      </c>
      <c r="B21" s="476" t="s">
        <v>672</v>
      </c>
      <c r="C21" s="476"/>
      <c r="D21" s="476"/>
      <c r="E21" s="476"/>
      <c r="F21" s="476"/>
      <c r="G21" s="476"/>
      <c r="H21" s="476"/>
      <c r="I21" s="476"/>
      <c r="J21" s="476"/>
      <c r="K21" s="476"/>
      <c r="L21" s="476"/>
      <c r="M21" s="476"/>
      <c r="N21" s="476"/>
      <c r="O21" s="476"/>
      <c r="P21" s="476"/>
      <c r="Q21" s="476"/>
      <c r="R21" s="476"/>
      <c r="S21" s="476"/>
      <c r="T21" s="476"/>
      <c r="U21" s="476"/>
    </row>
    <row r="22" spans="1:22" x14ac:dyDescent="0.25">
      <c r="A22" s="103" t="s">
        <v>498</v>
      </c>
      <c r="B22" s="751" t="s">
        <v>499</v>
      </c>
      <c r="C22" s="751"/>
      <c r="D22" s="751"/>
      <c r="E22" s="751"/>
      <c r="F22" s="751"/>
      <c r="G22" s="751"/>
      <c r="H22" s="751"/>
      <c r="I22" s="751"/>
      <c r="J22" s="751"/>
      <c r="K22" s="751"/>
      <c r="L22" s="477"/>
      <c r="N22" s="44"/>
      <c r="O22" s="44"/>
      <c r="P22" s="44"/>
      <c r="Q22" s="44"/>
      <c r="R22" s="44"/>
      <c r="S22" s="44"/>
    </row>
    <row r="23" spans="1:22" x14ac:dyDescent="0.25">
      <c r="A23" s="103" t="s">
        <v>500</v>
      </c>
      <c r="B23" s="855" t="s">
        <v>673</v>
      </c>
      <c r="C23" s="855"/>
      <c r="D23" s="855"/>
      <c r="E23" s="855"/>
      <c r="F23" s="855"/>
      <c r="G23" s="855"/>
      <c r="H23" s="855"/>
      <c r="I23" s="855"/>
      <c r="J23" s="855"/>
      <c r="K23" s="855"/>
      <c r="L23" s="855"/>
      <c r="M23" s="855"/>
      <c r="N23" s="855"/>
      <c r="O23" s="855"/>
      <c r="P23" s="855"/>
      <c r="Q23" s="855"/>
      <c r="R23" s="855"/>
      <c r="S23" s="855"/>
      <c r="T23" s="855"/>
      <c r="U23" s="855"/>
    </row>
    <row r="24" spans="1:22" x14ac:dyDescent="0.25">
      <c r="A24" s="103" t="s">
        <v>502</v>
      </c>
      <c r="B24" s="751" t="s">
        <v>9</v>
      </c>
      <c r="C24" s="751"/>
      <c r="D24" s="751"/>
      <c r="E24" s="751"/>
      <c r="F24" s="751"/>
      <c r="G24" s="751"/>
      <c r="H24" s="751"/>
      <c r="I24" s="751"/>
      <c r="J24" s="751"/>
      <c r="K24" s="751"/>
      <c r="L24" s="477"/>
      <c r="N24" s="44"/>
      <c r="O24" s="44"/>
      <c r="P24" s="44"/>
      <c r="Q24" s="44"/>
      <c r="R24" s="44"/>
      <c r="S24" s="44"/>
    </row>
    <row r="25" spans="1:22" x14ac:dyDescent="0.25">
      <c r="A25" s="103" t="s">
        <v>503</v>
      </c>
      <c r="B25" s="855" t="s">
        <v>674</v>
      </c>
      <c r="C25" s="855"/>
      <c r="D25" s="855"/>
      <c r="E25" s="855"/>
      <c r="F25" s="855"/>
      <c r="G25" s="855"/>
      <c r="H25" s="855"/>
      <c r="I25" s="855"/>
      <c r="J25" s="855"/>
      <c r="K25" s="855"/>
      <c r="L25" s="855"/>
      <c r="M25" s="855"/>
      <c r="N25" s="855"/>
      <c r="O25" s="855"/>
      <c r="P25" s="855"/>
      <c r="Q25" s="855"/>
      <c r="R25" s="855"/>
      <c r="S25" s="855"/>
      <c r="T25" s="855"/>
      <c r="U25" s="855"/>
    </row>
    <row r="26" spans="1:22" x14ac:dyDescent="0.25">
      <c r="A26" s="103" t="s">
        <v>505</v>
      </c>
      <c r="B26" s="856" t="s">
        <v>607</v>
      </c>
      <c r="C26" s="856"/>
      <c r="D26" s="856"/>
      <c r="E26" s="856"/>
      <c r="F26" s="856"/>
      <c r="G26" s="856"/>
      <c r="H26" s="856"/>
      <c r="I26" s="856"/>
      <c r="J26" s="856"/>
      <c r="K26" s="856"/>
      <c r="L26" s="856"/>
      <c r="M26" s="856"/>
      <c r="N26" s="856"/>
      <c r="O26" s="856"/>
      <c r="P26" s="856"/>
      <c r="Q26" s="856"/>
      <c r="R26" s="856"/>
      <c r="S26" s="856"/>
      <c r="T26" s="856"/>
      <c r="U26" s="856"/>
    </row>
    <row r="27" spans="1:22" x14ac:dyDescent="0.25">
      <c r="B27" s="184"/>
      <c r="C27" s="184"/>
      <c r="S27" s="412" t="s">
        <v>480</v>
      </c>
    </row>
    <row r="28" spans="1:22" x14ac:dyDescent="0.25">
      <c r="B28" s="478"/>
      <c r="C28" s="478"/>
      <c r="D28" s="478"/>
      <c r="E28" s="478"/>
      <c r="F28" s="478"/>
      <c r="G28" s="478"/>
      <c r="H28" s="478"/>
      <c r="I28" s="478"/>
      <c r="J28" s="478"/>
      <c r="K28" s="478"/>
    </row>
    <row r="29" spans="1:22" x14ac:dyDescent="0.25">
      <c r="B29" s="18"/>
      <c r="C29" s="18"/>
      <c r="D29" s="18"/>
      <c r="E29" s="18"/>
      <c r="F29" s="18"/>
      <c r="G29" s="18"/>
      <c r="H29" s="18"/>
      <c r="I29" s="18"/>
      <c r="J29" s="18"/>
      <c r="K29" s="18"/>
      <c r="L29" s="18"/>
      <c r="M29" s="18"/>
      <c r="N29" s="18"/>
      <c r="O29" s="18"/>
      <c r="P29" s="18"/>
      <c r="Q29" s="18"/>
      <c r="R29" s="18"/>
      <c r="S29" s="18"/>
      <c r="T29" s="18"/>
      <c r="U29" s="18"/>
      <c r="V29" s="18"/>
    </row>
    <row r="30" spans="1:22" x14ac:dyDescent="0.25">
      <c r="B30" s="18"/>
      <c r="C30" s="18"/>
      <c r="D30" s="18"/>
      <c r="E30" s="18"/>
      <c r="F30" s="18"/>
      <c r="G30" s="18"/>
      <c r="H30" s="18"/>
      <c r="I30" s="18"/>
      <c r="J30" s="18"/>
      <c r="K30" s="18"/>
      <c r="L30" s="18"/>
      <c r="M30" s="18"/>
      <c r="N30" s="18"/>
      <c r="O30" s="18"/>
      <c r="P30" s="18"/>
      <c r="Q30" s="18"/>
      <c r="R30" s="18"/>
      <c r="S30" s="18"/>
      <c r="T30" s="18"/>
      <c r="U30" s="18"/>
      <c r="V30" s="18"/>
    </row>
    <row r="31" spans="1:22" x14ac:dyDescent="0.25">
      <c r="B31" s="18"/>
      <c r="C31" s="18"/>
      <c r="D31" s="18"/>
      <c r="E31" s="18"/>
      <c r="F31" s="18"/>
      <c r="G31" s="18"/>
      <c r="H31" s="18"/>
      <c r="I31" s="18"/>
      <c r="J31" s="18"/>
      <c r="K31" s="18"/>
      <c r="L31" s="18"/>
      <c r="M31" s="18"/>
      <c r="N31" s="18"/>
      <c r="O31" s="18"/>
      <c r="P31" s="18"/>
      <c r="Q31" s="18"/>
      <c r="R31" s="18"/>
      <c r="S31" s="18"/>
      <c r="T31" s="18"/>
      <c r="U31" s="18"/>
      <c r="V31" s="18"/>
    </row>
    <row r="32" spans="1:22" x14ac:dyDescent="0.25">
      <c r="C32" s="18"/>
      <c r="D32" s="18"/>
      <c r="E32" s="18"/>
      <c r="F32" s="18"/>
      <c r="G32" s="18"/>
      <c r="H32" s="18"/>
      <c r="I32" s="18"/>
      <c r="J32" s="18"/>
      <c r="K32" s="18"/>
      <c r="L32" s="18"/>
      <c r="M32" s="18"/>
      <c r="N32" s="18"/>
      <c r="O32" s="18"/>
      <c r="P32" s="18"/>
      <c r="Q32" s="18"/>
      <c r="R32" s="18"/>
      <c r="S32" s="18"/>
      <c r="T32" s="18"/>
      <c r="U32" s="18"/>
      <c r="V32" s="18"/>
    </row>
    <row r="33" spans="2:22" x14ac:dyDescent="0.25">
      <c r="B33" s="18"/>
      <c r="C33" s="18"/>
      <c r="D33" s="18"/>
      <c r="E33" s="18"/>
      <c r="F33" s="18"/>
      <c r="G33" s="18"/>
      <c r="H33" s="18"/>
      <c r="I33" s="18"/>
      <c r="J33" s="18"/>
      <c r="K33" s="18"/>
      <c r="L33" s="18"/>
      <c r="M33" s="18"/>
      <c r="N33" s="18"/>
      <c r="O33" s="18"/>
      <c r="P33" s="18"/>
      <c r="Q33" s="18"/>
      <c r="R33" s="18"/>
      <c r="S33" s="18"/>
      <c r="T33" s="18"/>
      <c r="U33" s="18"/>
      <c r="V33" s="18"/>
    </row>
    <row r="34" spans="2:22" x14ac:dyDescent="0.25">
      <c r="B34" s="18"/>
      <c r="C34" s="18"/>
      <c r="D34" s="18"/>
      <c r="E34" s="18"/>
      <c r="F34" s="18"/>
      <c r="G34" s="18"/>
      <c r="H34" s="18"/>
      <c r="I34" s="18"/>
      <c r="J34" s="18"/>
      <c r="K34" s="18"/>
      <c r="L34" s="18"/>
      <c r="M34" s="18"/>
      <c r="N34" s="18"/>
      <c r="O34" s="18"/>
      <c r="P34" s="18"/>
      <c r="Q34" s="18"/>
      <c r="R34" s="18"/>
      <c r="S34" s="18"/>
      <c r="T34" s="18"/>
      <c r="U34" s="18"/>
      <c r="V34" s="18"/>
    </row>
    <row r="59" spans="9:11" x14ac:dyDescent="0.25">
      <c r="I59" s="478"/>
      <c r="J59" s="478"/>
      <c r="K59" s="478"/>
    </row>
  </sheetData>
  <mergeCells count="30">
    <mergeCell ref="B23:U23"/>
    <mergeCell ref="B25:U25"/>
    <mergeCell ref="B26:U26"/>
    <mergeCell ref="A1:U1"/>
    <mergeCell ref="U5:U6"/>
    <mergeCell ref="A2:B2"/>
    <mergeCell ref="C3:U3"/>
    <mergeCell ref="A5:B5"/>
    <mergeCell ref="C5:C6"/>
    <mergeCell ref="D5:D6"/>
    <mergeCell ref="E5:E6"/>
    <mergeCell ref="F5:F6"/>
    <mergeCell ref="G5:G6"/>
    <mergeCell ref="H5:H6"/>
    <mergeCell ref="I5:I6"/>
    <mergeCell ref="J5:J6"/>
    <mergeCell ref="K5:K6"/>
    <mergeCell ref="T5:T6"/>
    <mergeCell ref="A9:A18"/>
    <mergeCell ref="A19:B19"/>
    <mergeCell ref="P5:P6"/>
    <mergeCell ref="L5:L6"/>
    <mergeCell ref="M5:M6"/>
    <mergeCell ref="N5:N6"/>
    <mergeCell ref="O5:O6"/>
    <mergeCell ref="Q5:Q6"/>
    <mergeCell ref="R5:R6"/>
    <mergeCell ref="S5:S6"/>
    <mergeCell ref="A6:B6"/>
    <mergeCell ref="A7:A8"/>
  </mergeCells>
  <hyperlinks>
    <hyperlink ref="V1" location="Indholdsfortegnelse!A1" display="Back to index" xr:uid="{00000000-0004-0000-0D00-000000000000}"/>
  </hyperlinks>
  <pageMargins left="0.7" right="0.7" top="0.75" bottom="0.75" header="0.3" footer="0.3"/>
  <pageSetup paperSize="9" scale="4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pageSetUpPr fitToPage="1"/>
  </sheetPr>
  <dimension ref="A1:I116"/>
  <sheetViews>
    <sheetView showGridLines="0" zoomScaleNormal="100" workbookViewId="0">
      <selection sqref="A1:G1"/>
    </sheetView>
  </sheetViews>
  <sheetFormatPr defaultColWidth="9" defaultRowHeight="13.5" x14ac:dyDescent="0.25"/>
  <cols>
    <col min="1" max="1" width="20.75" style="18" customWidth="1"/>
    <col min="2" max="2" width="41" style="18" customWidth="1"/>
    <col min="3" max="3" width="13" style="18" customWidth="1"/>
    <col min="4" max="4" width="14.5" style="18" customWidth="1"/>
    <col min="5" max="5" width="13.83203125" style="18" customWidth="1"/>
    <col min="6" max="6" width="11.33203125" style="18" customWidth="1"/>
    <col min="7" max="7" width="12.25" style="18" customWidth="1"/>
    <col min="8" max="8" width="13.25" style="18" customWidth="1"/>
    <col min="9" max="9" width="29.75" style="18" customWidth="1"/>
    <col min="10" max="16384" width="9" style="18"/>
  </cols>
  <sheetData>
    <row r="1" spans="1:9" ht="15" customHeight="1" x14ac:dyDescent="0.25">
      <c r="A1" s="819" t="s">
        <v>675</v>
      </c>
      <c r="B1" s="819"/>
      <c r="C1" s="819"/>
      <c r="D1" s="819"/>
      <c r="E1" s="828"/>
      <c r="F1" s="828"/>
      <c r="G1" s="828"/>
      <c r="H1" s="377" t="s">
        <v>96</v>
      </c>
      <c r="I1" s="377"/>
    </row>
    <row r="2" spans="1:9" s="127" customFormat="1" ht="15" customHeight="1" x14ac:dyDescent="0.25">
      <c r="A2" s="83"/>
      <c r="I2" s="399"/>
    </row>
    <row r="3" spans="1:9" s="127" customFormat="1" ht="15" customHeight="1" x14ac:dyDescent="0.25">
      <c r="A3" s="754">
        <f>+Indholdsfortegnelse!E20</f>
        <v>44196</v>
      </c>
      <c r="B3" s="447"/>
      <c r="C3" s="447"/>
      <c r="D3" s="447"/>
      <c r="E3" s="447"/>
      <c r="F3" s="447"/>
      <c r="G3" s="447"/>
      <c r="I3" s="399"/>
    </row>
    <row r="4" spans="1:9" ht="15" customHeight="1" x14ac:dyDescent="0.25">
      <c r="A4" s="448"/>
      <c r="B4" s="449"/>
      <c r="C4" s="450" t="s">
        <v>676</v>
      </c>
      <c r="D4" s="450" t="s">
        <v>677</v>
      </c>
      <c r="E4" s="450" t="s">
        <v>678</v>
      </c>
      <c r="F4" s="450" t="s">
        <v>679</v>
      </c>
      <c r="H4" s="295"/>
    </row>
    <row r="5" spans="1:9" ht="15" customHeight="1" x14ac:dyDescent="0.25">
      <c r="A5" s="451"/>
      <c r="B5" s="449"/>
      <c r="C5" s="864" t="s">
        <v>680</v>
      </c>
      <c r="D5" s="864"/>
      <c r="E5" s="864"/>
      <c r="F5" s="864"/>
      <c r="G5" s="864"/>
      <c r="H5" s="295"/>
    </row>
    <row r="6" spans="1:9" ht="28.5" customHeight="1" x14ac:dyDescent="0.25">
      <c r="A6" s="452"/>
      <c r="B6" s="453"/>
      <c r="C6" s="454" t="s">
        <v>681</v>
      </c>
      <c r="D6" s="454" t="s">
        <v>682</v>
      </c>
      <c r="E6" s="454" t="s">
        <v>683</v>
      </c>
      <c r="F6" s="455" t="s">
        <v>684</v>
      </c>
      <c r="G6" s="454" t="s">
        <v>550</v>
      </c>
      <c r="H6" s="295"/>
    </row>
    <row r="7" spans="1:9" ht="15" customHeight="1" x14ac:dyDescent="0.25">
      <c r="A7" s="860" t="s">
        <v>623</v>
      </c>
      <c r="B7" s="456" t="s">
        <v>624</v>
      </c>
      <c r="C7" s="457">
        <v>349</v>
      </c>
      <c r="D7" s="457">
        <v>140</v>
      </c>
      <c r="E7" s="457">
        <v>73749</v>
      </c>
      <c r="F7" s="457">
        <v>0</v>
      </c>
      <c r="G7" s="457">
        <v>74238</v>
      </c>
      <c r="H7" s="102"/>
      <c r="I7" s="314"/>
    </row>
    <row r="8" spans="1:9" ht="15" customHeight="1" x14ac:dyDescent="0.25">
      <c r="A8" s="861"/>
      <c r="B8" s="458" t="s">
        <v>625</v>
      </c>
      <c r="C8" s="457">
        <v>349</v>
      </c>
      <c r="D8" s="457">
        <v>140</v>
      </c>
      <c r="E8" s="457">
        <v>73749</v>
      </c>
      <c r="F8" s="457">
        <v>0</v>
      </c>
      <c r="G8" s="457">
        <v>74238</v>
      </c>
      <c r="H8" s="459"/>
      <c r="I8" s="314"/>
    </row>
    <row r="9" spans="1:9" ht="15" customHeight="1" x14ac:dyDescent="0.25">
      <c r="A9" s="814" t="s">
        <v>685</v>
      </c>
      <c r="B9" s="295" t="s">
        <v>686</v>
      </c>
      <c r="C9" s="460">
        <v>1312.21020982</v>
      </c>
      <c r="D9" s="460">
        <v>0</v>
      </c>
      <c r="E9" s="460">
        <v>0</v>
      </c>
      <c r="F9" s="460">
        <v>49.804974000000001</v>
      </c>
      <c r="G9" s="460">
        <v>1362.0151838199999</v>
      </c>
      <c r="H9" s="459"/>
      <c r="I9" s="314"/>
    </row>
    <row r="10" spans="1:9" ht="15" customHeight="1" x14ac:dyDescent="0.25">
      <c r="A10" s="811"/>
      <c r="B10" s="295" t="s">
        <v>628</v>
      </c>
      <c r="C10" s="460">
        <v>0</v>
      </c>
      <c r="D10" s="460">
        <v>0</v>
      </c>
      <c r="E10" s="460">
        <v>0</v>
      </c>
      <c r="F10" s="460">
        <v>0</v>
      </c>
      <c r="G10" s="460">
        <v>0</v>
      </c>
      <c r="H10" s="459"/>
      <c r="I10" s="314"/>
    </row>
    <row r="11" spans="1:9" ht="15" customHeight="1" x14ac:dyDescent="0.25">
      <c r="A11" s="811"/>
      <c r="B11" s="295" t="s">
        <v>629</v>
      </c>
      <c r="C11" s="460">
        <v>0</v>
      </c>
      <c r="D11" s="460">
        <v>0</v>
      </c>
      <c r="E11" s="460">
        <v>0</v>
      </c>
      <c r="F11" s="460">
        <v>431.48111132000002</v>
      </c>
      <c r="G11" s="460">
        <v>431.48111132000002</v>
      </c>
      <c r="H11" s="459"/>
      <c r="I11" s="314"/>
    </row>
    <row r="12" spans="1:9" ht="15" customHeight="1" x14ac:dyDescent="0.25">
      <c r="A12" s="811"/>
      <c r="B12" s="295" t="s">
        <v>630</v>
      </c>
      <c r="C12" s="460">
        <v>2422.376382136481</v>
      </c>
      <c r="D12" s="460">
        <v>165.08177239778496</v>
      </c>
      <c r="E12" s="460">
        <v>31733.660280123935</v>
      </c>
      <c r="F12" s="460">
        <v>0</v>
      </c>
      <c r="G12" s="460">
        <v>34321.118434658201</v>
      </c>
      <c r="H12" s="459"/>
      <c r="I12" s="314"/>
    </row>
    <row r="13" spans="1:9" ht="15" customHeight="1" x14ac:dyDescent="0.25">
      <c r="A13" s="811"/>
      <c r="B13" s="295" t="s">
        <v>631</v>
      </c>
      <c r="C13" s="460">
        <v>120.45132253645974</v>
      </c>
      <c r="D13" s="460">
        <v>0</v>
      </c>
      <c r="E13" s="460">
        <v>98.551082075285237</v>
      </c>
      <c r="F13" s="460">
        <v>0</v>
      </c>
      <c r="G13" s="460">
        <v>219.00240461174496</v>
      </c>
      <c r="H13" s="459"/>
      <c r="I13" s="314"/>
    </row>
    <row r="14" spans="1:9" ht="15" customHeight="1" x14ac:dyDescent="0.25">
      <c r="A14" s="811"/>
      <c r="B14" s="295" t="s">
        <v>687</v>
      </c>
      <c r="C14" s="460">
        <v>247.45030732093895</v>
      </c>
      <c r="D14" s="460">
        <v>163.97309521267036</v>
      </c>
      <c r="E14" s="460">
        <v>61659.846457971791</v>
      </c>
      <c r="F14" s="460">
        <v>0</v>
      </c>
      <c r="G14" s="460">
        <v>62071.269860505403</v>
      </c>
      <c r="H14" s="459"/>
      <c r="I14" s="314"/>
    </row>
    <row r="15" spans="1:9" ht="15" customHeight="1" x14ac:dyDescent="0.25">
      <c r="A15" s="811"/>
      <c r="B15" s="295" t="s">
        <v>633</v>
      </c>
      <c r="C15" s="460">
        <v>6.6055161848438759</v>
      </c>
      <c r="D15" s="460">
        <v>2.6422064739375504</v>
      </c>
      <c r="E15" s="460">
        <v>677.72596056498162</v>
      </c>
      <c r="F15" s="460">
        <v>0</v>
      </c>
      <c r="G15" s="460">
        <v>686.97368322376303</v>
      </c>
      <c r="H15" s="459"/>
      <c r="I15" s="314"/>
    </row>
    <row r="16" spans="1:9" ht="15" customHeight="1" x14ac:dyDescent="0.25">
      <c r="A16" s="811"/>
      <c r="B16" s="295" t="s">
        <v>634</v>
      </c>
      <c r="C16" s="460">
        <v>0</v>
      </c>
      <c r="D16" s="460">
        <v>0</v>
      </c>
      <c r="E16" s="460">
        <v>0</v>
      </c>
      <c r="F16" s="460">
        <v>33.835345889999999</v>
      </c>
      <c r="G16" s="460">
        <v>33.835345889999999</v>
      </c>
      <c r="H16" s="459"/>
      <c r="I16" s="314"/>
    </row>
    <row r="17" spans="1:9" ht="15" customHeight="1" x14ac:dyDescent="0.25">
      <c r="A17" s="811"/>
      <c r="B17" s="295" t="s">
        <v>635</v>
      </c>
      <c r="C17" s="460">
        <v>0</v>
      </c>
      <c r="D17" s="460">
        <v>0</v>
      </c>
      <c r="E17" s="460">
        <v>0</v>
      </c>
      <c r="F17" s="460">
        <v>404.05743039999999</v>
      </c>
      <c r="G17" s="460">
        <v>404.05743039999999</v>
      </c>
      <c r="H17" s="459"/>
      <c r="I17" s="314"/>
    </row>
    <row r="18" spans="1:9" ht="15" customHeight="1" x14ac:dyDescent="0.25">
      <c r="A18" s="812"/>
      <c r="B18" s="458" t="s">
        <v>625</v>
      </c>
      <c r="C18" s="457">
        <v>4109.0937379987236</v>
      </c>
      <c r="D18" s="457">
        <v>331.69707408439285</v>
      </c>
      <c r="E18" s="457">
        <v>94169.783780736005</v>
      </c>
      <c r="F18" s="457">
        <v>919.17886161000001</v>
      </c>
      <c r="G18" s="457">
        <v>99529.753454429112</v>
      </c>
      <c r="H18" s="459"/>
    </row>
    <row r="19" spans="1:9" ht="15" customHeight="1" x14ac:dyDescent="0.25">
      <c r="A19" s="863" t="s">
        <v>550</v>
      </c>
      <c r="B19" s="863"/>
      <c r="C19" s="457">
        <v>4458.0937379987236</v>
      </c>
      <c r="D19" s="457">
        <v>471.69707408439285</v>
      </c>
      <c r="E19" s="457">
        <v>167918.783780736</v>
      </c>
      <c r="F19" s="457">
        <v>919.17886161000001</v>
      </c>
      <c r="G19" s="457">
        <v>173767.7534544291</v>
      </c>
      <c r="H19" s="459"/>
    </row>
    <row r="20" spans="1:9" ht="15" customHeight="1" x14ac:dyDescent="0.25">
      <c r="A20" s="461"/>
      <c r="B20" s="461"/>
      <c r="C20" s="461"/>
      <c r="D20" s="461"/>
      <c r="E20" s="461"/>
      <c r="F20" s="461"/>
      <c r="G20" s="461"/>
      <c r="H20" s="461"/>
    </row>
    <row r="21" spans="1:9" ht="15" customHeight="1" x14ac:dyDescent="0.25">
      <c r="A21" s="103" t="s">
        <v>470</v>
      </c>
      <c r="B21" s="816" t="s">
        <v>688</v>
      </c>
      <c r="C21" s="816"/>
      <c r="D21" s="816"/>
      <c r="E21" s="816"/>
      <c r="F21" s="816"/>
      <c r="G21" s="816"/>
      <c r="H21" s="816"/>
    </row>
    <row r="22" spans="1:9" ht="15" customHeight="1" x14ac:dyDescent="0.25">
      <c r="A22" s="103" t="s">
        <v>498</v>
      </c>
      <c r="B22" s="816" t="s">
        <v>499</v>
      </c>
      <c r="C22" s="816"/>
      <c r="D22" s="816"/>
      <c r="E22" s="816"/>
      <c r="F22" s="816"/>
      <c r="G22" s="816"/>
      <c r="H22" s="816"/>
    </row>
    <row r="23" spans="1:9" ht="27.75" customHeight="1" x14ac:dyDescent="0.25">
      <c r="A23" s="103" t="s">
        <v>500</v>
      </c>
      <c r="B23" s="816" t="s">
        <v>689</v>
      </c>
      <c r="C23" s="816"/>
      <c r="D23" s="816"/>
      <c r="E23" s="816"/>
      <c r="F23" s="816"/>
      <c r="G23" s="816"/>
      <c r="H23" s="278"/>
    </row>
    <row r="24" spans="1:9" ht="15" customHeight="1" x14ac:dyDescent="0.25">
      <c r="A24" s="103" t="s">
        <v>502</v>
      </c>
      <c r="B24" s="293" t="s">
        <v>9</v>
      </c>
      <c r="C24" s="293"/>
      <c r="D24" s="293"/>
      <c r="E24" s="293"/>
      <c r="F24" s="293"/>
      <c r="G24" s="293"/>
      <c r="H24" s="293"/>
    </row>
    <row r="25" spans="1:9" ht="27.75" customHeight="1" x14ac:dyDescent="0.25">
      <c r="A25" s="103" t="s">
        <v>503</v>
      </c>
      <c r="B25" s="816" t="s">
        <v>690</v>
      </c>
      <c r="C25" s="816"/>
      <c r="D25" s="816"/>
      <c r="E25" s="816"/>
      <c r="F25" s="816"/>
      <c r="G25" s="816"/>
      <c r="H25" s="278"/>
    </row>
    <row r="26" spans="1:9" ht="15" customHeight="1" x14ac:dyDescent="0.25">
      <c r="A26" s="103" t="s">
        <v>505</v>
      </c>
      <c r="B26" s="232" t="s">
        <v>607</v>
      </c>
      <c r="C26" s="231"/>
      <c r="D26" s="231"/>
      <c r="E26" s="231"/>
      <c r="F26" s="231"/>
      <c r="G26" s="231"/>
      <c r="H26" s="231"/>
    </row>
    <row r="27" spans="1:9" ht="15" customHeight="1" x14ac:dyDescent="0.25">
      <c r="A27" s="2"/>
      <c r="B27" s="231"/>
      <c r="C27" s="231"/>
      <c r="D27" s="231"/>
      <c r="E27" s="231"/>
      <c r="F27" s="231"/>
      <c r="G27" s="231"/>
      <c r="H27" s="231"/>
    </row>
    <row r="28" spans="1:9" ht="15" customHeight="1" x14ac:dyDescent="0.25">
      <c r="A28" s="462" t="s">
        <v>481</v>
      </c>
      <c r="B28" s="463"/>
      <c r="C28" s="463"/>
      <c r="D28" s="463"/>
      <c r="E28" s="463"/>
      <c r="F28" s="463"/>
      <c r="G28" s="463"/>
      <c r="H28" s="231"/>
    </row>
    <row r="29" spans="1:9" ht="15" customHeight="1" x14ac:dyDescent="0.25">
      <c r="A29" s="464" t="s">
        <v>691</v>
      </c>
      <c r="B29" s="746"/>
      <c r="C29" s="746"/>
      <c r="D29" s="746"/>
      <c r="E29" s="746"/>
      <c r="F29" s="746"/>
      <c r="G29" s="746"/>
      <c r="H29" s="746"/>
    </row>
    <row r="30" spans="1:9" ht="15" customHeight="1" x14ac:dyDescent="0.25">
      <c r="A30" s="465" t="s">
        <v>692</v>
      </c>
      <c r="B30" s="465"/>
      <c r="C30" s="465"/>
      <c r="D30" s="465"/>
      <c r="E30" s="465"/>
      <c r="F30" s="465"/>
      <c r="G30" s="465"/>
      <c r="H30" s="465"/>
    </row>
    <row r="31" spans="1:9" ht="40.5" customHeight="1" x14ac:dyDescent="0.25">
      <c r="A31" s="868" t="s">
        <v>693</v>
      </c>
      <c r="B31" s="868"/>
      <c r="C31" s="868"/>
      <c r="D31" s="868"/>
      <c r="E31" s="868"/>
      <c r="F31" s="868"/>
      <c r="G31" s="868"/>
      <c r="H31" s="465"/>
    </row>
    <row r="32" spans="1:9" ht="27.75" customHeight="1" x14ac:dyDescent="0.25">
      <c r="A32" s="868" t="s">
        <v>694</v>
      </c>
      <c r="B32" s="868"/>
      <c r="C32" s="868"/>
      <c r="D32" s="868"/>
      <c r="E32" s="868"/>
      <c r="F32" s="868"/>
      <c r="G32" s="868"/>
      <c r="H32" s="466"/>
    </row>
    <row r="33" spans="1:8" ht="15" customHeight="1" x14ac:dyDescent="0.25">
      <c r="A33" s="866" t="s">
        <v>695</v>
      </c>
      <c r="B33" s="867"/>
      <c r="C33" s="867"/>
      <c r="D33" s="867"/>
      <c r="E33" s="867"/>
      <c r="F33" s="867"/>
      <c r="G33" s="867"/>
      <c r="H33" s="867"/>
    </row>
    <row r="34" spans="1:8" ht="15" customHeight="1" x14ac:dyDescent="0.25">
      <c r="A34" s="862" t="s">
        <v>696</v>
      </c>
      <c r="B34" s="862"/>
      <c r="C34" s="862"/>
      <c r="D34" s="862"/>
      <c r="E34" s="862"/>
      <c r="F34" s="862"/>
      <c r="G34" s="862"/>
      <c r="H34" s="862"/>
    </row>
    <row r="35" spans="1:8" ht="27.75" customHeight="1" x14ac:dyDescent="0.25">
      <c r="A35" s="868" t="s">
        <v>697</v>
      </c>
      <c r="B35" s="868"/>
      <c r="C35" s="868"/>
      <c r="D35" s="868"/>
      <c r="E35" s="868"/>
      <c r="F35" s="868"/>
      <c r="G35" s="868"/>
      <c r="H35" s="466"/>
    </row>
    <row r="36" spans="1:8" ht="15" customHeight="1" x14ac:dyDescent="0.25">
      <c r="A36" s="865"/>
      <c r="B36" s="865"/>
      <c r="C36" s="865"/>
      <c r="D36" s="865"/>
      <c r="E36" s="865"/>
      <c r="F36" s="865"/>
      <c r="G36" s="865"/>
      <c r="H36" s="865"/>
    </row>
    <row r="37" spans="1:8" ht="15" customHeight="1" x14ac:dyDescent="0.25">
      <c r="A37" s="467"/>
      <c r="B37" s="467"/>
      <c r="C37" s="467"/>
      <c r="D37" s="467"/>
      <c r="E37" s="467"/>
      <c r="F37" s="467"/>
      <c r="G37" s="467"/>
      <c r="H37" s="467"/>
    </row>
    <row r="38" spans="1:8" ht="15" customHeight="1" x14ac:dyDescent="0.25">
      <c r="A38" s="467"/>
      <c r="B38" s="467"/>
      <c r="C38" s="467"/>
      <c r="D38" s="467"/>
      <c r="E38" s="467"/>
      <c r="F38" s="467"/>
      <c r="G38" s="467"/>
      <c r="H38" s="467"/>
    </row>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sheetData>
  <mergeCells count="15">
    <mergeCell ref="A36:H36"/>
    <mergeCell ref="B21:H21"/>
    <mergeCell ref="B22:H22"/>
    <mergeCell ref="A33:H33"/>
    <mergeCell ref="B23:G23"/>
    <mergeCell ref="B25:G25"/>
    <mergeCell ref="A31:G31"/>
    <mergeCell ref="A32:G32"/>
    <mergeCell ref="A35:G35"/>
    <mergeCell ref="A7:A8"/>
    <mergeCell ref="A9:A18"/>
    <mergeCell ref="A34:H34"/>
    <mergeCell ref="A1:G1"/>
    <mergeCell ref="A19:B19"/>
    <mergeCell ref="C5:G5"/>
  </mergeCells>
  <hyperlinks>
    <hyperlink ref="H1" location="Indholdsfortegnelse!A1" display="Back to index" xr:uid="{00000000-0004-0000-0E00-000000000000}"/>
  </hyperlinks>
  <pageMargins left="0.7" right="0.7" top="0.75" bottom="0.75" header="0.3" footer="0.3"/>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pageSetUpPr fitToPage="1"/>
  </sheetPr>
  <dimension ref="A1:W166"/>
  <sheetViews>
    <sheetView showGridLines="0" zoomScale="90" zoomScaleNormal="90" workbookViewId="0">
      <selection sqref="A1:I1"/>
    </sheetView>
  </sheetViews>
  <sheetFormatPr defaultColWidth="9" defaultRowHeight="14" x14ac:dyDescent="0.3"/>
  <cols>
    <col min="1" max="1" width="3.58203125" style="18" customWidth="1"/>
    <col min="2" max="2" width="38.25" style="427" customWidth="1"/>
    <col min="3" max="7" width="15.58203125" style="427" customWidth="1"/>
    <col min="8" max="8" width="17.75" style="427" customWidth="1"/>
    <col min="9" max="9" width="15.58203125" style="427" customWidth="1"/>
    <col min="10" max="10" width="29.75" style="427" customWidth="1"/>
    <col min="11" max="11" width="17.5" style="427" customWidth="1"/>
    <col min="12" max="13" width="8.58203125" style="427" customWidth="1"/>
    <col min="14" max="15" width="9.75" style="427" customWidth="1"/>
    <col min="16" max="16384" width="9" style="427"/>
  </cols>
  <sheetData>
    <row r="1" spans="1:23" s="18" customFormat="1" ht="15" customHeight="1" x14ac:dyDescent="0.25">
      <c r="A1" s="869" t="s">
        <v>698</v>
      </c>
      <c r="B1" s="869"/>
      <c r="C1" s="869"/>
      <c r="D1" s="869"/>
      <c r="E1" s="870"/>
      <c r="F1" s="870"/>
      <c r="G1" s="870"/>
      <c r="H1" s="870"/>
      <c r="I1" s="870"/>
      <c r="J1" s="377" t="s">
        <v>96</v>
      </c>
    </row>
    <row r="2" spans="1:23" s="127" customFormat="1" ht="15" customHeight="1" x14ac:dyDescent="0.25">
      <c r="B2" s="420"/>
      <c r="H2" s="421"/>
      <c r="J2" s="399"/>
      <c r="L2" s="18"/>
      <c r="M2" s="18"/>
      <c r="N2" s="18"/>
      <c r="O2" s="18"/>
      <c r="P2" s="18"/>
      <c r="Q2" s="18"/>
      <c r="R2" s="18"/>
      <c r="S2" s="18"/>
      <c r="T2" s="18"/>
      <c r="U2" s="18"/>
      <c r="V2" s="18"/>
      <c r="W2" s="18"/>
    </row>
    <row r="3" spans="1:23" s="127" customFormat="1" ht="15" customHeight="1" x14ac:dyDescent="0.25">
      <c r="A3" s="871">
        <f>+Indholdsfortegnelse!E21</f>
        <v>44196</v>
      </c>
      <c r="B3" s="871"/>
      <c r="H3" s="421"/>
      <c r="J3" s="399"/>
      <c r="L3" s="18"/>
      <c r="M3" s="18"/>
      <c r="N3" s="18"/>
      <c r="O3" s="18"/>
      <c r="P3" s="18"/>
      <c r="Q3" s="18"/>
      <c r="R3" s="18"/>
      <c r="S3" s="18"/>
      <c r="T3" s="18"/>
      <c r="U3" s="18"/>
      <c r="V3" s="18"/>
      <c r="W3" s="18"/>
    </row>
    <row r="4" spans="1:23" s="18" customFormat="1" ht="15" customHeight="1" x14ac:dyDescent="0.25">
      <c r="A4" s="422"/>
      <c r="B4" s="422"/>
      <c r="C4" s="753" t="s">
        <v>423</v>
      </c>
      <c r="D4" s="753" t="s">
        <v>424</v>
      </c>
      <c r="E4" s="753" t="s">
        <v>425</v>
      </c>
      <c r="F4" s="753" t="s">
        <v>426</v>
      </c>
      <c r="G4" s="753" t="s">
        <v>427</v>
      </c>
      <c r="H4" s="753" t="s">
        <v>428</v>
      </c>
      <c r="I4" s="753" t="s">
        <v>429</v>
      </c>
    </row>
    <row r="5" spans="1:23" s="18" customFormat="1" ht="15" customHeight="1" x14ac:dyDescent="0.25">
      <c r="A5" s="423"/>
      <c r="B5" s="33"/>
      <c r="C5" s="808" t="s">
        <v>699</v>
      </c>
      <c r="D5" s="808"/>
      <c r="E5" s="873" t="s">
        <v>700</v>
      </c>
      <c r="F5" s="873" t="s">
        <v>701</v>
      </c>
      <c r="G5" s="873" t="s">
        <v>702</v>
      </c>
      <c r="H5" s="873" t="s">
        <v>703</v>
      </c>
      <c r="I5" s="734" t="s">
        <v>704</v>
      </c>
    </row>
    <row r="6" spans="1:23" s="18" customFormat="1" ht="28.5" customHeight="1" x14ac:dyDescent="0.25">
      <c r="A6" s="5"/>
      <c r="B6" s="5" t="s">
        <v>524</v>
      </c>
      <c r="C6" s="756" t="s">
        <v>705</v>
      </c>
      <c r="D6" s="756" t="s">
        <v>706</v>
      </c>
      <c r="E6" s="874"/>
      <c r="F6" s="874"/>
      <c r="G6" s="874"/>
      <c r="H6" s="874"/>
      <c r="I6" s="739" t="s">
        <v>707</v>
      </c>
    </row>
    <row r="7" spans="1:23" s="18" customFormat="1" ht="15" customHeight="1" x14ac:dyDescent="0.25">
      <c r="A7" s="376">
        <v>1</v>
      </c>
      <c r="B7" s="96" t="s">
        <v>581</v>
      </c>
      <c r="C7" s="424"/>
      <c r="D7" s="424"/>
      <c r="E7" s="424"/>
      <c r="F7" s="424"/>
      <c r="G7" s="424"/>
      <c r="H7" s="424"/>
      <c r="I7" s="424"/>
    </row>
    <row r="8" spans="1:23" s="18" customFormat="1" ht="15" customHeight="1" x14ac:dyDescent="0.25">
      <c r="A8" s="376">
        <v>2</v>
      </c>
      <c r="B8" s="96" t="s">
        <v>336</v>
      </c>
      <c r="C8" s="424"/>
      <c r="D8" s="424"/>
      <c r="E8" s="424"/>
      <c r="F8" s="424"/>
      <c r="G8" s="424"/>
      <c r="H8" s="424"/>
      <c r="I8" s="424"/>
      <c r="O8" s="338"/>
    </row>
    <row r="9" spans="1:23" s="18" customFormat="1" ht="15" customHeight="1" x14ac:dyDescent="0.25">
      <c r="A9" s="376">
        <v>3</v>
      </c>
      <c r="B9" s="96" t="s">
        <v>342</v>
      </c>
      <c r="C9" s="670">
        <f>1450.283466+105.975+44.142+62.379</f>
        <v>1662.779466</v>
      </c>
      <c r="D9" s="670">
        <v>72788.052070999998</v>
      </c>
      <c r="E9" s="670">
        <v>105.97499999999999</v>
      </c>
      <c r="F9" s="670">
        <f>62.379+44.142</f>
        <v>106.521</v>
      </c>
      <c r="G9" s="670">
        <f>+E9+F9</f>
        <v>212.49599999999998</v>
      </c>
      <c r="H9" s="671"/>
      <c r="I9" s="670">
        <f>+C9+D9-G9</f>
        <v>74238.335536999992</v>
      </c>
      <c r="J9" s="403"/>
      <c r="K9" s="403"/>
      <c r="O9" s="338"/>
    </row>
    <row r="10" spans="1:23" s="18" customFormat="1" ht="15" customHeight="1" x14ac:dyDescent="0.25">
      <c r="A10" s="376">
        <v>4</v>
      </c>
      <c r="B10" s="96" t="s">
        <v>582</v>
      </c>
      <c r="C10" s="424"/>
      <c r="D10" s="424"/>
      <c r="E10" s="424"/>
      <c r="F10" s="424"/>
      <c r="G10" s="424"/>
      <c r="H10" s="424"/>
      <c r="I10" s="424"/>
      <c r="K10" s="338"/>
      <c r="O10" s="338"/>
    </row>
    <row r="11" spans="1:23" s="18" customFormat="1" ht="15" customHeight="1" x14ac:dyDescent="0.25">
      <c r="A11" s="376">
        <v>5</v>
      </c>
      <c r="B11" s="96" t="s">
        <v>583</v>
      </c>
      <c r="C11" s="670">
        <f>167.143556+104.121338</f>
        <v>271.26489399999997</v>
      </c>
      <c r="D11" s="670">
        <v>72677.549555000005</v>
      </c>
      <c r="E11" s="670">
        <v>0</v>
      </c>
      <c r="F11" s="670">
        <v>104.12133799999999</v>
      </c>
      <c r="G11" s="670">
        <f>+E11+F11</f>
        <v>104.12133799999999</v>
      </c>
      <c r="H11" s="671"/>
      <c r="I11" s="670">
        <f>+C11+D11-G11</f>
        <v>72844.693111000015</v>
      </c>
      <c r="K11" s="403"/>
      <c r="O11" s="338"/>
    </row>
    <row r="12" spans="1:23" s="18" customFormat="1" ht="15" customHeight="1" x14ac:dyDescent="0.25">
      <c r="A12" s="376">
        <v>6</v>
      </c>
      <c r="B12" s="96" t="s">
        <v>584</v>
      </c>
      <c r="C12" s="424"/>
      <c r="D12" s="424"/>
      <c r="E12" s="424"/>
      <c r="F12" s="424"/>
      <c r="G12" s="424"/>
      <c r="H12" s="424"/>
      <c r="I12" s="424"/>
    </row>
    <row r="13" spans="1:23" s="18" customFormat="1" ht="15" customHeight="1" x14ac:dyDescent="0.25">
      <c r="A13" s="376">
        <v>7</v>
      </c>
      <c r="B13" s="96" t="s">
        <v>708</v>
      </c>
      <c r="C13" s="424"/>
      <c r="D13" s="424"/>
      <c r="E13" s="424"/>
      <c r="F13" s="424"/>
      <c r="G13" s="424"/>
      <c r="H13" s="424"/>
      <c r="I13" s="424"/>
      <c r="O13" s="338"/>
    </row>
    <row r="14" spans="1:23" s="18" customFormat="1" ht="15" customHeight="1" x14ac:dyDescent="0.25">
      <c r="A14" s="376">
        <v>8</v>
      </c>
      <c r="B14" s="96" t="s">
        <v>709</v>
      </c>
      <c r="C14" s="424"/>
      <c r="D14" s="424"/>
      <c r="E14" s="424"/>
      <c r="F14" s="424"/>
      <c r="G14" s="424"/>
      <c r="H14" s="424"/>
      <c r="I14" s="424"/>
    </row>
    <row r="15" spans="1:23" s="18" customFormat="1" ht="15" customHeight="1" x14ac:dyDescent="0.25">
      <c r="A15" s="376">
        <v>9</v>
      </c>
      <c r="B15" s="96" t="s">
        <v>710</v>
      </c>
      <c r="C15" s="424"/>
      <c r="D15" s="424"/>
      <c r="E15" s="424"/>
      <c r="F15" s="424"/>
      <c r="G15" s="424"/>
      <c r="H15" s="424"/>
      <c r="I15" s="424"/>
    </row>
    <row r="16" spans="1:23" s="18" customFormat="1" ht="15" customHeight="1" x14ac:dyDescent="0.25">
      <c r="A16" s="376">
        <v>10</v>
      </c>
      <c r="B16" s="96" t="s">
        <v>711</v>
      </c>
      <c r="C16" s="424"/>
      <c r="D16" s="424"/>
      <c r="E16" s="424"/>
      <c r="F16" s="424"/>
      <c r="G16" s="424"/>
      <c r="H16" s="424"/>
      <c r="I16" s="424"/>
    </row>
    <row r="17" spans="1:17" s="18" customFormat="1" ht="15" customHeight="1" x14ac:dyDescent="0.25">
      <c r="A17" s="376">
        <v>11</v>
      </c>
      <c r="B17" s="96" t="s">
        <v>712</v>
      </c>
      <c r="C17" s="424"/>
      <c r="D17" s="424"/>
      <c r="E17" s="424"/>
      <c r="F17" s="424"/>
      <c r="G17" s="424"/>
      <c r="H17" s="424"/>
      <c r="I17" s="424"/>
    </row>
    <row r="18" spans="1:17" s="18" customFormat="1" ht="15" customHeight="1" x14ac:dyDescent="0.25">
      <c r="A18" s="376">
        <v>12</v>
      </c>
      <c r="B18" s="96" t="s">
        <v>709</v>
      </c>
      <c r="C18" s="424"/>
      <c r="D18" s="424"/>
      <c r="E18" s="424"/>
      <c r="F18" s="424"/>
      <c r="G18" s="424"/>
      <c r="H18" s="424"/>
      <c r="I18" s="424"/>
    </row>
    <row r="19" spans="1:17" s="18" customFormat="1" ht="15" customHeight="1" x14ac:dyDescent="0.25">
      <c r="A19" s="376">
        <v>13</v>
      </c>
      <c r="B19" s="96" t="s">
        <v>710</v>
      </c>
      <c r="C19" s="424"/>
      <c r="D19" s="424"/>
      <c r="E19" s="424"/>
      <c r="F19" s="424"/>
      <c r="G19" s="424"/>
      <c r="H19" s="424"/>
      <c r="I19" s="424"/>
    </row>
    <row r="20" spans="1:17" s="18" customFormat="1" ht="15" customHeight="1" x14ac:dyDescent="0.25">
      <c r="A20" s="376">
        <v>14</v>
      </c>
      <c r="B20" s="96" t="s">
        <v>445</v>
      </c>
      <c r="C20" s="424"/>
      <c r="D20" s="424"/>
      <c r="E20" s="424"/>
      <c r="F20" s="424"/>
      <c r="G20" s="424"/>
      <c r="H20" s="424"/>
      <c r="I20" s="424"/>
    </row>
    <row r="21" spans="1:17" s="18" customFormat="1" ht="15" customHeight="1" thickBot="1" x14ac:dyDescent="0.3">
      <c r="A21" s="426">
        <v>15</v>
      </c>
      <c r="B21" s="426" t="s">
        <v>590</v>
      </c>
      <c r="C21" s="672">
        <f>+C9</f>
        <v>1662.779466</v>
      </c>
      <c r="D21" s="672">
        <f>+D9</f>
        <v>72788.052070999998</v>
      </c>
      <c r="E21" s="672">
        <f>+E9</f>
        <v>105.97499999999999</v>
      </c>
      <c r="F21" s="672">
        <f>+F9</f>
        <v>106.521</v>
      </c>
      <c r="G21" s="672">
        <f>+G9</f>
        <v>212.49599999999998</v>
      </c>
      <c r="H21" s="672"/>
      <c r="I21" s="672">
        <f>+I9</f>
        <v>74238.335536999992</v>
      </c>
      <c r="J21" s="403"/>
      <c r="K21" s="403"/>
    </row>
    <row r="22" spans="1:17" s="18" customFormat="1" ht="15" customHeight="1" x14ac:dyDescent="0.25">
      <c r="A22" s="376">
        <v>16</v>
      </c>
      <c r="B22" s="96" t="s">
        <v>581</v>
      </c>
      <c r="C22" s="670"/>
      <c r="D22" s="670">
        <v>1362.0151838199999</v>
      </c>
      <c r="E22" s="670"/>
      <c r="F22" s="670"/>
      <c r="G22" s="670"/>
      <c r="H22" s="671"/>
      <c r="I22" s="670">
        <f>+D22</f>
        <v>1362.0151838199999</v>
      </c>
      <c r="J22" s="403"/>
      <c r="K22" s="403"/>
    </row>
    <row r="23" spans="1:17" s="18" customFormat="1" ht="15" customHeight="1" x14ac:dyDescent="0.25">
      <c r="A23" s="376">
        <v>17</v>
      </c>
      <c r="B23" s="96" t="s">
        <v>591</v>
      </c>
      <c r="C23" s="424"/>
      <c r="D23" s="424"/>
      <c r="E23" s="424"/>
      <c r="F23" s="424"/>
      <c r="G23" s="424"/>
      <c r="H23" s="424"/>
      <c r="I23" s="424">
        <v>0</v>
      </c>
      <c r="K23" s="403"/>
    </row>
    <row r="24" spans="1:17" s="18" customFormat="1" ht="15" customHeight="1" x14ac:dyDescent="0.25">
      <c r="A24" s="376">
        <v>18</v>
      </c>
      <c r="B24" s="96" t="s">
        <v>592</v>
      </c>
      <c r="C24" s="424"/>
      <c r="D24" s="424"/>
      <c r="E24" s="424"/>
      <c r="F24" s="424"/>
      <c r="G24" s="424"/>
      <c r="H24" s="424"/>
      <c r="I24" s="424"/>
      <c r="K24" s="403"/>
    </row>
    <row r="25" spans="1:17" s="18" customFormat="1" ht="15" customHeight="1" x14ac:dyDescent="0.25">
      <c r="A25" s="376">
        <v>19</v>
      </c>
      <c r="B25" s="96" t="s">
        <v>593</v>
      </c>
      <c r="C25" s="424"/>
      <c r="D25" s="424"/>
      <c r="E25" s="424"/>
      <c r="F25" s="424"/>
      <c r="G25" s="424"/>
      <c r="H25" s="424"/>
      <c r="I25" s="424"/>
    </row>
    <row r="26" spans="1:17" s="18" customFormat="1" ht="15" customHeight="1" x14ac:dyDescent="0.25">
      <c r="A26" s="376">
        <v>20</v>
      </c>
      <c r="B26" s="96" t="s">
        <v>594</v>
      </c>
      <c r="C26" s="424"/>
      <c r="D26" s="424"/>
      <c r="E26" s="424"/>
      <c r="F26" s="424"/>
      <c r="G26" s="424"/>
      <c r="H26" s="424"/>
      <c r="I26" s="424"/>
      <c r="K26" s="403"/>
    </row>
    <row r="27" spans="1:17" s="18" customFormat="1" ht="15" customHeight="1" x14ac:dyDescent="0.3">
      <c r="A27" s="376">
        <v>21</v>
      </c>
      <c r="B27" s="96" t="s">
        <v>336</v>
      </c>
      <c r="C27" s="671"/>
      <c r="D27" s="670">
        <v>431.48111132000002</v>
      </c>
      <c r="E27" s="671"/>
      <c r="F27" s="671"/>
      <c r="G27" s="671"/>
      <c r="H27" s="671"/>
      <c r="I27" s="670">
        <f>+D27</f>
        <v>431.48111132000002</v>
      </c>
      <c r="J27" s="403"/>
      <c r="K27" s="680"/>
      <c r="L27" s="427"/>
      <c r="M27" s="427"/>
      <c r="N27" s="427"/>
      <c r="O27" s="427"/>
      <c r="P27" s="427"/>
      <c r="Q27" s="427"/>
    </row>
    <row r="28" spans="1:17" s="18" customFormat="1" ht="15" customHeight="1" x14ac:dyDescent="0.3">
      <c r="A28" s="376">
        <v>22</v>
      </c>
      <c r="B28" s="96" t="s">
        <v>342</v>
      </c>
      <c r="C28" s="673"/>
      <c r="D28" s="670">
        <v>34432.851434658201</v>
      </c>
      <c r="E28" s="671">
        <v>35.4</v>
      </c>
      <c r="F28" s="671">
        <v>76.332999999999998</v>
      </c>
      <c r="G28" s="671">
        <f>+E28+F28</f>
        <v>111.733</v>
      </c>
      <c r="H28" s="671"/>
      <c r="I28" s="670">
        <f>+D28-G28</f>
        <v>34321.118434658201</v>
      </c>
      <c r="J28" s="403"/>
      <c r="K28" s="680"/>
      <c r="L28" s="427"/>
      <c r="M28" s="428"/>
      <c r="N28" s="427"/>
      <c r="O28" s="427"/>
      <c r="P28" s="427"/>
      <c r="Q28" s="427"/>
    </row>
    <row r="29" spans="1:17" s="18" customFormat="1" ht="15" customHeight="1" x14ac:dyDescent="0.3">
      <c r="A29" s="376">
        <v>23</v>
      </c>
      <c r="B29" s="96" t="s">
        <v>713</v>
      </c>
      <c r="C29" s="671"/>
      <c r="D29" s="670">
        <v>20227.9456325916</v>
      </c>
      <c r="E29" s="671"/>
      <c r="F29" s="671"/>
      <c r="G29" s="671"/>
      <c r="H29" s="671"/>
      <c r="I29" s="670">
        <f t="shared" ref="I29:I33" si="0">+D29-G29</f>
        <v>20227.9456325916</v>
      </c>
      <c r="J29" s="403"/>
      <c r="K29" s="680"/>
      <c r="L29" s="427"/>
      <c r="M29" s="427"/>
      <c r="N29" s="427"/>
      <c r="O29" s="427"/>
      <c r="P29" s="427"/>
      <c r="Q29" s="427"/>
    </row>
    <row r="30" spans="1:17" s="18" customFormat="1" ht="15" customHeight="1" x14ac:dyDescent="0.3">
      <c r="A30" s="376">
        <v>24</v>
      </c>
      <c r="B30" s="96" t="s">
        <v>584</v>
      </c>
      <c r="C30" s="673"/>
      <c r="D30" s="670">
        <v>219.00240461174499</v>
      </c>
      <c r="E30" s="671"/>
      <c r="F30" s="671"/>
      <c r="G30" s="671"/>
      <c r="H30" s="671"/>
      <c r="I30" s="670">
        <f t="shared" si="0"/>
        <v>219.00240461174499</v>
      </c>
      <c r="J30" s="403"/>
      <c r="K30" s="680"/>
      <c r="L30" s="427"/>
      <c r="M30" s="427"/>
      <c r="N30" s="427"/>
      <c r="O30" s="427"/>
      <c r="P30" s="427"/>
      <c r="Q30" s="427"/>
    </row>
    <row r="31" spans="1:17" s="18" customFormat="1" ht="15" customHeight="1" x14ac:dyDescent="0.3">
      <c r="A31" s="376">
        <v>25</v>
      </c>
      <c r="B31" s="96" t="s">
        <v>713</v>
      </c>
      <c r="C31" s="671"/>
      <c r="D31" s="670">
        <v>4.9623920000000004</v>
      </c>
      <c r="E31" s="671"/>
      <c r="F31" s="671"/>
      <c r="G31" s="671"/>
      <c r="H31" s="671"/>
      <c r="I31" s="670">
        <f t="shared" si="0"/>
        <v>4.9623920000000004</v>
      </c>
      <c r="J31" s="403"/>
      <c r="K31" s="680"/>
      <c r="L31" s="427"/>
      <c r="M31" s="427"/>
      <c r="N31" s="427"/>
      <c r="O31" s="427"/>
      <c r="P31" s="427"/>
      <c r="Q31" s="427"/>
    </row>
    <row r="32" spans="1:17" s="18" customFormat="1" ht="15" customHeight="1" x14ac:dyDescent="0.3">
      <c r="A32" s="376">
        <v>26</v>
      </c>
      <c r="B32" s="96" t="s">
        <v>596</v>
      </c>
      <c r="C32" s="673"/>
      <c r="D32" s="670">
        <v>62237.793860505401</v>
      </c>
      <c r="E32" s="671">
        <v>38.6</v>
      </c>
      <c r="F32" s="671">
        <v>127.92400000000001</v>
      </c>
      <c r="G32" s="671">
        <f>+E32+F32</f>
        <v>166.524</v>
      </c>
      <c r="H32" s="671"/>
      <c r="I32" s="670">
        <f t="shared" si="0"/>
        <v>62071.269860505403</v>
      </c>
      <c r="J32" s="403"/>
      <c r="K32" s="680"/>
      <c r="L32" s="427"/>
      <c r="M32" s="428"/>
      <c r="N32" s="427"/>
      <c r="O32" s="427"/>
      <c r="P32" s="427"/>
      <c r="Q32" s="427"/>
    </row>
    <row r="33" spans="1:23" s="18" customFormat="1" ht="15" customHeight="1" x14ac:dyDescent="0.3">
      <c r="A33" s="376">
        <v>27</v>
      </c>
      <c r="B33" s="96" t="s">
        <v>713</v>
      </c>
      <c r="C33" s="671"/>
      <c r="D33" s="670">
        <v>46331.688256000001</v>
      </c>
      <c r="E33" s="671"/>
      <c r="F33" s="671"/>
      <c r="G33" s="671"/>
      <c r="H33" s="671"/>
      <c r="I33" s="670">
        <f t="shared" si="0"/>
        <v>46331.688256000001</v>
      </c>
      <c r="K33" s="680"/>
      <c r="L33" s="427"/>
      <c r="M33" s="427"/>
      <c r="N33" s="427"/>
      <c r="O33" s="427"/>
      <c r="P33" s="427"/>
      <c r="Q33" s="427"/>
    </row>
    <row r="34" spans="1:23" s="18" customFormat="1" ht="15" customHeight="1" x14ac:dyDescent="0.3">
      <c r="A34" s="376">
        <v>28</v>
      </c>
      <c r="B34" s="96" t="s">
        <v>714</v>
      </c>
      <c r="C34" s="670">
        <v>686.97368322376303</v>
      </c>
      <c r="D34" s="671"/>
      <c r="E34" s="670"/>
      <c r="F34" s="670"/>
      <c r="G34" s="670"/>
      <c r="H34" s="671"/>
      <c r="I34" s="670">
        <f>+C34-G34</f>
        <v>686.97368322376303</v>
      </c>
      <c r="J34" s="403"/>
      <c r="K34" s="680"/>
      <c r="L34" s="427"/>
      <c r="M34" s="427"/>
      <c r="N34" s="427"/>
      <c r="O34" s="427"/>
      <c r="P34" s="427"/>
      <c r="Q34" s="427"/>
    </row>
    <row r="35" spans="1:23" s="18" customFormat="1" ht="15" customHeight="1" x14ac:dyDescent="0.3">
      <c r="A35" s="376">
        <v>29</v>
      </c>
      <c r="B35" s="96" t="s">
        <v>597</v>
      </c>
      <c r="C35" s="424"/>
      <c r="D35" s="424"/>
      <c r="E35" s="424"/>
      <c r="F35" s="424"/>
      <c r="G35" s="424"/>
      <c r="H35" s="424"/>
      <c r="I35" s="424"/>
      <c r="K35" s="427"/>
      <c r="L35" s="427"/>
      <c r="M35" s="427"/>
      <c r="N35" s="427"/>
      <c r="O35" s="427"/>
      <c r="P35" s="427"/>
      <c r="Q35" s="427"/>
    </row>
    <row r="36" spans="1:23" s="18" customFormat="1" ht="15" customHeight="1" x14ac:dyDescent="0.3">
      <c r="A36" s="376">
        <v>30</v>
      </c>
      <c r="B36" s="96" t="s">
        <v>598</v>
      </c>
      <c r="C36" s="670"/>
      <c r="D36" s="670"/>
      <c r="E36" s="670"/>
      <c r="F36" s="670"/>
      <c r="G36" s="670"/>
      <c r="H36" s="670"/>
      <c r="I36" s="670"/>
      <c r="K36" s="430"/>
      <c r="L36" s="427"/>
      <c r="M36" s="428"/>
      <c r="N36" s="427"/>
      <c r="O36" s="427"/>
      <c r="P36" s="427"/>
      <c r="Q36" s="427"/>
    </row>
    <row r="37" spans="1:23" s="18" customFormat="1" ht="29.25" customHeight="1" x14ac:dyDescent="0.3">
      <c r="A37" s="431">
        <v>31</v>
      </c>
      <c r="B37" s="96" t="s">
        <v>599</v>
      </c>
      <c r="C37" s="424"/>
      <c r="D37" s="424"/>
      <c r="E37" s="424"/>
      <c r="F37" s="424"/>
      <c r="G37" s="424"/>
      <c r="H37" s="424"/>
      <c r="I37" s="424"/>
      <c r="K37" s="427"/>
      <c r="L37" s="427"/>
      <c r="M37" s="427"/>
      <c r="N37" s="427"/>
      <c r="O37" s="427"/>
      <c r="P37" s="427"/>
      <c r="Q37" s="427"/>
    </row>
    <row r="38" spans="1:23" s="18" customFormat="1" ht="15" customHeight="1" x14ac:dyDescent="0.3">
      <c r="A38" s="376">
        <v>32</v>
      </c>
      <c r="B38" s="96" t="s">
        <v>600</v>
      </c>
      <c r="C38" s="424"/>
      <c r="D38" s="424"/>
      <c r="E38" s="424"/>
      <c r="F38" s="424"/>
      <c r="G38" s="424"/>
      <c r="H38" s="424"/>
      <c r="I38" s="424"/>
      <c r="K38" s="427"/>
      <c r="L38" s="427"/>
      <c r="M38" s="427"/>
      <c r="N38" s="427"/>
      <c r="O38" s="427"/>
      <c r="P38" s="427"/>
      <c r="Q38" s="427"/>
    </row>
    <row r="39" spans="1:23" s="18" customFormat="1" ht="15" customHeight="1" x14ac:dyDescent="0.3">
      <c r="A39" s="376">
        <v>33</v>
      </c>
      <c r="B39" s="96" t="s">
        <v>601</v>
      </c>
      <c r="C39" s="671"/>
      <c r="D39" s="670">
        <f>+'11'!D38</f>
        <v>33.835345889999999</v>
      </c>
      <c r="E39" s="671"/>
      <c r="F39" s="671"/>
      <c r="G39" s="671"/>
      <c r="H39" s="671"/>
      <c r="I39" s="670">
        <f>+D39</f>
        <v>33.835345889999999</v>
      </c>
      <c r="J39" s="403"/>
      <c r="K39" s="680"/>
      <c r="L39" s="427"/>
      <c r="M39" s="427"/>
      <c r="N39" s="427"/>
      <c r="O39" s="427"/>
      <c r="P39" s="427"/>
      <c r="Q39" s="427"/>
    </row>
    <row r="40" spans="1:23" s="18" customFormat="1" ht="15" customHeight="1" x14ac:dyDescent="0.3">
      <c r="A40" s="376">
        <v>34</v>
      </c>
      <c r="B40" s="96" t="s">
        <v>602</v>
      </c>
      <c r="C40" s="671"/>
      <c r="D40" s="670">
        <f>+'11'!D39</f>
        <v>404.05743039999999</v>
      </c>
      <c r="E40" s="670"/>
      <c r="F40" s="671"/>
      <c r="G40" s="670"/>
      <c r="H40" s="671"/>
      <c r="I40" s="670">
        <f>+D40</f>
        <v>404.05743039999999</v>
      </c>
      <c r="J40" s="403"/>
      <c r="K40" s="680"/>
      <c r="L40" s="427"/>
      <c r="M40" s="427"/>
      <c r="N40" s="427"/>
      <c r="O40" s="427"/>
      <c r="P40" s="427"/>
      <c r="Q40" s="427"/>
    </row>
    <row r="41" spans="1:23" s="18" customFormat="1" ht="15" customHeight="1" thickBot="1" x14ac:dyDescent="0.35">
      <c r="A41" s="432">
        <v>35</v>
      </c>
      <c r="B41" s="426" t="s">
        <v>715</v>
      </c>
      <c r="C41" s="672">
        <f>+C22+C27+C28+C30+C32+C34+C36+C39+C40</f>
        <v>686.97368322376303</v>
      </c>
      <c r="D41" s="672">
        <f>+D22+D27+D28+D30+D32+D34+D36+D39+D40</f>
        <v>99121.036771205356</v>
      </c>
      <c r="E41" s="672">
        <f>+E28+E32</f>
        <v>74</v>
      </c>
      <c r="F41" s="672">
        <f>+F28+F32</f>
        <v>204.25700000000001</v>
      </c>
      <c r="G41" s="672">
        <f>+G28+G32</f>
        <v>278.25700000000001</v>
      </c>
      <c r="H41" s="674"/>
      <c r="I41" s="672">
        <f>+I22+I27+I28+I30+I32+I34+I36+I39+I40</f>
        <v>99529.753454429112</v>
      </c>
      <c r="J41" s="403"/>
      <c r="K41" s="680"/>
      <c r="L41" s="427"/>
      <c r="M41" s="427"/>
      <c r="N41" s="427"/>
      <c r="O41" s="427"/>
      <c r="P41" s="427"/>
      <c r="Q41" s="427"/>
    </row>
    <row r="42" spans="1:23" s="18" customFormat="1" ht="15" customHeight="1" x14ac:dyDescent="0.3">
      <c r="A42" s="376">
        <v>36</v>
      </c>
      <c r="B42" s="736" t="s">
        <v>550</v>
      </c>
      <c r="C42" s="419">
        <f>+C21+C41</f>
        <v>2349.7531492237631</v>
      </c>
      <c r="D42" s="419">
        <f>+D21+D41</f>
        <v>171909.08884220535</v>
      </c>
      <c r="E42" s="419">
        <f>+E21+E41</f>
        <v>179.97499999999999</v>
      </c>
      <c r="F42" s="419">
        <f>+F21+F41</f>
        <v>310.77800000000002</v>
      </c>
      <c r="G42" s="419">
        <f>+G21+G41</f>
        <v>490.75299999999999</v>
      </c>
      <c r="H42" s="425"/>
      <c r="I42" s="419">
        <f>+I21+I41</f>
        <v>173768.0889914291</v>
      </c>
      <c r="J42" s="403"/>
      <c r="K42" s="427"/>
      <c r="L42" s="433"/>
      <c r="M42" s="427"/>
      <c r="N42" s="427"/>
      <c r="O42" s="427"/>
      <c r="P42" s="427"/>
      <c r="Q42" s="427"/>
    </row>
    <row r="43" spans="1:23" s="18" customFormat="1" ht="15" customHeight="1" x14ac:dyDescent="0.3">
      <c r="A43" s="376">
        <v>37</v>
      </c>
      <c r="B43" s="96" t="s">
        <v>716</v>
      </c>
      <c r="C43" s="425"/>
      <c r="D43" s="434"/>
      <c r="E43" s="425"/>
      <c r="F43" s="425"/>
      <c r="G43" s="425"/>
      <c r="H43" s="434"/>
      <c r="I43" s="434"/>
      <c r="K43" s="427"/>
      <c r="L43" s="427"/>
      <c r="M43" s="427"/>
      <c r="N43" s="427"/>
      <c r="O43" s="427"/>
      <c r="P43" s="427"/>
      <c r="Q43" s="427"/>
      <c r="R43" s="435"/>
      <c r="S43" s="435"/>
      <c r="T43" s="435"/>
      <c r="U43" s="435"/>
      <c r="V43" s="435"/>
      <c r="W43" s="435"/>
    </row>
    <row r="44" spans="1:23" s="18" customFormat="1" ht="15" customHeight="1" x14ac:dyDescent="0.3">
      <c r="A44" s="376">
        <v>38</v>
      </c>
      <c r="B44" s="96" t="s">
        <v>717</v>
      </c>
      <c r="C44" s="689"/>
      <c r="D44" s="434"/>
      <c r="E44" s="434"/>
      <c r="F44" s="434"/>
      <c r="G44" s="434"/>
      <c r="H44" s="434"/>
      <c r="I44" s="434"/>
      <c r="K44" s="427"/>
      <c r="L44" s="427"/>
      <c r="M44" s="427"/>
      <c r="N44" s="427"/>
      <c r="O44" s="427"/>
      <c r="P44" s="427"/>
      <c r="Q44" s="427"/>
      <c r="R44" s="435"/>
      <c r="S44" s="435"/>
      <c r="T44" s="435"/>
      <c r="U44" s="435"/>
      <c r="V44" s="435"/>
      <c r="W44" s="435"/>
    </row>
    <row r="45" spans="1:23" s="18" customFormat="1" ht="15" customHeight="1" thickBot="1" x14ac:dyDescent="0.35">
      <c r="A45" s="376">
        <v>39</v>
      </c>
      <c r="B45" s="99" t="s">
        <v>718</v>
      </c>
      <c r="C45" s="436"/>
      <c r="D45" s="437">
        <f>(7349.497122+2140.205813)/2</f>
        <v>4744.8514674999997</v>
      </c>
      <c r="E45" s="436"/>
      <c r="F45" s="436"/>
      <c r="G45" s="436"/>
      <c r="H45" s="436"/>
      <c r="I45" s="438"/>
      <c r="K45" s="427"/>
      <c r="L45" s="427"/>
      <c r="M45" s="427"/>
      <c r="N45" s="427"/>
      <c r="O45" s="427"/>
      <c r="P45" s="427"/>
      <c r="Q45" s="427"/>
      <c r="R45" s="435"/>
      <c r="S45" s="435"/>
      <c r="T45" s="435"/>
      <c r="U45" s="435"/>
      <c r="V45" s="435"/>
      <c r="W45" s="435"/>
    </row>
    <row r="46" spans="1:23" s="18" customFormat="1" ht="15" customHeight="1" x14ac:dyDescent="0.25">
      <c r="A46" s="376"/>
      <c r="B46" s="96"/>
      <c r="C46" s="299"/>
      <c r="D46" s="376"/>
      <c r="E46" s="299"/>
      <c r="F46" s="299"/>
      <c r="G46" s="299"/>
      <c r="H46" s="299"/>
      <c r="I46" s="299"/>
      <c r="Q46" s="435"/>
      <c r="R46" s="435"/>
      <c r="S46" s="435"/>
      <c r="T46" s="435"/>
      <c r="U46" s="435"/>
      <c r="V46" s="435"/>
      <c r="W46" s="435"/>
    </row>
    <row r="47" spans="1:23" ht="15" customHeight="1" x14ac:dyDescent="0.3">
      <c r="B47" s="321" t="s">
        <v>470</v>
      </c>
      <c r="C47" s="875" t="s">
        <v>719</v>
      </c>
      <c r="D47" s="875"/>
      <c r="E47" s="875"/>
      <c r="F47" s="875"/>
      <c r="G47" s="875"/>
      <c r="H47" s="875"/>
      <c r="I47" s="875"/>
      <c r="J47" s="439"/>
      <c r="K47" s="439"/>
    </row>
    <row r="48" spans="1:23" ht="15" customHeight="1" x14ac:dyDescent="0.3">
      <c r="B48" s="321" t="s">
        <v>472</v>
      </c>
      <c r="C48" s="875" t="s">
        <v>499</v>
      </c>
      <c r="D48" s="875"/>
      <c r="E48" s="875"/>
      <c r="F48" s="875"/>
      <c r="G48" s="875"/>
      <c r="H48" s="875"/>
      <c r="I48" s="875"/>
      <c r="J48" s="439"/>
      <c r="K48" s="439"/>
    </row>
    <row r="49" spans="1:11" ht="27.75" customHeight="1" x14ac:dyDescent="0.3">
      <c r="B49" s="321" t="s">
        <v>2</v>
      </c>
      <c r="C49" s="816" t="s">
        <v>720</v>
      </c>
      <c r="D49" s="816"/>
      <c r="E49" s="816"/>
      <c r="F49" s="816"/>
      <c r="G49" s="816"/>
      <c r="H49" s="816"/>
      <c r="I49" s="816"/>
      <c r="J49" s="439"/>
      <c r="K49" s="439"/>
    </row>
    <row r="50" spans="1:11" ht="15" customHeight="1" x14ac:dyDescent="0.3">
      <c r="B50" s="321" t="s">
        <v>475</v>
      </c>
      <c r="C50" s="278" t="s">
        <v>721</v>
      </c>
      <c r="D50" s="440"/>
      <c r="E50" s="440"/>
      <c r="F50" s="440"/>
      <c r="G50" s="440"/>
      <c r="H50" s="440"/>
      <c r="I50" s="440"/>
      <c r="J50" s="439"/>
      <c r="K50" s="439"/>
    </row>
    <row r="51" spans="1:11" ht="27.75" customHeight="1" x14ac:dyDescent="0.3">
      <c r="B51" s="321" t="s">
        <v>503</v>
      </c>
      <c r="C51" s="816" t="s">
        <v>722</v>
      </c>
      <c r="D51" s="816"/>
      <c r="E51" s="816"/>
      <c r="F51" s="816"/>
      <c r="G51" s="816"/>
      <c r="H51" s="816"/>
      <c r="I51" s="816"/>
      <c r="J51" s="439"/>
      <c r="K51" s="439"/>
    </row>
    <row r="52" spans="1:11" ht="15" customHeight="1" x14ac:dyDescent="0.3">
      <c r="B52" s="321" t="s">
        <v>478</v>
      </c>
      <c r="C52" s="875" t="s">
        <v>607</v>
      </c>
      <c r="D52" s="875"/>
      <c r="E52" s="875"/>
      <c r="F52" s="875"/>
      <c r="G52" s="875"/>
      <c r="H52" s="875"/>
      <c r="I52" s="875"/>
      <c r="J52" s="439"/>
      <c r="K52" s="439"/>
    </row>
    <row r="53" spans="1:11" ht="15" customHeight="1" x14ac:dyDescent="0.3">
      <c r="C53" s="441"/>
      <c r="D53" s="441"/>
      <c r="J53" s="442" t="s">
        <v>480</v>
      </c>
    </row>
    <row r="54" spans="1:11" ht="15" customHeight="1" x14ac:dyDescent="0.3">
      <c r="A54" s="125"/>
      <c r="B54" s="105" t="s">
        <v>481</v>
      </c>
      <c r="C54" s="235"/>
      <c r="D54" s="235"/>
      <c r="E54" s="235"/>
      <c r="F54" s="235"/>
      <c r="G54" s="235"/>
      <c r="H54" s="235"/>
      <c r="I54" s="235"/>
      <c r="J54" s="236"/>
    </row>
    <row r="55" spans="1:11" ht="15" customHeight="1" x14ac:dyDescent="0.3">
      <c r="B55" s="443" t="s">
        <v>608</v>
      </c>
      <c r="C55" s="735"/>
      <c r="D55" s="735"/>
      <c r="E55" s="735"/>
      <c r="F55" s="735"/>
      <c r="G55" s="735"/>
      <c r="H55" s="735"/>
      <c r="I55" s="735"/>
      <c r="J55" s="735"/>
    </row>
    <row r="56" spans="1:11" ht="15" customHeight="1" x14ac:dyDescent="0.3">
      <c r="B56" s="444" t="s">
        <v>723</v>
      </c>
      <c r="C56" s="735"/>
      <c r="D56" s="735"/>
      <c r="E56" s="735"/>
      <c r="F56" s="735"/>
      <c r="G56" s="735"/>
      <c r="H56" s="735"/>
      <c r="I56" s="735"/>
      <c r="J56" s="735"/>
    </row>
    <row r="57" spans="1:11" ht="15" customHeight="1" x14ac:dyDescent="0.3">
      <c r="B57" s="444" t="s">
        <v>724</v>
      </c>
      <c r="C57" s="735"/>
      <c r="D57" s="735"/>
      <c r="E57" s="735"/>
      <c r="F57" s="735"/>
      <c r="G57" s="735"/>
      <c r="H57" s="735"/>
      <c r="I57" s="735"/>
      <c r="J57" s="735"/>
    </row>
    <row r="58" spans="1:11" ht="28.5" customHeight="1" x14ac:dyDescent="0.3">
      <c r="B58" s="799" t="s">
        <v>725</v>
      </c>
      <c r="C58" s="799"/>
      <c r="D58" s="799"/>
      <c r="E58" s="799"/>
      <c r="F58" s="799"/>
      <c r="G58" s="799"/>
      <c r="H58" s="799"/>
      <c r="I58" s="799"/>
      <c r="J58" s="735"/>
    </row>
    <row r="59" spans="1:11" ht="15" customHeight="1" x14ac:dyDescent="0.3">
      <c r="B59" s="3" t="s">
        <v>726</v>
      </c>
      <c r="C59" s="735"/>
      <c r="D59" s="735"/>
      <c r="E59" s="735"/>
      <c r="F59" s="735"/>
      <c r="G59" s="735"/>
      <c r="H59" s="735"/>
      <c r="I59" s="735"/>
      <c r="J59" s="735"/>
    </row>
    <row r="60" spans="1:11" ht="15" customHeight="1" x14ac:dyDescent="0.3">
      <c r="B60" s="3" t="s">
        <v>727</v>
      </c>
      <c r="C60" s="735"/>
      <c r="D60" s="735"/>
      <c r="E60" s="735"/>
      <c r="F60" s="735"/>
      <c r="G60" s="735"/>
      <c r="H60" s="735"/>
      <c r="I60" s="735"/>
      <c r="J60" s="735"/>
    </row>
    <row r="61" spans="1:11" ht="15" customHeight="1" x14ac:dyDescent="0.3">
      <c r="B61" s="872" t="s">
        <v>728</v>
      </c>
      <c r="C61" s="872"/>
      <c r="D61" s="872"/>
      <c r="E61" s="872"/>
      <c r="F61" s="872"/>
      <c r="G61" s="872"/>
      <c r="H61" s="872"/>
      <c r="I61" s="872"/>
      <c r="J61" s="445"/>
    </row>
    <row r="62" spans="1:11" ht="40.5" customHeight="1" x14ac:dyDescent="0.3">
      <c r="B62" s="872"/>
      <c r="C62" s="872"/>
      <c r="D62" s="872"/>
      <c r="E62" s="872"/>
      <c r="F62" s="872"/>
      <c r="G62" s="872"/>
      <c r="H62" s="872"/>
      <c r="I62" s="872"/>
      <c r="J62" s="445"/>
    </row>
    <row r="63" spans="1:11" ht="15" customHeight="1" x14ac:dyDescent="0.3">
      <c r="B63" s="3" t="s">
        <v>729</v>
      </c>
      <c r="C63" s="446"/>
      <c r="D63" s="446"/>
      <c r="E63" s="446"/>
      <c r="F63" s="446"/>
      <c r="G63" s="446"/>
      <c r="H63" s="446"/>
      <c r="I63" s="446"/>
      <c r="J63" s="446"/>
    </row>
    <row r="64" spans="1:11" ht="15" customHeight="1" x14ac:dyDescent="0.3">
      <c r="B64" s="205" t="s">
        <v>615</v>
      </c>
      <c r="C64" s="446"/>
      <c r="D64" s="446"/>
      <c r="E64" s="446"/>
      <c r="F64" s="446"/>
      <c r="G64" s="446"/>
      <c r="H64" s="446"/>
      <c r="I64" s="446"/>
      <c r="J64" s="446"/>
    </row>
    <row r="65" spans="2:10" ht="29.25" customHeight="1" x14ac:dyDescent="0.3">
      <c r="B65" s="872" t="s">
        <v>730</v>
      </c>
      <c r="C65" s="872"/>
      <c r="D65" s="872"/>
      <c r="E65" s="872"/>
      <c r="F65" s="872"/>
      <c r="G65" s="872"/>
      <c r="H65" s="872"/>
      <c r="I65" s="872"/>
      <c r="J65" s="445"/>
    </row>
    <row r="66" spans="2:10" ht="15" customHeight="1" x14ac:dyDescent="0.3">
      <c r="C66" s="446"/>
      <c r="D66" s="446"/>
      <c r="E66" s="446"/>
      <c r="F66" s="446"/>
      <c r="G66" s="446"/>
      <c r="H66" s="446"/>
      <c r="I66" s="446"/>
      <c r="J66" s="446"/>
    </row>
    <row r="67" spans="2:10" ht="15" customHeight="1" x14ac:dyDescent="0.3">
      <c r="C67" s="446"/>
      <c r="D67" s="446"/>
      <c r="E67" s="446"/>
      <c r="F67" s="446"/>
      <c r="G67" s="446"/>
      <c r="H67" s="446"/>
      <c r="I67" s="446"/>
      <c r="J67" s="446"/>
    </row>
    <row r="68" spans="2:10" ht="15" customHeight="1" x14ac:dyDescent="0.3">
      <c r="C68" s="446"/>
      <c r="D68" s="446"/>
      <c r="E68" s="446"/>
      <c r="F68" s="446"/>
      <c r="G68" s="446"/>
      <c r="H68" s="446"/>
      <c r="I68" s="446"/>
      <c r="J68" s="446"/>
    </row>
    <row r="69" spans="2:10" ht="15" customHeight="1" x14ac:dyDescent="0.3">
      <c r="C69" s="441"/>
      <c r="I69" s="442" t="s">
        <v>480</v>
      </c>
    </row>
    <row r="70" spans="2:10" ht="15" customHeight="1" x14ac:dyDescent="0.3"/>
    <row r="71" spans="2:10" ht="15" customHeight="1" x14ac:dyDescent="0.3"/>
    <row r="72" spans="2:10" ht="15" customHeight="1" x14ac:dyDescent="0.3"/>
    <row r="73" spans="2:10" ht="15" customHeight="1" x14ac:dyDescent="0.3"/>
    <row r="74" spans="2:10" ht="15" customHeight="1" x14ac:dyDescent="0.3"/>
    <row r="75" spans="2:10" ht="15" customHeight="1" x14ac:dyDescent="0.3"/>
    <row r="76" spans="2:10" ht="15" customHeight="1" x14ac:dyDescent="0.3"/>
    <row r="77" spans="2:10" ht="15" customHeight="1" x14ac:dyDescent="0.3"/>
    <row r="78" spans="2:10" ht="15" customHeight="1" x14ac:dyDescent="0.3"/>
    <row r="79" spans="2:10" ht="15" customHeight="1" x14ac:dyDescent="0.3"/>
    <row r="80" spans="2:1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sheetData>
  <mergeCells count="15">
    <mergeCell ref="A1:I1"/>
    <mergeCell ref="A3:B3"/>
    <mergeCell ref="B61:I62"/>
    <mergeCell ref="B58:I58"/>
    <mergeCell ref="B65:I65"/>
    <mergeCell ref="C5:D5"/>
    <mergeCell ref="E5:E6"/>
    <mergeCell ref="F5:F6"/>
    <mergeCell ref="G5:G6"/>
    <mergeCell ref="H5:H6"/>
    <mergeCell ref="C47:I47"/>
    <mergeCell ref="C48:I48"/>
    <mergeCell ref="C49:I49"/>
    <mergeCell ref="C51:I51"/>
    <mergeCell ref="C52:I52"/>
  </mergeCells>
  <hyperlinks>
    <hyperlink ref="J1" location="Indholdsfortegnelse!A1" display="Back to index" xr:uid="{00000000-0004-0000-0F00-000000000000}"/>
  </hyperlinks>
  <pageMargins left="0.7" right="0.7" top="0.75" bottom="0.75"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pageSetUpPr fitToPage="1"/>
  </sheetPr>
  <dimension ref="A1:Q70"/>
  <sheetViews>
    <sheetView showGridLines="0" zoomScale="80" zoomScaleNormal="80" zoomScaleSheetLayoutView="100" workbookViewId="0">
      <selection sqref="A1:I1"/>
    </sheetView>
  </sheetViews>
  <sheetFormatPr defaultColWidth="9" defaultRowHeight="13.5" x14ac:dyDescent="0.25"/>
  <cols>
    <col min="1" max="1" width="3.75" style="18" customWidth="1"/>
    <col min="2" max="2" width="38" style="18" customWidth="1"/>
    <col min="3" max="9" width="18.75" style="18" customWidth="1"/>
    <col min="10" max="10" width="29.75" style="18" customWidth="1"/>
    <col min="11" max="16384" width="9" style="18"/>
  </cols>
  <sheetData>
    <row r="1" spans="1:17" ht="15" customHeight="1" x14ac:dyDescent="0.25">
      <c r="A1" s="819" t="s">
        <v>731</v>
      </c>
      <c r="B1" s="819"/>
      <c r="C1" s="819"/>
      <c r="D1" s="819"/>
      <c r="E1" s="828"/>
      <c r="F1" s="828"/>
      <c r="G1" s="828"/>
      <c r="H1" s="828"/>
      <c r="I1" s="828"/>
      <c r="J1" s="377" t="s">
        <v>96</v>
      </c>
    </row>
    <row r="2" spans="1:17" s="127" customFormat="1" ht="15" customHeight="1" x14ac:dyDescent="0.25">
      <c r="B2" s="341"/>
      <c r="C2" s="341"/>
      <c r="D2" s="341"/>
      <c r="E2" s="341"/>
      <c r="F2" s="341"/>
      <c r="G2" s="341"/>
      <c r="H2" s="398"/>
      <c r="I2" s="341"/>
      <c r="J2" s="399"/>
    </row>
    <row r="3" spans="1:17" s="127" customFormat="1" ht="15" customHeight="1" x14ac:dyDescent="0.25">
      <c r="A3" s="876">
        <f>+Indholdsfortegnelse!E22</f>
        <v>44196</v>
      </c>
      <c r="B3" s="876"/>
      <c r="C3" s="341"/>
      <c r="D3" s="341"/>
      <c r="E3" s="341"/>
      <c r="F3" s="341"/>
      <c r="G3" s="341"/>
      <c r="H3" s="398"/>
      <c r="I3" s="341"/>
      <c r="J3" s="399"/>
    </row>
    <row r="4" spans="1:17" ht="15" customHeight="1" x14ac:dyDescent="0.25">
      <c r="A4" s="88"/>
      <c r="B4" s="88"/>
      <c r="C4" s="753" t="s">
        <v>423</v>
      </c>
      <c r="D4" s="753" t="s">
        <v>424</v>
      </c>
      <c r="E4" s="753" t="s">
        <v>425</v>
      </c>
      <c r="F4" s="753" t="s">
        <v>426</v>
      </c>
      <c r="G4" s="753" t="s">
        <v>427</v>
      </c>
      <c r="H4" s="753" t="s">
        <v>428</v>
      </c>
      <c r="I4" s="753" t="s">
        <v>429</v>
      </c>
    </row>
    <row r="5" spans="1:17" ht="15" customHeight="1" x14ac:dyDescent="0.25">
      <c r="A5" s="33"/>
      <c r="B5" s="33"/>
      <c r="C5" s="808" t="s">
        <v>699</v>
      </c>
      <c r="D5" s="808"/>
      <c r="E5" s="873" t="s">
        <v>732</v>
      </c>
      <c r="F5" s="873" t="s">
        <v>733</v>
      </c>
      <c r="G5" s="873" t="s">
        <v>702</v>
      </c>
      <c r="H5" s="873" t="s">
        <v>703</v>
      </c>
      <c r="I5" s="734" t="s">
        <v>704</v>
      </c>
    </row>
    <row r="6" spans="1:17" ht="25.5" customHeight="1" x14ac:dyDescent="0.25">
      <c r="A6" s="5"/>
      <c r="B6" s="5"/>
      <c r="C6" s="756" t="s">
        <v>705</v>
      </c>
      <c r="D6" s="756" t="s">
        <v>706</v>
      </c>
      <c r="E6" s="874"/>
      <c r="F6" s="874"/>
      <c r="G6" s="874"/>
      <c r="H6" s="874"/>
      <c r="I6" s="739" t="s">
        <v>707</v>
      </c>
      <c r="K6" s="414"/>
      <c r="L6" s="414"/>
    </row>
    <row r="7" spans="1:17" ht="15" customHeight="1" x14ac:dyDescent="0.25">
      <c r="A7" s="415">
        <v>1</v>
      </c>
      <c r="B7" s="742" t="s">
        <v>734</v>
      </c>
      <c r="C7" s="401">
        <v>1511.1836202912414</v>
      </c>
      <c r="D7" s="401">
        <v>75423.849973818782</v>
      </c>
      <c r="E7" s="401">
        <v>139.54589589774821</v>
      </c>
      <c r="F7" s="401">
        <v>197.90017815386977</v>
      </c>
      <c r="G7" s="401">
        <v>337.44607405161798</v>
      </c>
      <c r="H7" s="402"/>
      <c r="I7" s="401"/>
      <c r="K7" s="94"/>
      <c r="L7" s="94"/>
      <c r="M7" s="102"/>
      <c r="N7" s="401"/>
      <c r="O7" s="401"/>
      <c r="P7" s="96"/>
      <c r="Q7" s="94"/>
    </row>
    <row r="8" spans="1:17" ht="15" customHeight="1" x14ac:dyDescent="0.25">
      <c r="A8" s="415">
        <v>2</v>
      </c>
      <c r="B8" s="742" t="s">
        <v>735</v>
      </c>
      <c r="C8" s="401">
        <v>3.2971278988172541</v>
      </c>
      <c r="D8" s="401">
        <v>2464.8583489213925</v>
      </c>
      <c r="E8" s="401">
        <v>1.0481161426154706</v>
      </c>
      <c r="F8" s="401">
        <v>2.8930413370568675</v>
      </c>
      <c r="G8" s="401">
        <v>3.9411574796723379</v>
      </c>
      <c r="H8" s="402"/>
      <c r="I8" s="401"/>
      <c r="K8" s="94"/>
      <c r="L8" s="94"/>
      <c r="M8" s="102"/>
      <c r="N8" s="401"/>
      <c r="O8" s="401"/>
      <c r="P8" s="96"/>
      <c r="Q8" s="94"/>
    </row>
    <row r="9" spans="1:17" ht="15" customHeight="1" x14ac:dyDescent="0.25">
      <c r="A9" s="415">
        <v>3</v>
      </c>
      <c r="B9" s="742" t="s">
        <v>736</v>
      </c>
      <c r="C9" s="401">
        <v>23.079895291720778</v>
      </c>
      <c r="D9" s="401">
        <v>1927.6456318487812</v>
      </c>
      <c r="E9" s="401">
        <v>0.82838659639145962</v>
      </c>
      <c r="F9" s="401">
        <v>2.2865373110693294</v>
      </c>
      <c r="G9" s="401">
        <v>3.1149239074607893</v>
      </c>
      <c r="H9" s="402"/>
      <c r="I9" s="401"/>
      <c r="K9" s="94"/>
      <c r="L9" s="94"/>
      <c r="M9" s="102"/>
      <c r="N9" s="401"/>
      <c r="O9" s="401"/>
      <c r="P9" s="96"/>
      <c r="Q9" s="94"/>
    </row>
    <row r="10" spans="1:17" ht="15" customHeight="1" x14ac:dyDescent="0.25">
      <c r="A10" s="415">
        <v>4</v>
      </c>
      <c r="B10" s="742" t="s">
        <v>737</v>
      </c>
      <c r="C10" s="401">
        <v>0</v>
      </c>
      <c r="D10" s="401">
        <v>1484.2157799956774</v>
      </c>
      <c r="E10" s="401">
        <v>0.63028060134292752</v>
      </c>
      <c r="F10" s="401">
        <v>1.7397192538986803</v>
      </c>
      <c r="G10" s="401">
        <v>2.3699998552416077</v>
      </c>
      <c r="H10" s="402"/>
      <c r="I10" s="401"/>
      <c r="K10" s="94"/>
      <c r="L10" s="94"/>
      <c r="M10" s="102"/>
      <c r="N10" s="401"/>
      <c r="O10" s="401"/>
      <c r="P10" s="96"/>
      <c r="Q10" s="94"/>
    </row>
    <row r="11" spans="1:17" ht="15" customHeight="1" x14ac:dyDescent="0.25">
      <c r="A11" s="415">
        <v>5</v>
      </c>
      <c r="B11" s="742" t="s">
        <v>738</v>
      </c>
      <c r="C11" s="401">
        <v>0</v>
      </c>
      <c r="D11" s="401">
        <v>43.833295700421786</v>
      </c>
      <c r="E11" s="401">
        <v>0</v>
      </c>
      <c r="F11" s="401">
        <v>0</v>
      </c>
      <c r="G11" s="401">
        <v>0</v>
      </c>
      <c r="H11" s="402"/>
      <c r="I11" s="401"/>
      <c r="K11" s="94"/>
      <c r="L11" s="94"/>
      <c r="M11" s="102"/>
      <c r="N11" s="401"/>
      <c r="O11" s="401"/>
      <c r="P11" s="96"/>
      <c r="Q11" s="102"/>
    </row>
    <row r="12" spans="1:17" ht="15" customHeight="1" x14ac:dyDescent="0.25">
      <c r="A12" s="415">
        <v>6</v>
      </c>
      <c r="B12" s="742" t="s">
        <v>739</v>
      </c>
      <c r="C12" s="401">
        <v>31.872236355233454</v>
      </c>
      <c r="D12" s="401">
        <v>5614.739365533097</v>
      </c>
      <c r="E12" s="401">
        <v>2.3978654613135109</v>
      </c>
      <c r="F12" s="401">
        <v>6.6186595342096464</v>
      </c>
      <c r="G12" s="401">
        <v>9.0165249955231577</v>
      </c>
      <c r="H12" s="402"/>
      <c r="I12" s="401"/>
      <c r="K12" s="94"/>
      <c r="L12" s="94"/>
      <c r="M12" s="102"/>
      <c r="N12" s="401"/>
      <c r="O12" s="401"/>
      <c r="P12" s="96"/>
      <c r="Q12" s="94"/>
    </row>
    <row r="13" spans="1:17" ht="15" customHeight="1" x14ac:dyDescent="0.25">
      <c r="A13" s="415">
        <v>7</v>
      </c>
      <c r="B13" s="742" t="s">
        <v>740</v>
      </c>
      <c r="C13" s="401">
        <v>45.060747950502474</v>
      </c>
      <c r="D13" s="401">
        <v>5020.44142615296</v>
      </c>
      <c r="E13" s="401">
        <v>2.151094065586026</v>
      </c>
      <c r="F13" s="401">
        <v>5.9375137912757427</v>
      </c>
      <c r="G13" s="401">
        <v>8.0886078568617688</v>
      </c>
      <c r="H13" s="402"/>
      <c r="I13" s="401"/>
      <c r="K13" s="94"/>
      <c r="L13" s="94"/>
      <c r="M13" s="102"/>
      <c r="N13" s="401"/>
      <c r="O13" s="401"/>
      <c r="P13" s="96"/>
      <c r="Q13" s="94"/>
    </row>
    <row r="14" spans="1:17" ht="15" customHeight="1" x14ac:dyDescent="0.25">
      <c r="A14" s="415">
        <v>8</v>
      </c>
      <c r="B14" s="742" t="s">
        <v>741</v>
      </c>
      <c r="C14" s="401">
        <v>4.3961705317563391</v>
      </c>
      <c r="D14" s="401">
        <v>835.8907552173456</v>
      </c>
      <c r="E14" s="401">
        <v>0</v>
      </c>
      <c r="F14" s="401">
        <v>0.98493990107644647</v>
      </c>
      <c r="G14" s="401">
        <v>0.98493990107644647</v>
      </c>
      <c r="H14" s="402"/>
      <c r="I14" s="401"/>
      <c r="K14" s="94"/>
      <c r="L14" s="94"/>
      <c r="M14" s="102"/>
      <c r="N14" s="401"/>
      <c r="O14" s="401"/>
      <c r="P14" s="96"/>
      <c r="Q14" s="102"/>
    </row>
    <row r="15" spans="1:17" ht="15" customHeight="1" x14ac:dyDescent="0.25">
      <c r="A15" s="415">
        <v>9</v>
      </c>
      <c r="B15" s="742" t="s">
        <v>742</v>
      </c>
      <c r="C15" s="401">
        <v>12.089468962329931</v>
      </c>
      <c r="D15" s="401">
        <v>1406.742978292606</v>
      </c>
      <c r="E15" s="401">
        <v>0.60251520035941319</v>
      </c>
      <c r="F15" s="401">
        <v>1.6630803686461173</v>
      </c>
      <c r="G15" s="401">
        <v>2.2655955690055305</v>
      </c>
      <c r="H15" s="402"/>
      <c r="I15" s="401"/>
      <c r="K15" s="94"/>
      <c r="L15" s="94"/>
      <c r="M15" s="102"/>
      <c r="N15" s="401"/>
      <c r="O15" s="401"/>
      <c r="P15" s="96"/>
      <c r="Q15" s="94"/>
    </row>
    <row r="16" spans="1:17" ht="15" customHeight="1" x14ac:dyDescent="0.25">
      <c r="A16" s="415">
        <v>10</v>
      </c>
      <c r="B16" s="742" t="s">
        <v>662</v>
      </c>
      <c r="C16" s="401">
        <v>0</v>
      </c>
      <c r="D16" s="401">
        <v>262.99977420253072</v>
      </c>
      <c r="E16" s="401">
        <v>0</v>
      </c>
      <c r="F16" s="401">
        <v>0</v>
      </c>
      <c r="G16" s="401">
        <v>0</v>
      </c>
      <c r="H16" s="402"/>
      <c r="I16" s="401"/>
      <c r="K16" s="94"/>
      <c r="L16" s="94"/>
      <c r="M16" s="102"/>
      <c r="N16" s="401"/>
      <c r="O16" s="401"/>
      <c r="P16" s="96"/>
      <c r="Q16" s="102"/>
    </row>
    <row r="17" spans="1:17" ht="15" customHeight="1" x14ac:dyDescent="0.25">
      <c r="A17" s="415">
        <v>11</v>
      </c>
      <c r="B17" s="742" t="s">
        <v>663</v>
      </c>
      <c r="C17" s="401">
        <v>401.15056102276588</v>
      </c>
      <c r="D17" s="401">
        <v>47874.113936618807</v>
      </c>
      <c r="E17" s="401">
        <v>20.500363321599384</v>
      </c>
      <c r="F17" s="401">
        <v>56.585712310539535</v>
      </c>
      <c r="G17" s="401">
        <v>77.086075632138915</v>
      </c>
      <c r="H17" s="402"/>
      <c r="I17" s="401"/>
      <c r="K17" s="94"/>
      <c r="L17" s="94"/>
      <c r="M17" s="102"/>
      <c r="N17" s="401"/>
      <c r="O17" s="401"/>
      <c r="P17" s="96"/>
      <c r="Q17" s="94"/>
    </row>
    <row r="18" spans="1:17" ht="27" customHeight="1" x14ac:dyDescent="0.25">
      <c r="A18" s="415">
        <v>12</v>
      </c>
      <c r="B18" s="741" t="s">
        <v>743</v>
      </c>
      <c r="C18" s="401">
        <v>5.4952131646954232</v>
      </c>
      <c r="D18" s="401">
        <v>1277.2818491308951</v>
      </c>
      <c r="E18" s="401">
        <v>0.54473851383990357</v>
      </c>
      <c r="F18" s="401">
        <v>1.5036034408296919</v>
      </c>
      <c r="G18" s="401">
        <v>2.0483419546695956</v>
      </c>
      <c r="H18" s="402"/>
      <c r="I18" s="401"/>
      <c r="K18" s="94"/>
      <c r="L18" s="94"/>
      <c r="M18" s="102"/>
      <c r="N18" s="401"/>
      <c r="O18" s="401"/>
      <c r="P18" s="96"/>
      <c r="Q18" s="94"/>
    </row>
    <row r="19" spans="1:17" ht="15" customHeight="1" x14ac:dyDescent="0.25">
      <c r="A19" s="415">
        <v>13</v>
      </c>
      <c r="B19" s="742" t="s">
        <v>744</v>
      </c>
      <c r="C19" s="401">
        <v>2.1980852658781695</v>
      </c>
      <c r="D19" s="401">
        <v>1733.9636275911034</v>
      </c>
      <c r="E19" s="401">
        <v>0.73727086260412367</v>
      </c>
      <c r="F19" s="401">
        <v>2.035036953823385</v>
      </c>
      <c r="G19" s="401">
        <v>2.7723078164275088</v>
      </c>
      <c r="H19" s="402"/>
      <c r="I19" s="401"/>
      <c r="K19" s="94"/>
      <c r="L19" s="94"/>
      <c r="M19" s="102"/>
      <c r="N19" s="401"/>
      <c r="O19" s="401"/>
      <c r="P19" s="96"/>
      <c r="Q19" s="94"/>
    </row>
    <row r="20" spans="1:17" ht="26.25" customHeight="1" x14ac:dyDescent="0.25">
      <c r="A20" s="415">
        <v>14</v>
      </c>
      <c r="B20" s="741" t="s">
        <v>745</v>
      </c>
      <c r="C20" s="401">
        <v>0</v>
      </c>
      <c r="D20" s="401">
        <v>3.0581369093317528</v>
      </c>
      <c r="E20" s="401">
        <v>0</v>
      </c>
      <c r="F20" s="401">
        <v>0</v>
      </c>
      <c r="G20" s="401">
        <v>0</v>
      </c>
      <c r="H20" s="402"/>
      <c r="I20" s="401"/>
      <c r="K20" s="94"/>
      <c r="L20" s="94"/>
      <c r="M20" s="102"/>
      <c r="N20" s="401"/>
      <c r="O20" s="401"/>
      <c r="P20" s="96"/>
      <c r="Q20" s="102"/>
    </row>
    <row r="21" spans="1:17" ht="15" customHeight="1" x14ac:dyDescent="0.25">
      <c r="A21" s="415">
        <v>15</v>
      </c>
      <c r="B21" s="742" t="s">
        <v>746</v>
      </c>
      <c r="C21" s="401">
        <v>1.0990426329390848</v>
      </c>
      <c r="D21" s="401">
        <v>417.9453776086728</v>
      </c>
      <c r="E21" s="401">
        <v>0</v>
      </c>
      <c r="F21" s="401">
        <v>0</v>
      </c>
      <c r="G21" s="401">
        <v>0</v>
      </c>
      <c r="H21" s="402"/>
      <c r="I21" s="401"/>
      <c r="K21" s="94"/>
      <c r="L21" s="94"/>
      <c r="M21" s="102"/>
      <c r="N21" s="401"/>
      <c r="O21" s="401"/>
      <c r="P21" s="96"/>
      <c r="Q21" s="102"/>
    </row>
    <row r="22" spans="1:17" ht="15" customHeight="1" x14ac:dyDescent="0.25">
      <c r="A22" s="415">
        <v>16</v>
      </c>
      <c r="B22" s="742" t="s">
        <v>747</v>
      </c>
      <c r="C22" s="401">
        <v>32.971278988172543</v>
      </c>
      <c r="D22" s="401">
        <v>928.65424146707539</v>
      </c>
      <c r="E22" s="401">
        <v>0</v>
      </c>
      <c r="F22" s="401">
        <v>1.12716658556292</v>
      </c>
      <c r="G22" s="401">
        <v>1.12716658556292</v>
      </c>
      <c r="H22" s="402"/>
      <c r="I22" s="401"/>
      <c r="K22" s="94"/>
      <c r="L22" s="94"/>
      <c r="M22" s="102"/>
      <c r="N22" s="401"/>
      <c r="O22" s="401"/>
      <c r="P22" s="96"/>
      <c r="Q22" s="102"/>
    </row>
    <row r="23" spans="1:17" ht="15" customHeight="1" x14ac:dyDescent="0.25">
      <c r="A23" s="415">
        <v>17</v>
      </c>
      <c r="B23" s="742" t="s">
        <v>669</v>
      </c>
      <c r="C23" s="401">
        <v>10.990426329390846</v>
      </c>
      <c r="D23" s="401">
        <v>494.39880034196659</v>
      </c>
      <c r="E23" s="401">
        <v>0</v>
      </c>
      <c r="F23" s="401">
        <v>0.59239052717502139</v>
      </c>
      <c r="G23" s="401">
        <v>0.59239052717502139</v>
      </c>
      <c r="H23" s="402"/>
      <c r="I23" s="401"/>
      <c r="K23" s="94"/>
      <c r="L23" s="94"/>
      <c r="M23" s="102"/>
      <c r="N23" s="401"/>
      <c r="O23" s="401"/>
      <c r="P23" s="96"/>
      <c r="Q23" s="102"/>
    </row>
    <row r="24" spans="1:17" ht="15" customHeight="1" x14ac:dyDescent="0.25">
      <c r="A24" s="415">
        <v>18</v>
      </c>
      <c r="B24" s="742" t="s">
        <v>748</v>
      </c>
      <c r="C24" s="401">
        <v>264.86927453831942</v>
      </c>
      <c r="D24" s="401">
        <v>24694.455542853902</v>
      </c>
      <c r="E24" s="401">
        <v>10.599118044052354</v>
      </c>
      <c r="F24" s="401">
        <v>29.256000734108131</v>
      </c>
      <c r="G24" s="401">
        <v>39.855118778160488</v>
      </c>
      <c r="H24" s="402"/>
      <c r="I24" s="401"/>
      <c r="K24" s="94"/>
      <c r="L24" s="94"/>
      <c r="M24" s="102"/>
      <c r="N24" s="401"/>
      <c r="O24" s="401"/>
      <c r="P24" s="96"/>
      <c r="Q24" s="94"/>
    </row>
    <row r="25" spans="1:17" ht="15" customHeight="1" thickBot="1" x14ac:dyDescent="0.3">
      <c r="A25" s="416"/>
      <c r="B25" s="416" t="s">
        <v>550</v>
      </c>
      <c r="C25" s="417">
        <v>2349.7531492237626</v>
      </c>
      <c r="D25" s="417">
        <v>171909.08884220535</v>
      </c>
      <c r="E25" s="417">
        <v>179.58564470745279</v>
      </c>
      <c r="F25" s="417">
        <v>311.12358020314133</v>
      </c>
      <c r="G25" s="417">
        <v>490.70922491059406</v>
      </c>
      <c r="H25" s="418"/>
      <c r="I25" s="417"/>
      <c r="J25" s="403"/>
      <c r="K25" s="314"/>
      <c r="L25" s="314"/>
      <c r="M25" s="102"/>
      <c r="N25" s="401"/>
      <c r="O25" s="401"/>
      <c r="P25" s="96"/>
      <c r="Q25" s="94"/>
    </row>
    <row r="26" spans="1:17" ht="15" customHeight="1" thickTop="1" x14ac:dyDescent="0.25">
      <c r="B26" s="757" t="s">
        <v>749</v>
      </c>
      <c r="C26" s="408"/>
      <c r="D26" s="408"/>
      <c r="E26" s="408"/>
      <c r="F26" s="408"/>
      <c r="G26" s="409"/>
      <c r="H26" s="408"/>
      <c r="I26" s="408"/>
    </row>
    <row r="27" spans="1:17" ht="15" customHeight="1" x14ac:dyDescent="0.25">
      <c r="B27" s="278" t="s">
        <v>750</v>
      </c>
      <c r="C27" s="3"/>
      <c r="D27" s="3"/>
      <c r="E27" s="3"/>
      <c r="F27" s="3"/>
      <c r="G27" s="3"/>
      <c r="H27" s="206"/>
      <c r="I27" s="304"/>
      <c r="K27" s="419"/>
      <c r="L27" s="419"/>
    </row>
    <row r="28" spans="1:17" ht="15" customHeight="1" x14ac:dyDescent="0.25">
      <c r="B28" s="278"/>
      <c r="C28" s="3"/>
      <c r="D28" s="3"/>
      <c r="E28" s="14"/>
      <c r="F28" s="3"/>
      <c r="G28" s="3"/>
      <c r="H28" s="206"/>
      <c r="I28" s="304"/>
    </row>
    <row r="29" spans="1:17" ht="15" customHeight="1" x14ac:dyDescent="0.25">
      <c r="B29" s="103" t="s">
        <v>470</v>
      </c>
      <c r="C29" s="816" t="s">
        <v>751</v>
      </c>
      <c r="D29" s="816"/>
      <c r="E29" s="816"/>
      <c r="F29" s="816"/>
      <c r="G29" s="816"/>
      <c r="H29" s="816"/>
      <c r="I29" s="816"/>
    </row>
    <row r="30" spans="1:17" ht="15" customHeight="1" x14ac:dyDescent="0.25">
      <c r="B30" s="103" t="s">
        <v>498</v>
      </c>
      <c r="C30" s="817" t="s">
        <v>499</v>
      </c>
      <c r="D30" s="817"/>
      <c r="E30" s="817"/>
      <c r="F30" s="817"/>
      <c r="G30" s="817"/>
      <c r="H30" s="817"/>
      <c r="I30" s="817"/>
    </row>
    <row r="31" spans="1:17" ht="28.5" customHeight="1" x14ac:dyDescent="0.25">
      <c r="B31" s="103" t="s">
        <v>500</v>
      </c>
      <c r="C31" s="816" t="s">
        <v>752</v>
      </c>
      <c r="D31" s="816"/>
      <c r="E31" s="816"/>
      <c r="F31" s="816"/>
      <c r="G31" s="816"/>
      <c r="H31" s="816"/>
      <c r="I31" s="816"/>
    </row>
    <row r="32" spans="1:17" ht="15" customHeight="1" x14ac:dyDescent="0.25">
      <c r="B32" s="103" t="s">
        <v>502</v>
      </c>
      <c r="C32" s="278" t="s">
        <v>721</v>
      </c>
      <c r="D32" s="278"/>
      <c r="E32" s="278"/>
      <c r="F32" s="278"/>
      <c r="G32" s="278"/>
      <c r="H32" s="278"/>
      <c r="I32" s="278"/>
    </row>
    <row r="33" spans="1:10" ht="15" customHeight="1" x14ac:dyDescent="0.25">
      <c r="B33" s="103" t="s">
        <v>503</v>
      </c>
      <c r="C33" s="278" t="s">
        <v>753</v>
      </c>
      <c r="D33" s="278"/>
      <c r="E33" s="278"/>
      <c r="F33" s="278"/>
      <c r="G33" s="278"/>
      <c r="H33" s="278"/>
      <c r="I33" s="278"/>
    </row>
    <row r="34" spans="1:10" ht="15" customHeight="1" x14ac:dyDescent="0.25">
      <c r="B34" s="103" t="s">
        <v>505</v>
      </c>
      <c r="C34" s="278" t="s">
        <v>754</v>
      </c>
      <c r="D34" s="278"/>
      <c r="E34" s="278"/>
      <c r="F34" s="278"/>
      <c r="G34" s="278"/>
      <c r="H34" s="278"/>
      <c r="I34" s="278"/>
      <c r="J34" s="1"/>
    </row>
    <row r="35" spans="1:10" ht="15" customHeight="1" x14ac:dyDescent="0.25">
      <c r="B35" s="321"/>
      <c r="C35" s="278"/>
      <c r="D35" s="278"/>
      <c r="E35" s="278"/>
      <c r="F35" s="278"/>
      <c r="G35" s="278"/>
      <c r="H35" s="278"/>
      <c r="I35" s="278"/>
      <c r="J35" s="1"/>
    </row>
    <row r="36" spans="1:10" ht="15" customHeight="1" x14ac:dyDescent="0.25">
      <c r="A36" s="125"/>
      <c r="B36" s="105" t="s">
        <v>481</v>
      </c>
      <c r="C36" s="410"/>
      <c r="D36" s="410"/>
      <c r="E36" s="410"/>
      <c r="F36" s="410"/>
      <c r="G36" s="410"/>
      <c r="H36" s="410"/>
      <c r="I36" s="410"/>
      <c r="J36" s="1"/>
    </row>
    <row r="37" spans="1:10" ht="15" customHeight="1" x14ac:dyDescent="0.25">
      <c r="B37" s="867" t="s">
        <v>755</v>
      </c>
      <c r="C37" s="867"/>
      <c r="D37" s="867"/>
      <c r="E37" s="867"/>
      <c r="F37" s="867"/>
      <c r="G37" s="867"/>
      <c r="H37" s="867"/>
      <c r="I37" s="867"/>
    </row>
    <row r="38" spans="1:10" ht="136.5" customHeight="1" x14ac:dyDescent="0.25">
      <c r="B38" s="867"/>
      <c r="C38" s="867"/>
      <c r="D38" s="867"/>
      <c r="E38" s="867"/>
      <c r="F38" s="867"/>
      <c r="G38" s="867"/>
      <c r="H38" s="867"/>
      <c r="I38" s="867"/>
    </row>
    <row r="39" spans="1:10" ht="85.5" customHeight="1" x14ac:dyDescent="0.25">
      <c r="B39" s="799" t="s">
        <v>756</v>
      </c>
      <c r="C39" s="799"/>
      <c r="D39" s="799"/>
      <c r="E39" s="799"/>
      <c r="F39" s="799"/>
      <c r="G39" s="799"/>
    </row>
    <row r="40" spans="1:10" ht="15" customHeight="1" x14ac:dyDescent="0.25">
      <c r="B40" s="752"/>
      <c r="C40" s="752"/>
      <c r="D40" s="752"/>
      <c r="E40" s="752"/>
      <c r="F40" s="752"/>
    </row>
    <row r="41" spans="1:10" ht="15" customHeight="1" x14ac:dyDescent="0.25">
      <c r="B41" s="752"/>
      <c r="C41" s="752"/>
      <c r="D41" s="752"/>
      <c r="E41" s="752"/>
      <c r="F41" s="752"/>
    </row>
    <row r="42" spans="1:10" ht="15" customHeight="1" x14ac:dyDescent="0.25">
      <c r="B42" s="752"/>
      <c r="C42" s="752"/>
      <c r="D42" s="752"/>
      <c r="E42" s="752"/>
      <c r="F42" s="752"/>
    </row>
    <row r="43" spans="1:10" ht="15" customHeight="1" x14ac:dyDescent="0.25">
      <c r="B43" s="752"/>
      <c r="C43" s="752"/>
      <c r="D43" s="752"/>
      <c r="E43" s="752"/>
      <c r="F43" s="752"/>
    </row>
    <row r="44" spans="1:10" ht="15" customHeight="1" x14ac:dyDescent="0.25">
      <c r="B44" s="752"/>
      <c r="C44" s="752"/>
      <c r="D44" s="752"/>
      <c r="E44" s="752"/>
      <c r="F44" s="752"/>
    </row>
    <row r="45" spans="1:10" ht="15" customHeight="1" x14ac:dyDescent="0.25">
      <c r="A45" s="305"/>
      <c r="B45" s="305"/>
      <c r="C45" s="305"/>
      <c r="D45" s="305"/>
      <c r="E45" s="305"/>
      <c r="F45" s="305"/>
      <c r="G45" s="305"/>
      <c r="H45" s="305"/>
      <c r="I45" s="305"/>
    </row>
    <row r="46" spans="1:10" ht="15" customHeight="1" x14ac:dyDescent="0.25">
      <c r="G46" s="305"/>
      <c r="H46" s="305"/>
      <c r="I46" s="305"/>
    </row>
    <row r="47" spans="1:10" ht="15" customHeight="1" x14ac:dyDescent="0.25">
      <c r="A47" s="305"/>
      <c r="B47" s="305"/>
      <c r="C47" s="305"/>
      <c r="D47" s="305"/>
      <c r="E47" s="305"/>
      <c r="F47" s="305"/>
      <c r="G47" s="305"/>
      <c r="H47" s="305"/>
      <c r="I47" s="305"/>
    </row>
    <row r="48" spans="1:10" ht="15" customHeight="1" x14ac:dyDescent="0.25">
      <c r="A48" s="305"/>
      <c r="B48" s="305"/>
      <c r="C48" s="305"/>
      <c r="D48" s="305"/>
      <c r="E48" s="305"/>
      <c r="F48" s="305"/>
      <c r="G48" s="305"/>
      <c r="H48" s="305"/>
      <c r="I48" s="305"/>
    </row>
    <row r="49" spans="1:9" ht="15" customHeight="1" x14ac:dyDescent="0.25">
      <c r="A49" s="305"/>
      <c r="B49" s="305"/>
      <c r="C49" s="305"/>
      <c r="D49" s="305"/>
      <c r="E49" s="305"/>
      <c r="F49" s="305"/>
      <c r="G49" s="305"/>
      <c r="H49" s="305"/>
      <c r="I49" s="305"/>
    </row>
    <row r="50" spans="1:9" ht="15" customHeight="1" x14ac:dyDescent="0.25">
      <c r="A50" s="305"/>
      <c r="B50" s="305"/>
      <c r="C50" s="305"/>
      <c r="D50" s="305"/>
      <c r="E50" s="305"/>
      <c r="F50" s="305"/>
      <c r="G50" s="305"/>
      <c r="H50" s="305"/>
      <c r="I50" s="305"/>
    </row>
    <row r="51" spans="1:9" ht="15" customHeight="1" x14ac:dyDescent="0.25">
      <c r="A51" s="305"/>
      <c r="B51" s="305"/>
      <c r="C51" s="305"/>
      <c r="D51" s="305"/>
      <c r="E51" s="305"/>
      <c r="F51" s="411"/>
      <c r="G51" s="411"/>
      <c r="H51" s="411"/>
      <c r="I51" s="412" t="s">
        <v>480</v>
      </c>
    </row>
    <row r="52" spans="1:9" ht="15" customHeight="1" x14ac:dyDescent="0.25">
      <c r="A52" s="305"/>
      <c r="B52" s="305"/>
      <c r="C52" s="305"/>
      <c r="D52" s="305"/>
      <c r="E52" s="305"/>
      <c r="F52" s="411"/>
      <c r="G52" s="411"/>
      <c r="H52" s="411"/>
      <c r="I52" s="411"/>
    </row>
    <row r="53" spans="1:9" ht="15" customHeight="1" x14ac:dyDescent="0.25">
      <c r="A53" s="305"/>
      <c r="B53" s="305"/>
      <c r="C53" s="305"/>
      <c r="D53" s="305"/>
      <c r="E53" s="305"/>
      <c r="F53" s="411"/>
      <c r="G53" s="411"/>
      <c r="H53" s="411"/>
      <c r="I53" s="411"/>
    </row>
    <row r="54" spans="1:9" ht="15" customHeight="1" x14ac:dyDescent="0.25">
      <c r="A54" s="411"/>
      <c r="B54" s="411"/>
      <c r="C54" s="411"/>
      <c r="D54" s="411"/>
      <c r="E54" s="411"/>
      <c r="F54" s="411"/>
      <c r="G54" s="411"/>
      <c r="H54" s="411"/>
      <c r="I54" s="411"/>
    </row>
    <row r="55" spans="1:9" ht="15" customHeight="1" x14ac:dyDescent="0.25">
      <c r="A55" s="411"/>
      <c r="B55" s="411"/>
      <c r="C55" s="411"/>
      <c r="D55" s="411"/>
      <c r="E55" s="411"/>
      <c r="F55" s="411"/>
      <c r="G55" s="411"/>
      <c r="H55" s="411"/>
      <c r="I55" s="411"/>
    </row>
    <row r="56" spans="1:9" ht="15" customHeight="1" x14ac:dyDescent="0.25">
      <c r="A56" s="411"/>
      <c r="B56" s="411"/>
      <c r="C56" s="411"/>
      <c r="D56" s="411"/>
      <c r="E56" s="411"/>
      <c r="F56" s="411"/>
      <c r="G56" s="411"/>
      <c r="H56" s="411"/>
      <c r="I56" s="411"/>
    </row>
    <row r="57" spans="1:9" ht="15" customHeight="1" x14ac:dyDescent="0.25">
      <c r="A57" s="411"/>
      <c r="B57" s="411"/>
      <c r="C57" s="411"/>
      <c r="D57" s="411"/>
      <c r="E57" s="411"/>
      <c r="F57" s="411"/>
      <c r="G57" s="411"/>
      <c r="H57" s="411"/>
      <c r="I57" s="411"/>
    </row>
    <row r="58" spans="1:9" ht="15" customHeight="1" x14ac:dyDescent="0.25">
      <c r="A58" s="411"/>
      <c r="B58" s="411"/>
      <c r="C58" s="411"/>
      <c r="D58" s="411"/>
      <c r="E58" s="411"/>
      <c r="F58" s="411"/>
      <c r="G58" s="411"/>
      <c r="H58" s="411"/>
      <c r="I58" s="411"/>
    </row>
    <row r="59" spans="1:9" ht="15" customHeight="1" x14ac:dyDescent="0.25">
      <c r="H59" s="413"/>
      <c r="I59" s="413"/>
    </row>
    <row r="60" spans="1:9" ht="15" customHeight="1" x14ac:dyDescent="0.25">
      <c r="H60" s="413"/>
      <c r="I60" s="413"/>
    </row>
    <row r="61" spans="1:9" ht="15" customHeight="1" x14ac:dyDescent="0.25">
      <c r="H61" s="413"/>
      <c r="I61" s="413"/>
    </row>
    <row r="62" spans="1:9" ht="15" customHeight="1" x14ac:dyDescent="0.25">
      <c r="H62" s="413"/>
      <c r="I62" s="413"/>
    </row>
    <row r="63" spans="1:9" ht="15" customHeight="1" x14ac:dyDescent="0.25">
      <c r="H63" s="413"/>
      <c r="I63" s="413"/>
    </row>
    <row r="64" spans="1:9" ht="15" customHeight="1" x14ac:dyDescent="0.25">
      <c r="H64" s="413"/>
      <c r="I64" s="413"/>
    </row>
    <row r="65" spans="8:9" ht="15" customHeight="1" x14ac:dyDescent="0.25">
      <c r="H65" s="413"/>
      <c r="I65" s="413"/>
    </row>
    <row r="66" spans="8:9" x14ac:dyDescent="0.25">
      <c r="H66" s="413"/>
      <c r="I66" s="413"/>
    </row>
    <row r="67" spans="8:9" x14ac:dyDescent="0.25">
      <c r="H67" s="413"/>
      <c r="I67" s="413"/>
    </row>
    <row r="68" spans="8:9" x14ac:dyDescent="0.25">
      <c r="H68" s="413"/>
      <c r="I68" s="413"/>
    </row>
    <row r="69" spans="8:9" x14ac:dyDescent="0.25">
      <c r="H69" s="413"/>
      <c r="I69" s="413"/>
    </row>
    <row r="70" spans="8:9" ht="201" customHeight="1" x14ac:dyDescent="0.25">
      <c r="H70" s="413"/>
      <c r="I70" s="413"/>
    </row>
  </sheetData>
  <mergeCells count="12">
    <mergeCell ref="A1:I1"/>
    <mergeCell ref="A3:B3"/>
    <mergeCell ref="B39:G39"/>
    <mergeCell ref="C31:I31"/>
    <mergeCell ref="C5:D5"/>
    <mergeCell ref="E5:E6"/>
    <mergeCell ref="F5:F6"/>
    <mergeCell ref="G5:G6"/>
    <mergeCell ref="H5:H6"/>
    <mergeCell ref="C29:I29"/>
    <mergeCell ref="C30:I30"/>
    <mergeCell ref="B37:I38"/>
  </mergeCells>
  <hyperlinks>
    <hyperlink ref="J1" location="Indholdsfortegnelse!A1" display="Back to index" xr:uid="{00000000-0004-0000-1000-000000000000}"/>
  </hyperlinks>
  <pageMargins left="0.7" right="0.7" top="0.75" bottom="0.75" header="0.3" footer="0.3"/>
  <pageSetup paperSize="9"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pageSetUpPr fitToPage="1"/>
  </sheetPr>
  <dimension ref="A1:P54"/>
  <sheetViews>
    <sheetView showGridLines="0" zoomScale="80" zoomScaleNormal="80" zoomScaleSheetLayoutView="130" workbookViewId="0">
      <selection activeCell="A21" sqref="A21:H22"/>
    </sheetView>
  </sheetViews>
  <sheetFormatPr defaultColWidth="9" defaultRowHeight="13.5" x14ac:dyDescent="0.25"/>
  <cols>
    <col min="1" max="1" width="35.58203125" style="18" customWidth="1"/>
    <col min="2" max="8" width="18.75" style="18" customWidth="1"/>
    <col min="9" max="9" width="29.75" style="18" customWidth="1"/>
    <col min="10" max="16384" width="9" style="18"/>
  </cols>
  <sheetData>
    <row r="1" spans="1:16" x14ac:dyDescent="0.25">
      <c r="A1" s="877" t="s">
        <v>757</v>
      </c>
      <c r="B1" s="877"/>
      <c r="C1" s="877"/>
      <c r="D1" s="877"/>
      <c r="E1" s="878"/>
      <c r="F1" s="878"/>
      <c r="G1" s="878"/>
      <c r="H1" s="878"/>
      <c r="I1" s="377" t="s">
        <v>96</v>
      </c>
    </row>
    <row r="2" spans="1:16" s="127" customFormat="1" x14ac:dyDescent="0.25">
      <c r="A2" s="341"/>
      <c r="B2" s="341"/>
      <c r="C2" s="341"/>
      <c r="D2" s="341"/>
      <c r="E2" s="341"/>
      <c r="F2" s="341"/>
      <c r="G2" s="398"/>
      <c r="H2" s="341"/>
      <c r="I2" s="399"/>
    </row>
    <row r="3" spans="1:16" s="127" customFormat="1" x14ac:dyDescent="0.25">
      <c r="A3" s="758">
        <f>+Indholdsfortegnelse!E23</f>
        <v>44196</v>
      </c>
      <c r="B3" s="341"/>
      <c r="C3" s="341"/>
      <c r="D3" s="341"/>
      <c r="E3" s="341"/>
      <c r="F3" s="341"/>
      <c r="G3" s="398"/>
      <c r="H3" s="341"/>
      <c r="I3" s="399"/>
    </row>
    <row r="4" spans="1:16" x14ac:dyDescent="0.25">
      <c r="A4" s="88"/>
      <c r="B4" s="753" t="s">
        <v>423</v>
      </c>
      <c r="C4" s="753" t="s">
        <v>424</v>
      </c>
      <c r="D4" s="753" t="s">
        <v>425</v>
      </c>
      <c r="E4" s="753" t="s">
        <v>426</v>
      </c>
      <c r="F4" s="753" t="s">
        <v>427</v>
      </c>
      <c r="G4" s="753" t="s">
        <v>428</v>
      </c>
      <c r="H4" s="753" t="s">
        <v>429</v>
      </c>
    </row>
    <row r="5" spans="1:16" ht="16.5" customHeight="1" x14ac:dyDescent="0.25">
      <c r="A5" s="33"/>
      <c r="B5" s="808" t="s">
        <v>699</v>
      </c>
      <c r="C5" s="808"/>
      <c r="D5" s="873" t="s">
        <v>732</v>
      </c>
      <c r="E5" s="873" t="s">
        <v>733</v>
      </c>
      <c r="F5" s="873" t="s">
        <v>702</v>
      </c>
      <c r="G5" s="873" t="s">
        <v>703</v>
      </c>
      <c r="H5" s="734" t="s">
        <v>704</v>
      </c>
    </row>
    <row r="6" spans="1:16" ht="23" x14ac:dyDescent="0.25">
      <c r="A6" s="5"/>
      <c r="B6" s="756" t="s">
        <v>705</v>
      </c>
      <c r="C6" s="756" t="s">
        <v>706</v>
      </c>
      <c r="D6" s="874"/>
      <c r="E6" s="874"/>
      <c r="F6" s="874"/>
      <c r="G6" s="874"/>
      <c r="H6" s="739" t="s">
        <v>707</v>
      </c>
    </row>
    <row r="7" spans="1:16" x14ac:dyDescent="0.25">
      <c r="A7" s="742" t="s">
        <v>621</v>
      </c>
      <c r="B7" s="400">
        <f>+'16'!C25</f>
        <v>2349.7531492237626</v>
      </c>
      <c r="C7" s="400">
        <f>+'16'!D25-'17'!C8</f>
        <v>168827.08884220535</v>
      </c>
      <c r="D7" s="401">
        <v>179.58564470745279</v>
      </c>
      <c r="E7" s="401">
        <v>311.12358020314133</v>
      </c>
      <c r="F7" s="401">
        <v>490.70922491059406</v>
      </c>
      <c r="G7" s="402"/>
      <c r="H7" s="401">
        <f>+B7+C7-F7</f>
        <v>170686.13276651854</v>
      </c>
      <c r="I7" s="403"/>
      <c r="J7" s="94"/>
      <c r="K7" s="94"/>
      <c r="L7" s="102"/>
      <c r="M7" s="102"/>
      <c r="N7" s="102"/>
      <c r="O7" s="96"/>
      <c r="P7" s="94"/>
    </row>
    <row r="8" spans="1:16" x14ac:dyDescent="0.25">
      <c r="A8" s="742" t="s">
        <v>622</v>
      </c>
      <c r="B8" s="724"/>
      <c r="C8" s="724">
        <f>+'12'!D18</f>
        <v>3082</v>
      </c>
      <c r="D8" s="724"/>
      <c r="E8" s="724"/>
      <c r="F8" s="724"/>
      <c r="G8" s="725"/>
      <c r="H8" s="724">
        <v>3082</v>
      </c>
      <c r="I8" s="403"/>
      <c r="J8" s="94"/>
      <c r="K8" s="94"/>
      <c r="L8" s="102"/>
      <c r="M8" s="102"/>
      <c r="N8" s="102"/>
      <c r="O8" s="96"/>
      <c r="P8" s="94"/>
    </row>
    <row r="9" spans="1:16" ht="14" thickBot="1" x14ac:dyDescent="0.3">
      <c r="A9" s="404" t="s">
        <v>550</v>
      </c>
      <c r="B9" s="405">
        <v>2349.7531492237626</v>
      </c>
      <c r="C9" s="405">
        <v>171909.08884220535</v>
      </c>
      <c r="D9" s="406">
        <v>179.58564470745279</v>
      </c>
      <c r="E9" s="406">
        <v>311.12358020314133</v>
      </c>
      <c r="F9" s="406">
        <v>490.70922491059406</v>
      </c>
      <c r="G9" s="407"/>
      <c r="H9" s="407">
        <v>173768.13276651854</v>
      </c>
      <c r="I9" s="403"/>
      <c r="J9" s="94"/>
      <c r="K9" s="94"/>
      <c r="L9" s="102"/>
      <c r="M9" s="102"/>
      <c r="N9" s="102"/>
      <c r="O9" s="96"/>
      <c r="P9" s="94"/>
    </row>
    <row r="10" spans="1:16" ht="14" thickTop="1" x14ac:dyDescent="0.25">
      <c r="A10" s="757" t="s">
        <v>749</v>
      </c>
      <c r="B10" s="408"/>
      <c r="C10" s="408"/>
      <c r="D10" s="408"/>
      <c r="E10" s="408"/>
      <c r="F10" s="409"/>
      <c r="G10" s="408"/>
      <c r="H10" s="408"/>
    </row>
    <row r="11" spans="1:16" x14ac:dyDescent="0.25">
      <c r="A11" s="278" t="s">
        <v>750</v>
      </c>
      <c r="B11" s="3"/>
      <c r="C11" s="3"/>
      <c r="D11" s="3"/>
      <c r="E11" s="3"/>
      <c r="F11" s="3"/>
      <c r="G11" s="206"/>
      <c r="H11" s="304"/>
    </row>
    <row r="12" spans="1:16" x14ac:dyDescent="0.25">
      <c r="A12" s="278"/>
      <c r="B12" s="3"/>
      <c r="C12" s="3"/>
      <c r="D12" s="3"/>
      <c r="E12" s="14"/>
      <c r="F12" s="3"/>
      <c r="G12" s="206"/>
      <c r="H12" s="304"/>
    </row>
    <row r="13" spans="1:16" ht="13.5" customHeight="1" x14ac:dyDescent="0.25">
      <c r="A13" s="103" t="s">
        <v>470</v>
      </c>
      <c r="B13" s="816" t="s">
        <v>751</v>
      </c>
      <c r="C13" s="816"/>
      <c r="D13" s="816"/>
      <c r="E13" s="816"/>
      <c r="F13" s="816"/>
      <c r="G13" s="816"/>
      <c r="H13" s="816"/>
    </row>
    <row r="14" spans="1:16" ht="12.75" customHeight="1" x14ac:dyDescent="0.25">
      <c r="A14" s="103" t="s">
        <v>498</v>
      </c>
      <c r="B14" s="817" t="s">
        <v>499</v>
      </c>
      <c r="C14" s="817"/>
      <c r="D14" s="817"/>
      <c r="E14" s="817"/>
      <c r="F14" s="817"/>
      <c r="G14" s="817"/>
      <c r="H14" s="817"/>
    </row>
    <row r="15" spans="1:16" ht="28.5" customHeight="1" x14ac:dyDescent="0.25">
      <c r="A15" s="103" t="s">
        <v>500</v>
      </c>
      <c r="B15" s="816" t="s">
        <v>752</v>
      </c>
      <c r="C15" s="816"/>
      <c r="D15" s="816"/>
      <c r="E15" s="816"/>
      <c r="F15" s="816"/>
      <c r="G15" s="816"/>
      <c r="H15" s="816"/>
    </row>
    <row r="16" spans="1:16" x14ac:dyDescent="0.25">
      <c r="A16" s="103" t="s">
        <v>502</v>
      </c>
      <c r="B16" s="278" t="s">
        <v>721</v>
      </c>
      <c r="C16" s="278"/>
      <c r="D16" s="278"/>
      <c r="E16" s="278"/>
      <c r="F16" s="278"/>
      <c r="G16" s="278"/>
      <c r="H16" s="278"/>
    </row>
    <row r="17" spans="1:9" x14ac:dyDescent="0.25">
      <c r="A17" s="103" t="s">
        <v>503</v>
      </c>
      <c r="B17" s="278" t="s">
        <v>753</v>
      </c>
      <c r="C17" s="278"/>
      <c r="D17" s="278"/>
      <c r="E17" s="278"/>
      <c r="F17" s="278"/>
      <c r="G17" s="278"/>
      <c r="H17" s="278"/>
    </row>
    <row r="18" spans="1:9" ht="13.5" customHeight="1" x14ac:dyDescent="0.25">
      <c r="A18" s="103" t="s">
        <v>505</v>
      </c>
      <c r="B18" s="278" t="s">
        <v>754</v>
      </c>
      <c r="C18" s="278"/>
      <c r="D18" s="278"/>
      <c r="E18" s="278"/>
      <c r="F18" s="278"/>
      <c r="G18" s="278"/>
      <c r="H18" s="278"/>
      <c r="I18" s="1"/>
    </row>
    <row r="19" spans="1:9" ht="13.5" customHeight="1" x14ac:dyDescent="0.25">
      <c r="A19" s="321"/>
      <c r="B19" s="278"/>
      <c r="C19" s="278"/>
      <c r="D19" s="278"/>
      <c r="E19" s="278"/>
      <c r="F19" s="278"/>
      <c r="G19" s="278"/>
      <c r="H19" s="278"/>
      <c r="I19" s="1"/>
    </row>
    <row r="20" spans="1:9" ht="13.5" customHeight="1" x14ac:dyDescent="0.25">
      <c r="A20" s="105" t="s">
        <v>481</v>
      </c>
      <c r="B20" s="410"/>
      <c r="C20" s="410"/>
      <c r="D20" s="410"/>
      <c r="E20" s="410"/>
      <c r="F20" s="410"/>
      <c r="G20" s="410"/>
      <c r="H20" s="410"/>
      <c r="I20" s="1"/>
    </row>
    <row r="21" spans="1:9" x14ac:dyDescent="0.25">
      <c r="A21" s="867" t="s">
        <v>755</v>
      </c>
      <c r="B21" s="867"/>
      <c r="C21" s="867"/>
      <c r="D21" s="867"/>
      <c r="E21" s="867"/>
      <c r="F21" s="867"/>
      <c r="G21" s="867"/>
      <c r="H21" s="867"/>
    </row>
    <row r="22" spans="1:9" ht="134.5" customHeight="1" x14ac:dyDescent="0.25">
      <c r="A22" s="867"/>
      <c r="B22" s="867"/>
      <c r="C22" s="867"/>
      <c r="D22" s="867"/>
      <c r="E22" s="867"/>
      <c r="F22" s="867"/>
      <c r="G22" s="867"/>
      <c r="H22" s="867"/>
    </row>
    <row r="23" spans="1:9" ht="89.25" customHeight="1" x14ac:dyDescent="0.25">
      <c r="A23" s="799" t="s">
        <v>756</v>
      </c>
      <c r="B23" s="799"/>
      <c r="C23" s="799"/>
      <c r="D23" s="799"/>
      <c r="E23" s="799"/>
      <c r="F23" s="799"/>
    </row>
    <row r="24" spans="1:9" x14ac:dyDescent="0.25">
      <c r="A24" s="752"/>
      <c r="B24" s="752"/>
      <c r="C24" s="752"/>
      <c r="D24" s="752"/>
      <c r="E24" s="752"/>
    </row>
    <row r="25" spans="1:9" x14ac:dyDescent="0.25">
      <c r="A25" s="752"/>
      <c r="B25" s="752"/>
      <c r="C25" s="752"/>
      <c r="D25" s="752"/>
      <c r="E25" s="752"/>
    </row>
    <row r="26" spans="1:9" x14ac:dyDescent="0.25">
      <c r="A26" s="752"/>
      <c r="B26" s="752"/>
      <c r="C26" s="752"/>
      <c r="D26" s="752"/>
      <c r="E26" s="752"/>
    </row>
    <row r="27" spans="1:9" x14ac:dyDescent="0.25">
      <c r="A27" s="752"/>
      <c r="B27" s="752"/>
      <c r="C27" s="752"/>
      <c r="D27" s="752"/>
      <c r="E27" s="752"/>
    </row>
    <row r="28" spans="1:9" x14ac:dyDescent="0.25">
      <c r="A28" s="752"/>
      <c r="B28" s="752"/>
      <c r="C28" s="752"/>
      <c r="D28" s="752"/>
      <c r="E28" s="752"/>
    </row>
    <row r="29" spans="1:9" x14ac:dyDescent="0.25">
      <c r="A29" s="305"/>
      <c r="B29" s="305"/>
      <c r="C29" s="305"/>
      <c r="D29" s="305"/>
      <c r="E29" s="305"/>
      <c r="F29" s="305"/>
      <c r="G29" s="305"/>
      <c r="H29" s="305"/>
    </row>
    <row r="30" spans="1:9" x14ac:dyDescent="0.25">
      <c r="F30" s="305"/>
      <c r="G30" s="305"/>
      <c r="H30" s="305"/>
    </row>
    <row r="31" spans="1:9" x14ac:dyDescent="0.25">
      <c r="A31" s="305"/>
      <c r="B31" s="305"/>
      <c r="C31" s="305"/>
      <c r="D31" s="305"/>
      <c r="E31" s="305"/>
      <c r="F31" s="305"/>
      <c r="G31" s="305"/>
      <c r="H31" s="305"/>
    </row>
    <row r="32" spans="1:9" x14ac:dyDescent="0.25">
      <c r="A32" s="305"/>
      <c r="B32" s="305"/>
      <c r="C32" s="305"/>
      <c r="D32" s="305"/>
      <c r="E32" s="305"/>
      <c r="F32" s="305"/>
      <c r="G32" s="305"/>
      <c r="H32" s="305"/>
    </row>
    <row r="33" spans="1:8" x14ac:dyDescent="0.25">
      <c r="A33" s="305"/>
      <c r="B33" s="305"/>
      <c r="C33" s="305"/>
      <c r="D33" s="305"/>
      <c r="E33" s="305"/>
      <c r="F33" s="305"/>
      <c r="G33" s="305"/>
      <c r="H33" s="305"/>
    </row>
    <row r="34" spans="1:8" x14ac:dyDescent="0.25">
      <c r="A34" s="305"/>
      <c r="B34" s="305"/>
      <c r="C34" s="305"/>
      <c r="D34" s="305"/>
      <c r="E34" s="305"/>
      <c r="F34" s="305"/>
      <c r="G34" s="305"/>
      <c r="H34" s="305"/>
    </row>
    <row r="35" spans="1:8" x14ac:dyDescent="0.25">
      <c r="A35" s="305"/>
      <c r="B35" s="305"/>
      <c r="C35" s="305"/>
      <c r="D35" s="305"/>
      <c r="E35" s="411"/>
      <c r="F35" s="411"/>
      <c r="G35" s="411"/>
      <c r="H35" s="412" t="s">
        <v>480</v>
      </c>
    </row>
    <row r="36" spans="1:8" x14ac:dyDescent="0.25">
      <c r="A36" s="305"/>
      <c r="B36" s="305"/>
      <c r="C36" s="305"/>
      <c r="D36" s="305"/>
      <c r="E36" s="411"/>
      <c r="F36" s="411"/>
      <c r="G36" s="411"/>
      <c r="H36" s="411"/>
    </row>
    <row r="37" spans="1:8" x14ac:dyDescent="0.25">
      <c r="A37" s="305"/>
      <c r="B37" s="305"/>
      <c r="C37" s="305"/>
      <c r="D37" s="305"/>
      <c r="E37" s="411"/>
      <c r="F37" s="411"/>
      <c r="G37" s="411"/>
      <c r="H37" s="411"/>
    </row>
    <row r="38" spans="1:8" x14ac:dyDescent="0.25">
      <c r="A38" s="411"/>
      <c r="B38" s="411"/>
      <c r="C38" s="411"/>
      <c r="D38" s="411"/>
      <c r="E38" s="411"/>
      <c r="F38" s="411"/>
      <c r="G38" s="411"/>
      <c r="H38" s="411"/>
    </row>
    <row r="39" spans="1:8" x14ac:dyDescent="0.25">
      <c r="A39" s="411"/>
      <c r="B39" s="411"/>
      <c r="C39" s="411"/>
      <c r="D39" s="411"/>
      <c r="E39" s="411"/>
      <c r="F39" s="411"/>
      <c r="G39" s="411"/>
      <c r="H39" s="411"/>
    </row>
    <row r="40" spans="1:8" x14ac:dyDescent="0.25">
      <c r="A40" s="411"/>
      <c r="B40" s="411"/>
      <c r="C40" s="411"/>
      <c r="D40" s="411"/>
      <c r="E40" s="411"/>
      <c r="F40" s="411"/>
      <c r="G40" s="411"/>
      <c r="H40" s="411"/>
    </row>
    <row r="41" spans="1:8" x14ac:dyDescent="0.25">
      <c r="A41" s="411"/>
      <c r="B41" s="411"/>
      <c r="C41" s="411"/>
      <c r="D41" s="411"/>
      <c r="E41" s="411"/>
      <c r="F41" s="411"/>
      <c r="G41" s="411"/>
      <c r="H41" s="411"/>
    </row>
    <row r="42" spans="1:8" x14ac:dyDescent="0.25">
      <c r="A42" s="411"/>
      <c r="B42" s="411"/>
      <c r="C42" s="411"/>
      <c r="D42" s="411"/>
      <c r="E42" s="411"/>
      <c r="F42" s="411"/>
      <c r="G42" s="411"/>
      <c r="H42" s="411"/>
    </row>
    <row r="43" spans="1:8" x14ac:dyDescent="0.25">
      <c r="G43" s="413"/>
      <c r="H43" s="413"/>
    </row>
    <row r="44" spans="1:8" x14ac:dyDescent="0.25">
      <c r="G44" s="413"/>
      <c r="H44" s="413"/>
    </row>
    <row r="45" spans="1:8" x14ac:dyDescent="0.25">
      <c r="G45" s="413"/>
      <c r="H45" s="413"/>
    </row>
    <row r="46" spans="1:8" x14ac:dyDescent="0.25">
      <c r="G46" s="413"/>
      <c r="H46" s="413"/>
    </row>
    <row r="47" spans="1:8" x14ac:dyDescent="0.25">
      <c r="G47" s="413"/>
      <c r="H47" s="413"/>
    </row>
    <row r="48" spans="1:8" x14ac:dyDescent="0.25">
      <c r="G48" s="413"/>
      <c r="H48" s="413"/>
    </row>
    <row r="49" spans="7:8" x14ac:dyDescent="0.25">
      <c r="G49" s="413"/>
      <c r="H49" s="413"/>
    </row>
    <row r="50" spans="7:8" x14ac:dyDescent="0.25">
      <c r="G50" s="413"/>
      <c r="H50" s="413"/>
    </row>
    <row r="51" spans="7:8" x14ac:dyDescent="0.25">
      <c r="G51" s="413"/>
      <c r="H51" s="413"/>
    </row>
    <row r="52" spans="7:8" x14ac:dyDescent="0.25">
      <c r="G52" s="413"/>
      <c r="H52" s="413"/>
    </row>
    <row r="53" spans="7:8" x14ac:dyDescent="0.25">
      <c r="G53" s="413"/>
      <c r="H53" s="413"/>
    </row>
    <row r="54" spans="7:8" ht="201" customHeight="1" x14ac:dyDescent="0.25">
      <c r="G54" s="413"/>
      <c r="H54" s="413"/>
    </row>
  </sheetData>
  <mergeCells count="11">
    <mergeCell ref="A1:H1"/>
    <mergeCell ref="B14:H14"/>
    <mergeCell ref="B15:H15"/>
    <mergeCell ref="A21:H22"/>
    <mergeCell ref="A23:F23"/>
    <mergeCell ref="B5:C5"/>
    <mergeCell ref="D5:D6"/>
    <mergeCell ref="E5:E6"/>
    <mergeCell ref="F5:F6"/>
    <mergeCell ref="G5:G6"/>
    <mergeCell ref="B13:H13"/>
  </mergeCells>
  <hyperlinks>
    <hyperlink ref="I1" location="Indholdsfortegnelse!A1" display="Back to index" xr:uid="{00000000-0004-0000-1100-000000000000}"/>
  </hyperlink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pageSetUpPr fitToPage="1"/>
  </sheetPr>
  <dimension ref="A1:R46"/>
  <sheetViews>
    <sheetView showGridLines="0" zoomScale="90" zoomScaleNormal="90" workbookViewId="0">
      <selection sqref="A1:I1"/>
    </sheetView>
  </sheetViews>
  <sheetFormatPr defaultColWidth="9" defaultRowHeight="11.5" x14ac:dyDescent="0.25"/>
  <cols>
    <col min="1" max="1" width="1.83203125" style="15" customWidth="1"/>
    <col min="2" max="2" width="22.33203125" style="15" customWidth="1"/>
    <col min="3" max="4" width="15" style="15" customWidth="1"/>
    <col min="5" max="5" width="17.25" style="15" customWidth="1"/>
    <col min="6" max="6" width="17.58203125" style="15" customWidth="1"/>
    <col min="7" max="7" width="18.33203125" style="15" customWidth="1"/>
    <col min="8" max="8" width="16.75" style="15" customWidth="1"/>
    <col min="9" max="9" width="14.75" style="15" customWidth="1"/>
    <col min="10" max="10" width="29.75" style="15" customWidth="1"/>
    <col min="11" max="13" width="8.58203125" style="15" customWidth="1"/>
    <col min="14" max="15" width="9.75" style="15" customWidth="1"/>
    <col min="16" max="16384" width="9" style="15"/>
  </cols>
  <sheetData>
    <row r="1" spans="1:18" ht="15" customHeight="1" x14ac:dyDescent="0.25">
      <c r="A1" s="879" t="s">
        <v>758</v>
      </c>
      <c r="B1" s="879"/>
      <c r="C1" s="879"/>
      <c r="D1" s="879"/>
      <c r="E1" s="880"/>
      <c r="F1" s="880"/>
      <c r="G1" s="880"/>
      <c r="H1" s="880"/>
      <c r="I1" s="880"/>
      <c r="J1" s="377" t="s">
        <v>96</v>
      </c>
    </row>
    <row r="2" spans="1:18" s="378" customFormat="1" ht="15" customHeight="1" x14ac:dyDescent="0.25">
      <c r="B2" s="379"/>
      <c r="C2" s="379"/>
      <c r="D2" s="379"/>
      <c r="E2" s="379"/>
      <c r="F2" s="379"/>
      <c r="G2" s="379"/>
      <c r="H2" s="379"/>
      <c r="I2" s="379"/>
      <c r="J2" s="380"/>
    </row>
    <row r="3" spans="1:18" s="378" customFormat="1" ht="15" customHeight="1" x14ac:dyDescent="0.25">
      <c r="A3" s="871">
        <f>+Indholdsfortegnelse!E24</f>
        <v>44196</v>
      </c>
      <c r="B3" s="871"/>
      <c r="C3" s="379"/>
      <c r="D3" s="379"/>
      <c r="E3" s="379"/>
      <c r="F3" s="379"/>
      <c r="G3" s="379"/>
      <c r="H3" s="379"/>
      <c r="I3" s="379"/>
      <c r="J3" s="380"/>
    </row>
    <row r="4" spans="1:18" ht="15" customHeight="1" x14ac:dyDescent="0.25">
      <c r="B4" s="883" t="s">
        <v>524</v>
      </c>
      <c r="C4" s="885" t="s">
        <v>759</v>
      </c>
      <c r="D4" s="885"/>
      <c r="E4" s="885"/>
      <c r="F4" s="885"/>
      <c r="G4" s="885"/>
      <c r="H4" s="885"/>
      <c r="I4" s="885"/>
      <c r="M4" s="381"/>
      <c r="N4" s="381"/>
      <c r="O4" s="381"/>
      <c r="P4" s="381"/>
      <c r="Q4" s="381"/>
      <c r="R4" s="381"/>
    </row>
    <row r="5" spans="1:18" ht="15" customHeight="1" x14ac:dyDescent="0.25">
      <c r="A5" s="682"/>
      <c r="B5" s="884"/>
      <c r="C5" s="382" t="s">
        <v>550</v>
      </c>
      <c r="D5" s="382" t="s">
        <v>760</v>
      </c>
      <c r="E5" s="382" t="s">
        <v>761</v>
      </c>
      <c r="F5" s="382" t="s">
        <v>762</v>
      </c>
      <c r="G5" s="382" t="s">
        <v>763</v>
      </c>
      <c r="H5" s="382" t="s">
        <v>764</v>
      </c>
      <c r="I5" s="382" t="s">
        <v>765</v>
      </c>
    </row>
    <row r="6" spans="1:18" ht="15" customHeight="1" x14ac:dyDescent="0.25">
      <c r="A6" s="15">
        <v>1</v>
      </c>
      <c r="B6" s="383" t="s">
        <v>766</v>
      </c>
      <c r="C6" s="726">
        <v>2049.184971214715</v>
      </c>
      <c r="D6" s="726">
        <v>3.0819505199999999</v>
      </c>
      <c r="E6" s="726">
        <v>1323.69684805822</v>
      </c>
      <c r="F6" s="726"/>
      <c r="G6" s="726">
        <v>391.252288124112</v>
      </c>
      <c r="H6" s="726">
        <v>318.19974276238298</v>
      </c>
      <c r="I6" s="726">
        <v>12.95414175</v>
      </c>
    </row>
    <row r="7" spans="1:18" ht="15" customHeight="1" x14ac:dyDescent="0.25">
      <c r="A7" s="682">
        <v>2</v>
      </c>
      <c r="B7" s="384" t="s">
        <v>767</v>
      </c>
      <c r="C7" s="726"/>
      <c r="D7" s="727"/>
      <c r="E7" s="727"/>
      <c r="F7" s="727"/>
      <c r="G7" s="727"/>
      <c r="H7" s="727"/>
      <c r="I7" s="727"/>
    </row>
    <row r="8" spans="1:18" ht="15" customHeight="1" thickBot="1" x14ac:dyDescent="0.3">
      <c r="A8" s="385">
        <v>3</v>
      </c>
      <c r="B8" s="385" t="s">
        <v>768</v>
      </c>
      <c r="C8" s="728">
        <v>2049.184971214715</v>
      </c>
      <c r="D8" s="728">
        <v>3.0819505199999999</v>
      </c>
      <c r="E8" s="728">
        <v>1323.69684805822</v>
      </c>
      <c r="F8" s="728"/>
      <c r="G8" s="728">
        <v>391.252288124112</v>
      </c>
      <c r="H8" s="728">
        <v>318.19974276238298</v>
      </c>
      <c r="I8" s="728">
        <v>12.95414175</v>
      </c>
    </row>
    <row r="9" spans="1:18" ht="15" customHeight="1" thickTop="1" x14ac:dyDescent="0.25">
      <c r="A9" s="384"/>
      <c r="B9" s="375"/>
      <c r="C9" s="386"/>
      <c r="D9" s="386"/>
      <c r="E9" s="386"/>
      <c r="F9" s="386"/>
      <c r="G9" s="386"/>
      <c r="H9" s="386"/>
    </row>
    <row r="10" spans="1:18" ht="15" customHeight="1" x14ac:dyDescent="0.25">
      <c r="A10" s="387"/>
      <c r="B10" s="388"/>
      <c r="C10" s="389"/>
      <c r="D10" s="389"/>
      <c r="E10" s="389"/>
      <c r="F10" s="389"/>
      <c r="G10" s="389"/>
      <c r="H10" s="389"/>
    </row>
    <row r="11" spans="1:18" ht="15" customHeight="1" x14ac:dyDescent="0.25">
      <c r="B11" s="321" t="s">
        <v>470</v>
      </c>
      <c r="C11" s="390" t="s">
        <v>769</v>
      </c>
      <c r="D11" s="390"/>
      <c r="E11" s="390"/>
      <c r="F11" s="390"/>
      <c r="G11" s="390"/>
      <c r="H11" s="390"/>
      <c r="I11" s="390"/>
      <c r="J11" s="391"/>
      <c r="K11" s="391"/>
      <c r="L11" s="391"/>
    </row>
    <row r="12" spans="1:18" ht="15" customHeight="1" x14ac:dyDescent="0.25">
      <c r="B12" s="321" t="s">
        <v>498</v>
      </c>
      <c r="C12" s="390" t="s">
        <v>499</v>
      </c>
      <c r="D12" s="390"/>
      <c r="E12" s="390"/>
      <c r="F12" s="390"/>
      <c r="G12" s="390"/>
      <c r="H12" s="390"/>
      <c r="I12" s="390"/>
      <c r="J12" s="391"/>
      <c r="K12" s="391"/>
      <c r="L12" s="391"/>
    </row>
    <row r="13" spans="1:18" ht="42" customHeight="1" x14ac:dyDescent="0.25">
      <c r="B13" s="103" t="s">
        <v>500</v>
      </c>
      <c r="C13" s="881" t="s">
        <v>770</v>
      </c>
      <c r="D13" s="881"/>
      <c r="E13" s="881"/>
      <c r="F13" s="881"/>
      <c r="G13" s="881"/>
      <c r="H13" s="881"/>
      <c r="I13" s="881"/>
      <c r="J13" s="391"/>
      <c r="K13" s="391"/>
      <c r="L13" s="391"/>
    </row>
    <row r="14" spans="1:18" ht="15" customHeight="1" x14ac:dyDescent="0.25">
      <c r="B14" s="103" t="s">
        <v>502</v>
      </c>
      <c r="C14" s="759" t="s">
        <v>40</v>
      </c>
      <c r="D14" s="759"/>
      <c r="E14" s="759"/>
      <c r="F14" s="759"/>
      <c r="G14" s="759"/>
      <c r="H14" s="759"/>
      <c r="I14" s="759"/>
      <c r="J14" s="391"/>
      <c r="K14" s="391"/>
      <c r="L14" s="391"/>
    </row>
    <row r="15" spans="1:18" ht="27" customHeight="1" x14ac:dyDescent="0.25">
      <c r="B15" s="103" t="s">
        <v>503</v>
      </c>
      <c r="C15" s="881" t="s">
        <v>771</v>
      </c>
      <c r="D15" s="881"/>
      <c r="E15" s="881"/>
      <c r="F15" s="881"/>
      <c r="G15" s="881"/>
      <c r="H15" s="881"/>
      <c r="I15" s="881"/>
      <c r="J15" s="391"/>
      <c r="K15" s="391"/>
      <c r="L15" s="391"/>
    </row>
    <row r="16" spans="1:18" ht="15" customHeight="1" x14ac:dyDescent="0.25">
      <c r="B16" s="103" t="s">
        <v>505</v>
      </c>
      <c r="C16" s="886" t="s">
        <v>754</v>
      </c>
      <c r="D16" s="886"/>
      <c r="E16" s="886"/>
      <c r="F16" s="886"/>
      <c r="G16" s="886"/>
      <c r="H16" s="886"/>
      <c r="I16" s="886"/>
      <c r="J16" s="391"/>
      <c r="K16" s="391"/>
      <c r="L16" s="391"/>
    </row>
    <row r="17" spans="1:11" ht="15" customHeight="1" x14ac:dyDescent="0.25">
      <c r="A17" s="392"/>
      <c r="B17" s="392"/>
    </row>
    <row r="18" spans="1:11" ht="15" customHeight="1" x14ac:dyDescent="0.25">
      <c r="A18" s="17"/>
      <c r="B18" s="393" t="s">
        <v>481</v>
      </c>
      <c r="C18" s="394"/>
      <c r="D18" s="394"/>
      <c r="E18" s="394"/>
      <c r="F18" s="394"/>
      <c r="G18" s="394"/>
      <c r="H18" s="394"/>
      <c r="I18" s="394"/>
      <c r="J18" s="395"/>
      <c r="K18" s="395"/>
    </row>
    <row r="19" spans="1:11" ht="15" customHeight="1" x14ac:dyDescent="0.25">
      <c r="B19" s="882" t="s">
        <v>772</v>
      </c>
      <c r="C19" s="882"/>
      <c r="D19" s="882"/>
      <c r="E19" s="882"/>
      <c r="F19" s="882"/>
      <c r="G19" s="882"/>
      <c r="H19" s="882"/>
      <c r="I19" s="882"/>
      <c r="J19" s="395"/>
      <c r="K19" s="395"/>
    </row>
    <row r="20" spans="1:11" ht="13.5" customHeight="1" x14ac:dyDescent="0.25">
      <c r="B20" s="882"/>
      <c r="C20" s="882"/>
      <c r="D20" s="882"/>
      <c r="E20" s="882"/>
      <c r="F20" s="882"/>
      <c r="G20" s="882"/>
      <c r="H20" s="882"/>
      <c r="I20" s="882"/>
      <c r="J20" s="395"/>
      <c r="K20" s="395"/>
    </row>
    <row r="21" spans="1:11" ht="15" customHeight="1" x14ac:dyDescent="0.25">
      <c r="A21" s="396"/>
      <c r="B21" s="396"/>
      <c r="C21" s="396"/>
      <c r="D21" s="396"/>
      <c r="E21" s="396"/>
      <c r="F21" s="396"/>
      <c r="G21" s="396"/>
      <c r="H21" s="397" t="s">
        <v>480</v>
      </c>
      <c r="I21" s="395"/>
      <c r="J21" s="395"/>
    </row>
    <row r="22" spans="1:11" ht="15" customHeight="1" x14ac:dyDescent="0.25">
      <c r="A22" s="396"/>
      <c r="B22" s="396"/>
      <c r="C22" s="396"/>
      <c r="D22" s="396"/>
      <c r="E22" s="396"/>
      <c r="F22" s="396"/>
      <c r="G22" s="396"/>
      <c r="H22" s="396"/>
      <c r="I22" s="395"/>
      <c r="J22" s="395"/>
    </row>
    <row r="23" spans="1:11" ht="15" customHeight="1" x14ac:dyDescent="0.25">
      <c r="G23" s="396"/>
      <c r="H23" s="396"/>
      <c r="I23" s="395"/>
      <c r="J23" s="395"/>
    </row>
    <row r="24" spans="1:11" ht="15" customHeight="1" x14ac:dyDescent="0.25">
      <c r="G24" s="396"/>
      <c r="H24" s="396"/>
      <c r="I24" s="395"/>
      <c r="J24" s="395"/>
    </row>
    <row r="25" spans="1:11" ht="15" customHeight="1" x14ac:dyDescent="0.25">
      <c r="G25" s="396"/>
      <c r="H25" s="396"/>
      <c r="I25" s="395"/>
      <c r="J25" s="395"/>
    </row>
    <row r="26" spans="1:11" ht="15" customHeight="1" x14ac:dyDescent="0.25">
      <c r="A26" s="396"/>
      <c r="B26" s="396"/>
      <c r="C26" s="396"/>
      <c r="D26" s="396"/>
      <c r="E26" s="396"/>
      <c r="F26" s="396"/>
      <c r="G26" s="396"/>
      <c r="H26" s="396"/>
      <c r="I26" s="395"/>
      <c r="J26" s="395"/>
    </row>
    <row r="27" spans="1:11" ht="15" customHeight="1" x14ac:dyDescent="0.25">
      <c r="A27" s="395"/>
      <c r="B27" s="395"/>
      <c r="C27" s="395"/>
      <c r="D27" s="395"/>
      <c r="E27" s="395"/>
      <c r="F27" s="395"/>
      <c r="G27" s="395"/>
      <c r="H27" s="395"/>
      <c r="I27" s="395"/>
      <c r="J27" s="395"/>
    </row>
    <row r="28" spans="1:11" ht="15" customHeight="1" x14ac:dyDescent="0.25">
      <c r="A28" s="395"/>
      <c r="B28" s="395"/>
      <c r="C28" s="395"/>
      <c r="D28" s="395"/>
      <c r="E28" s="395"/>
      <c r="F28" s="395"/>
      <c r="G28" s="395"/>
      <c r="H28" s="395"/>
      <c r="I28" s="395"/>
      <c r="J28" s="395"/>
    </row>
    <row r="29" spans="1:11" ht="15" customHeight="1" x14ac:dyDescent="0.25">
      <c r="A29" s="395"/>
      <c r="B29" s="395"/>
      <c r="C29" s="395"/>
      <c r="D29" s="395"/>
      <c r="E29" s="395"/>
      <c r="F29" s="395"/>
      <c r="G29" s="395"/>
      <c r="H29" s="395"/>
      <c r="I29" s="395"/>
      <c r="J29" s="395"/>
    </row>
    <row r="30" spans="1:11" ht="15" customHeight="1" x14ac:dyDescent="0.25">
      <c r="A30" s="395"/>
      <c r="B30" s="395"/>
      <c r="C30" s="395"/>
      <c r="D30" s="395"/>
      <c r="E30" s="395"/>
      <c r="F30" s="395"/>
      <c r="G30" s="395"/>
      <c r="H30" s="395"/>
      <c r="I30" s="395"/>
      <c r="J30" s="395"/>
    </row>
    <row r="31" spans="1:11" ht="15" customHeight="1" x14ac:dyDescent="0.25">
      <c r="A31" s="395"/>
      <c r="B31" s="395"/>
      <c r="C31" s="395"/>
      <c r="D31" s="395"/>
      <c r="E31" s="395"/>
      <c r="F31" s="395"/>
      <c r="G31" s="395"/>
      <c r="H31" s="395"/>
      <c r="I31" s="395"/>
      <c r="J31" s="395"/>
    </row>
    <row r="32" spans="1:11" ht="15" customHeight="1" x14ac:dyDescent="0.25">
      <c r="A32" s="395"/>
      <c r="B32" s="395"/>
      <c r="C32" s="395"/>
      <c r="D32" s="395"/>
      <c r="E32" s="395"/>
      <c r="F32" s="395"/>
      <c r="G32" s="395"/>
      <c r="H32" s="395"/>
      <c r="I32" s="395"/>
      <c r="J32" s="395"/>
    </row>
    <row r="33" spans="1:10" ht="15" customHeight="1" x14ac:dyDescent="0.25">
      <c r="A33" s="395"/>
      <c r="B33" s="395"/>
      <c r="C33" s="395"/>
      <c r="D33" s="395"/>
      <c r="E33" s="395"/>
      <c r="F33" s="395"/>
      <c r="G33" s="395"/>
      <c r="H33" s="395"/>
      <c r="I33" s="395"/>
      <c r="J33" s="395"/>
    </row>
    <row r="34" spans="1:10" ht="15" customHeight="1" x14ac:dyDescent="0.25">
      <c r="H34" s="395"/>
      <c r="I34" s="395"/>
      <c r="J34" s="395"/>
    </row>
    <row r="35" spans="1:10" ht="15" customHeight="1" x14ac:dyDescent="0.25">
      <c r="H35" s="395"/>
      <c r="I35" s="395"/>
      <c r="J35" s="395"/>
    </row>
    <row r="36" spans="1:10" ht="15" customHeight="1" x14ac:dyDescent="0.25">
      <c r="H36" s="395"/>
      <c r="I36" s="395"/>
      <c r="J36" s="395"/>
    </row>
    <row r="37" spans="1:10" ht="15" customHeight="1" x14ac:dyDescent="0.25">
      <c r="H37" s="395"/>
      <c r="I37" s="395"/>
      <c r="J37" s="395"/>
    </row>
    <row r="38" spans="1:10" ht="15" customHeight="1" x14ac:dyDescent="0.25">
      <c r="H38" s="395"/>
      <c r="I38" s="395"/>
      <c r="J38" s="395"/>
    </row>
    <row r="39" spans="1:10" ht="15" customHeight="1" x14ac:dyDescent="0.25">
      <c r="H39" s="395"/>
      <c r="I39" s="395"/>
      <c r="J39" s="395"/>
    </row>
    <row r="40" spans="1:10" ht="15" customHeight="1" x14ac:dyDescent="0.25">
      <c r="H40" s="395"/>
      <c r="I40" s="395"/>
      <c r="J40" s="395"/>
    </row>
    <row r="41" spans="1:10" ht="15" customHeight="1" x14ac:dyDescent="0.25">
      <c r="H41" s="395"/>
      <c r="I41" s="395"/>
      <c r="J41" s="395"/>
    </row>
    <row r="42" spans="1:10" x14ac:dyDescent="0.25">
      <c r="H42" s="395"/>
      <c r="I42" s="395"/>
      <c r="J42" s="395"/>
    </row>
    <row r="43" spans="1:10" x14ac:dyDescent="0.25">
      <c r="H43" s="395"/>
      <c r="I43" s="395"/>
      <c r="J43" s="395"/>
    </row>
    <row r="44" spans="1:10" x14ac:dyDescent="0.25">
      <c r="H44" s="395"/>
      <c r="I44" s="395"/>
      <c r="J44" s="395"/>
    </row>
    <row r="45" spans="1:10" x14ac:dyDescent="0.25">
      <c r="H45" s="395"/>
      <c r="I45" s="395"/>
      <c r="J45" s="395"/>
    </row>
    <row r="46" spans="1:10" x14ac:dyDescent="0.25">
      <c r="H46" s="395"/>
      <c r="I46" s="395"/>
      <c r="J46" s="395"/>
    </row>
  </sheetData>
  <mergeCells count="8">
    <mergeCell ref="A1:I1"/>
    <mergeCell ref="A3:B3"/>
    <mergeCell ref="C13:I13"/>
    <mergeCell ref="B19:I20"/>
    <mergeCell ref="B4:B5"/>
    <mergeCell ref="C4:I4"/>
    <mergeCell ref="C15:I15"/>
    <mergeCell ref="C16:I16"/>
  </mergeCells>
  <hyperlinks>
    <hyperlink ref="J1" location="Indholdsfortegnelse!A1" display="Back to index" xr:uid="{00000000-0004-0000-1200-000000000000}"/>
  </hyperlinks>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F123"/>
  <sheetViews>
    <sheetView showGridLines="0" zoomScaleNormal="100" zoomScaleSheetLayoutView="55" workbookViewId="0">
      <selection activeCell="C86" sqref="C86"/>
    </sheetView>
  </sheetViews>
  <sheetFormatPr defaultColWidth="9" defaultRowHeight="13.5" x14ac:dyDescent="0.25"/>
  <cols>
    <col min="1" max="1" width="6.83203125" style="450" customWidth="1"/>
    <col min="2" max="2" width="53.75" style="18" customWidth="1"/>
    <col min="3" max="3" width="33.83203125" style="18" customWidth="1"/>
    <col min="4" max="4" width="36" style="15" customWidth="1"/>
    <col min="5" max="16384" width="9" style="18"/>
  </cols>
  <sheetData>
    <row r="1" spans="1:6" ht="15" customHeight="1" x14ac:dyDescent="0.25">
      <c r="A1" s="786" t="s">
        <v>95</v>
      </c>
      <c r="B1" s="786"/>
      <c r="C1" s="786"/>
      <c r="D1" s="786"/>
      <c r="E1" s="377" t="s">
        <v>96</v>
      </c>
      <c r="F1" s="377"/>
    </row>
    <row r="3" spans="1:6" ht="15" customHeight="1" x14ac:dyDescent="0.25">
      <c r="A3" s="787">
        <f>+Indholdsfortegnelse!E6</f>
        <v>44196</v>
      </c>
      <c r="B3" s="787"/>
      <c r="C3" s="329"/>
      <c r="D3" s="682"/>
    </row>
    <row r="4" spans="1:6" x14ac:dyDescent="0.25">
      <c r="A4" s="790" t="s">
        <v>97</v>
      </c>
      <c r="B4" s="790"/>
      <c r="C4" s="790"/>
      <c r="D4" s="790"/>
    </row>
    <row r="5" spans="1:6" x14ac:dyDescent="0.25">
      <c r="A5" s="640">
        <v>1</v>
      </c>
      <c r="B5" s="641" t="s">
        <v>98</v>
      </c>
      <c r="C5" s="776">
        <v>5287.8268464000002</v>
      </c>
      <c r="D5" s="643" t="s">
        <v>99</v>
      </c>
    </row>
    <row r="6" spans="1:6" x14ac:dyDescent="0.25">
      <c r="A6" s="640"/>
      <c r="B6" s="641" t="s">
        <v>100</v>
      </c>
      <c r="C6" s="776"/>
      <c r="D6" s="643" t="s">
        <v>101</v>
      </c>
    </row>
    <row r="7" spans="1:6" x14ac:dyDescent="0.25">
      <c r="A7" s="640"/>
      <c r="B7" s="641" t="s">
        <v>102</v>
      </c>
      <c r="C7" s="776"/>
      <c r="D7" s="643" t="s">
        <v>101</v>
      </c>
    </row>
    <row r="8" spans="1:6" x14ac:dyDescent="0.25">
      <c r="A8" s="640"/>
      <c r="B8" s="641" t="s">
        <v>103</v>
      </c>
      <c r="C8" s="776"/>
      <c r="D8" s="643" t="s">
        <v>101</v>
      </c>
    </row>
    <row r="9" spans="1:6" x14ac:dyDescent="0.25">
      <c r="A9" s="640">
        <v>2</v>
      </c>
      <c r="B9" s="641" t="s">
        <v>104</v>
      </c>
      <c r="C9" s="776">
        <v>7270.0023716599999</v>
      </c>
      <c r="D9" s="643" t="s">
        <v>105</v>
      </c>
    </row>
    <row r="10" spans="1:6" x14ac:dyDescent="0.25">
      <c r="A10" s="640">
        <v>3</v>
      </c>
      <c r="B10" s="641" t="s">
        <v>106</v>
      </c>
      <c r="C10" s="776">
        <v>753.03417053999999</v>
      </c>
      <c r="D10" s="643" t="s">
        <v>107</v>
      </c>
    </row>
    <row r="11" spans="1:6" x14ac:dyDescent="0.25">
      <c r="A11" s="640" t="s">
        <v>108</v>
      </c>
      <c r="B11" s="641" t="s">
        <v>109</v>
      </c>
      <c r="C11" s="297"/>
      <c r="D11" s="643" t="s">
        <v>110</v>
      </c>
    </row>
    <row r="12" spans="1:6" ht="34.5" x14ac:dyDescent="0.25">
      <c r="A12" s="640">
        <v>4</v>
      </c>
      <c r="B12" s="641" t="s">
        <v>111</v>
      </c>
      <c r="C12" s="297"/>
      <c r="D12" s="643" t="s">
        <v>112</v>
      </c>
    </row>
    <row r="13" spans="1:6" x14ac:dyDescent="0.25">
      <c r="A13" s="640">
        <v>5</v>
      </c>
      <c r="B13" s="641" t="s">
        <v>113</v>
      </c>
      <c r="C13" s="297"/>
      <c r="D13" s="643">
        <v>84</v>
      </c>
    </row>
    <row r="14" spans="1:6" ht="23" x14ac:dyDescent="0.25">
      <c r="A14" s="640" t="s">
        <v>114</v>
      </c>
      <c r="B14" s="641" t="s">
        <v>115</v>
      </c>
      <c r="C14" s="297"/>
      <c r="D14" s="643" t="s">
        <v>116</v>
      </c>
    </row>
    <row r="15" spans="1:6" ht="14" thickBot="1" x14ac:dyDescent="0.3">
      <c r="A15" s="645">
        <v>6</v>
      </c>
      <c r="B15" s="646" t="s">
        <v>117</v>
      </c>
      <c r="C15" s="777">
        <v>13310.863388600001</v>
      </c>
      <c r="D15" s="647"/>
    </row>
    <row r="16" spans="1:6" x14ac:dyDescent="0.25">
      <c r="A16" s="784" t="s">
        <v>118</v>
      </c>
      <c r="B16" s="784"/>
      <c r="C16" s="784"/>
      <c r="D16" s="784"/>
    </row>
    <row r="17" spans="1:4" x14ac:dyDescent="0.25">
      <c r="A17" s="730"/>
      <c r="B17" s="730"/>
      <c r="C17" s="730"/>
      <c r="D17" s="730"/>
    </row>
    <row r="18" spans="1:4" x14ac:dyDescent="0.25">
      <c r="A18" s="640">
        <v>7</v>
      </c>
      <c r="B18" s="641" t="s">
        <v>119</v>
      </c>
      <c r="C18" s="716">
        <v>-564.29318899999998</v>
      </c>
      <c r="D18" s="648" t="s">
        <v>120</v>
      </c>
    </row>
    <row r="19" spans="1:4" ht="23" x14ac:dyDescent="0.25">
      <c r="A19" s="640">
        <v>8</v>
      </c>
      <c r="B19" s="641" t="s">
        <v>121</v>
      </c>
      <c r="C19" s="644"/>
      <c r="D19" s="648" t="s">
        <v>122</v>
      </c>
    </row>
    <row r="20" spans="1:4" x14ac:dyDescent="0.25">
      <c r="A20" s="640">
        <v>9</v>
      </c>
      <c r="B20" s="641" t="s">
        <v>123</v>
      </c>
      <c r="C20" s="644"/>
      <c r="D20" s="648"/>
    </row>
    <row r="21" spans="1:4" ht="46" x14ac:dyDescent="0.25">
      <c r="A21" s="640">
        <v>10</v>
      </c>
      <c r="B21" s="641" t="s">
        <v>124</v>
      </c>
      <c r="C21" s="644"/>
      <c r="D21" s="648" t="s">
        <v>125</v>
      </c>
    </row>
    <row r="22" spans="1:4" ht="23" x14ac:dyDescent="0.25">
      <c r="A22" s="640">
        <v>11</v>
      </c>
      <c r="B22" s="641" t="s">
        <v>126</v>
      </c>
      <c r="C22" s="644"/>
      <c r="D22" s="648" t="s">
        <v>127</v>
      </c>
    </row>
    <row r="23" spans="1:4" x14ac:dyDescent="0.25">
      <c r="A23" s="640">
        <v>12</v>
      </c>
      <c r="B23" s="641" t="s">
        <v>128</v>
      </c>
      <c r="C23" s="644"/>
      <c r="D23" s="648" t="s">
        <v>129</v>
      </c>
    </row>
    <row r="24" spans="1:4" ht="23" x14ac:dyDescent="0.25">
      <c r="A24" s="640">
        <v>13</v>
      </c>
      <c r="B24" s="641" t="s">
        <v>130</v>
      </c>
      <c r="C24" s="644"/>
      <c r="D24" s="648" t="s">
        <v>131</v>
      </c>
    </row>
    <row r="25" spans="1:4" ht="23" x14ac:dyDescent="0.25">
      <c r="A25" s="640">
        <v>14</v>
      </c>
      <c r="B25" s="641" t="s">
        <v>132</v>
      </c>
      <c r="C25" s="644"/>
      <c r="D25" s="648" t="s">
        <v>133</v>
      </c>
    </row>
    <row r="26" spans="1:4" x14ac:dyDescent="0.25">
      <c r="A26" s="640">
        <v>15</v>
      </c>
      <c r="B26" s="641" t="s">
        <v>134</v>
      </c>
      <c r="C26" s="644"/>
      <c r="D26" s="648" t="s">
        <v>135</v>
      </c>
    </row>
    <row r="27" spans="1:4" ht="23" x14ac:dyDescent="0.25">
      <c r="A27" s="640">
        <v>16</v>
      </c>
      <c r="B27" s="641" t="s">
        <v>136</v>
      </c>
      <c r="C27" s="644"/>
      <c r="D27" s="648" t="s">
        <v>137</v>
      </c>
    </row>
    <row r="28" spans="1:4" ht="57.5" x14ac:dyDescent="0.25">
      <c r="A28" s="640">
        <v>17</v>
      </c>
      <c r="B28" s="641" t="s">
        <v>138</v>
      </c>
      <c r="C28" s="644"/>
      <c r="D28" s="648" t="s">
        <v>139</v>
      </c>
    </row>
    <row r="29" spans="1:4" ht="57.5" x14ac:dyDescent="0.25">
      <c r="A29" s="640">
        <v>18</v>
      </c>
      <c r="B29" s="641" t="s">
        <v>140</v>
      </c>
      <c r="C29" s="644"/>
      <c r="D29" s="648" t="s">
        <v>141</v>
      </c>
    </row>
    <row r="30" spans="1:4" ht="57.5" x14ac:dyDescent="0.25">
      <c r="A30" s="640">
        <v>19</v>
      </c>
      <c r="B30" s="641" t="s">
        <v>142</v>
      </c>
      <c r="C30" s="644"/>
      <c r="D30" s="648" t="s">
        <v>143</v>
      </c>
    </row>
    <row r="31" spans="1:4" x14ac:dyDescent="0.25">
      <c r="A31" s="640">
        <v>20</v>
      </c>
      <c r="B31" s="641" t="s">
        <v>123</v>
      </c>
      <c r="C31" s="644"/>
      <c r="D31" s="648"/>
    </row>
    <row r="32" spans="1:4" ht="34.5" x14ac:dyDescent="0.25">
      <c r="A32" s="640" t="s">
        <v>144</v>
      </c>
      <c r="B32" s="641" t="s">
        <v>145</v>
      </c>
      <c r="C32" s="644"/>
      <c r="D32" s="648" t="s">
        <v>146</v>
      </c>
    </row>
    <row r="33" spans="1:4" ht="23" x14ac:dyDescent="0.25">
      <c r="A33" s="640" t="s">
        <v>147</v>
      </c>
      <c r="B33" s="641" t="s">
        <v>148</v>
      </c>
      <c r="C33" s="644"/>
      <c r="D33" s="648" t="s">
        <v>149</v>
      </c>
    </row>
    <row r="34" spans="1:4" ht="23" x14ac:dyDescent="0.25">
      <c r="A34" s="640" t="s">
        <v>150</v>
      </c>
      <c r="B34" s="644" t="s">
        <v>151</v>
      </c>
      <c r="C34" s="644"/>
      <c r="D34" s="648" t="s">
        <v>152</v>
      </c>
    </row>
    <row r="35" spans="1:4" x14ac:dyDescent="0.25">
      <c r="A35" s="640" t="s">
        <v>153</v>
      </c>
      <c r="B35" s="641" t="s">
        <v>154</v>
      </c>
      <c r="C35" s="644"/>
      <c r="D35" s="648" t="s">
        <v>155</v>
      </c>
    </row>
    <row r="36" spans="1:4" ht="34.5" x14ac:dyDescent="0.25">
      <c r="A36" s="640">
        <v>21</v>
      </c>
      <c r="B36" s="641" t="s">
        <v>156</v>
      </c>
      <c r="C36" s="644"/>
      <c r="D36" s="648" t="s">
        <v>157</v>
      </c>
    </row>
    <row r="37" spans="1:4" x14ac:dyDescent="0.25">
      <c r="A37" s="640">
        <v>22</v>
      </c>
      <c r="B37" s="641" t="s">
        <v>158</v>
      </c>
      <c r="C37" s="644"/>
      <c r="D37" s="648" t="s">
        <v>159</v>
      </c>
    </row>
    <row r="38" spans="1:4" ht="34.5" x14ac:dyDescent="0.25">
      <c r="A38" s="640">
        <v>23</v>
      </c>
      <c r="B38" s="641" t="s">
        <v>160</v>
      </c>
      <c r="C38" s="644"/>
      <c r="D38" s="648" t="s">
        <v>161</v>
      </c>
    </row>
    <row r="39" spans="1:4" x14ac:dyDescent="0.25">
      <c r="A39" s="640">
        <v>24</v>
      </c>
      <c r="B39" s="641" t="s">
        <v>123</v>
      </c>
      <c r="C39" s="644"/>
      <c r="D39" s="648"/>
    </row>
    <row r="40" spans="1:4" x14ac:dyDescent="0.25">
      <c r="A40" s="640">
        <v>25</v>
      </c>
      <c r="B40" s="641" t="s">
        <v>162</v>
      </c>
      <c r="C40" s="644"/>
      <c r="D40" s="648" t="s">
        <v>157</v>
      </c>
    </row>
    <row r="41" spans="1:4" x14ac:dyDescent="0.25">
      <c r="A41" s="640" t="s">
        <v>163</v>
      </c>
      <c r="B41" s="641" t="s">
        <v>164</v>
      </c>
      <c r="C41" s="644"/>
      <c r="D41" s="648" t="s">
        <v>165</v>
      </c>
    </row>
    <row r="42" spans="1:4" x14ac:dyDescent="0.25">
      <c r="A42" s="640" t="s">
        <v>166</v>
      </c>
      <c r="B42" s="641" t="s">
        <v>167</v>
      </c>
      <c r="C42" s="644"/>
      <c r="D42" s="648" t="s">
        <v>168</v>
      </c>
    </row>
    <row r="43" spans="1:4" x14ac:dyDescent="0.25">
      <c r="A43" s="640">
        <v>26</v>
      </c>
      <c r="B43" s="641" t="s">
        <v>123</v>
      </c>
      <c r="C43" s="644"/>
      <c r="D43" s="648"/>
    </row>
    <row r="44" spans="1:4" ht="23" x14ac:dyDescent="0.25">
      <c r="A44" s="640">
        <v>27</v>
      </c>
      <c r="B44" s="641" t="s">
        <v>169</v>
      </c>
      <c r="C44" s="644"/>
      <c r="D44" s="648"/>
    </row>
    <row r="45" spans="1:4" x14ac:dyDescent="0.25">
      <c r="A45" s="649">
        <v>28</v>
      </c>
      <c r="B45" s="650" t="s">
        <v>170</v>
      </c>
      <c r="C45" s="718">
        <v>-564.29318899999998</v>
      </c>
      <c r="D45" s="651">
        <v>481</v>
      </c>
    </row>
    <row r="46" spans="1:4" ht="14" thickBot="1" x14ac:dyDescent="0.3">
      <c r="A46" s="652">
        <v>29</v>
      </c>
      <c r="B46" s="646" t="s">
        <v>171</v>
      </c>
      <c r="C46" s="717">
        <v>13618.40132472</v>
      </c>
      <c r="D46" s="653" t="s">
        <v>172</v>
      </c>
    </row>
    <row r="47" spans="1:4" x14ac:dyDescent="0.25">
      <c r="A47" s="784" t="s">
        <v>173</v>
      </c>
      <c r="B47" s="784"/>
      <c r="C47" s="784"/>
      <c r="D47" s="784"/>
    </row>
    <row r="48" spans="1:4" x14ac:dyDescent="0.25">
      <c r="A48" s="640">
        <v>30</v>
      </c>
      <c r="B48" s="641" t="s">
        <v>98</v>
      </c>
      <c r="C48" s="644"/>
      <c r="D48" s="648" t="s">
        <v>174</v>
      </c>
    </row>
    <row r="49" spans="1:4" ht="23" x14ac:dyDescent="0.25">
      <c r="A49" s="640">
        <v>31</v>
      </c>
      <c r="B49" s="641" t="s">
        <v>175</v>
      </c>
      <c r="C49" s="644"/>
      <c r="D49" s="648"/>
    </row>
    <row r="50" spans="1:4" ht="23" x14ac:dyDescent="0.25">
      <c r="A50" s="640">
        <v>32</v>
      </c>
      <c r="B50" s="641" t="s">
        <v>176</v>
      </c>
      <c r="C50" s="644"/>
      <c r="D50" s="648"/>
    </row>
    <row r="51" spans="1:4" ht="34.5" x14ac:dyDescent="0.25">
      <c r="A51" s="640">
        <v>33</v>
      </c>
      <c r="B51" s="641" t="s">
        <v>177</v>
      </c>
      <c r="C51" s="644"/>
      <c r="D51" s="648" t="s">
        <v>178</v>
      </c>
    </row>
    <row r="52" spans="1:4" ht="46" x14ac:dyDescent="0.25">
      <c r="A52" s="640">
        <v>34</v>
      </c>
      <c r="B52" s="641" t="s">
        <v>179</v>
      </c>
      <c r="C52" s="644"/>
      <c r="D52" s="648" t="s">
        <v>180</v>
      </c>
    </row>
    <row r="53" spans="1:4" ht="23" x14ac:dyDescent="0.25">
      <c r="A53" s="640">
        <v>35</v>
      </c>
      <c r="B53" s="641" t="s">
        <v>181</v>
      </c>
      <c r="C53" s="644"/>
      <c r="D53" s="648" t="s">
        <v>178</v>
      </c>
    </row>
    <row r="54" spans="1:4" ht="14" thickBot="1" x14ac:dyDescent="0.3">
      <c r="A54" s="645">
        <v>36</v>
      </c>
      <c r="B54" s="646" t="s">
        <v>182</v>
      </c>
      <c r="C54" s="647">
        <v>0</v>
      </c>
      <c r="D54" s="654"/>
    </row>
    <row r="55" spans="1:4" x14ac:dyDescent="0.25">
      <c r="A55" s="784" t="s">
        <v>183</v>
      </c>
      <c r="B55" s="784"/>
      <c r="C55" s="784"/>
      <c r="D55" s="784"/>
    </row>
    <row r="56" spans="1:4" ht="23" x14ac:dyDescent="0.25">
      <c r="A56" s="640">
        <v>37</v>
      </c>
      <c r="B56" s="641" t="s">
        <v>184</v>
      </c>
      <c r="C56" s="644"/>
      <c r="D56" s="648" t="s">
        <v>185</v>
      </c>
    </row>
    <row r="57" spans="1:4" ht="57.5" x14ac:dyDescent="0.25">
      <c r="A57" s="640">
        <v>38</v>
      </c>
      <c r="B57" s="641" t="s">
        <v>186</v>
      </c>
      <c r="C57" s="644"/>
      <c r="D57" s="648" t="s">
        <v>187</v>
      </c>
    </row>
    <row r="58" spans="1:4" ht="46" x14ac:dyDescent="0.25">
      <c r="A58" s="640">
        <v>39</v>
      </c>
      <c r="B58" s="641" t="s">
        <v>188</v>
      </c>
      <c r="C58" s="644"/>
      <c r="D58" s="648" t="s">
        <v>189</v>
      </c>
    </row>
    <row r="59" spans="1:4" ht="46" x14ac:dyDescent="0.25">
      <c r="A59" s="640">
        <v>40</v>
      </c>
      <c r="B59" s="641" t="s">
        <v>190</v>
      </c>
      <c r="C59" s="644"/>
      <c r="D59" s="648" t="s">
        <v>191</v>
      </c>
    </row>
    <row r="60" spans="1:4" x14ac:dyDescent="0.25">
      <c r="A60" s="640">
        <v>41</v>
      </c>
      <c r="B60" s="641" t="s">
        <v>123</v>
      </c>
      <c r="C60" s="644"/>
      <c r="D60" s="648"/>
    </row>
    <row r="61" spans="1:4" ht="23" x14ac:dyDescent="0.25">
      <c r="A61" s="640">
        <v>42</v>
      </c>
      <c r="B61" s="641" t="s">
        <v>192</v>
      </c>
      <c r="C61" s="644"/>
      <c r="D61" s="648" t="s">
        <v>193</v>
      </c>
    </row>
    <row r="62" spans="1:4" x14ac:dyDescent="0.25">
      <c r="A62" s="729">
        <v>43</v>
      </c>
      <c r="B62" s="650" t="s">
        <v>194</v>
      </c>
      <c r="C62" s="655">
        <v>0</v>
      </c>
      <c r="D62" s="656"/>
    </row>
    <row r="63" spans="1:4" x14ac:dyDescent="0.25">
      <c r="A63" s="729">
        <v>44</v>
      </c>
      <c r="B63" s="650" t="s">
        <v>195</v>
      </c>
      <c r="C63" s="655">
        <v>0</v>
      </c>
      <c r="D63" s="656"/>
    </row>
    <row r="64" spans="1:4" ht="23.5" thickBot="1" x14ac:dyDescent="0.3">
      <c r="A64" s="645">
        <v>45</v>
      </c>
      <c r="B64" s="646" t="s">
        <v>196</v>
      </c>
      <c r="C64" s="717">
        <v>13618.40132472</v>
      </c>
      <c r="D64" s="654"/>
    </row>
    <row r="65" spans="1:4" x14ac:dyDescent="0.25">
      <c r="A65" s="784" t="s">
        <v>197</v>
      </c>
      <c r="B65" s="784"/>
      <c r="C65" s="784"/>
      <c r="D65" s="784"/>
    </row>
    <row r="66" spans="1:4" x14ac:dyDescent="0.25">
      <c r="A66" s="640">
        <v>46</v>
      </c>
      <c r="B66" s="641" t="s">
        <v>198</v>
      </c>
      <c r="C66" s="642">
        <v>1300</v>
      </c>
      <c r="D66" s="648" t="s">
        <v>199</v>
      </c>
    </row>
    <row r="67" spans="1:4" ht="34.5" x14ac:dyDescent="0.25">
      <c r="A67" s="640">
        <v>47</v>
      </c>
      <c r="B67" s="641" t="s">
        <v>200</v>
      </c>
      <c r="C67" s="644"/>
      <c r="D67" s="648" t="s">
        <v>201</v>
      </c>
    </row>
    <row r="68" spans="1:4" ht="46" x14ac:dyDescent="0.25">
      <c r="A68" s="640">
        <v>48</v>
      </c>
      <c r="B68" s="641" t="s">
        <v>202</v>
      </c>
      <c r="C68" s="644"/>
      <c r="D68" s="648" t="s">
        <v>203</v>
      </c>
    </row>
    <row r="69" spans="1:4" ht="23" x14ac:dyDescent="0.25">
      <c r="A69" s="640">
        <v>49</v>
      </c>
      <c r="B69" s="641" t="s">
        <v>181</v>
      </c>
      <c r="C69" s="644"/>
      <c r="D69" s="648" t="s">
        <v>201</v>
      </c>
    </row>
    <row r="70" spans="1:4" x14ac:dyDescent="0.25">
      <c r="A70" s="640">
        <v>50</v>
      </c>
      <c r="B70" s="641" t="s">
        <v>204</v>
      </c>
      <c r="C70" s="644"/>
      <c r="D70" s="648" t="s">
        <v>205</v>
      </c>
    </row>
    <row r="71" spans="1:4" ht="14" thickBot="1" x14ac:dyDescent="0.3">
      <c r="A71" s="645">
        <v>51</v>
      </c>
      <c r="B71" s="646" t="s">
        <v>206</v>
      </c>
      <c r="C71" s="717">
        <v>1300</v>
      </c>
      <c r="D71" s="647"/>
    </row>
    <row r="72" spans="1:4" x14ac:dyDescent="0.25">
      <c r="A72" s="784" t="s">
        <v>207</v>
      </c>
      <c r="B72" s="784"/>
      <c r="C72" s="784"/>
      <c r="D72" s="784"/>
    </row>
    <row r="73" spans="1:4" ht="23" x14ac:dyDescent="0.25">
      <c r="A73" s="640">
        <v>52</v>
      </c>
      <c r="B73" s="641" t="s">
        <v>208</v>
      </c>
      <c r="C73" s="644"/>
      <c r="D73" s="648" t="s">
        <v>209</v>
      </c>
    </row>
    <row r="74" spans="1:4" ht="46" x14ac:dyDescent="0.25">
      <c r="A74" s="640">
        <v>53</v>
      </c>
      <c r="B74" s="641" t="s">
        <v>210</v>
      </c>
      <c r="C74" s="644"/>
      <c r="D74" s="648" t="s">
        <v>211</v>
      </c>
    </row>
    <row r="75" spans="1:4" ht="46" x14ac:dyDescent="0.25">
      <c r="A75" s="640">
        <v>54</v>
      </c>
      <c r="B75" s="641" t="s">
        <v>212</v>
      </c>
      <c r="C75" s="644"/>
      <c r="D75" s="648" t="s">
        <v>213</v>
      </c>
    </row>
    <row r="76" spans="1:4" ht="46" x14ac:dyDescent="0.25">
      <c r="A76" s="640">
        <v>55</v>
      </c>
      <c r="B76" s="641" t="s">
        <v>214</v>
      </c>
      <c r="C76" s="644"/>
      <c r="D76" s="648" t="s">
        <v>215</v>
      </c>
    </row>
    <row r="77" spans="1:4" x14ac:dyDescent="0.25">
      <c r="A77" s="729">
        <v>57</v>
      </c>
      <c r="B77" s="655" t="s">
        <v>216</v>
      </c>
      <c r="C77" s="657">
        <v>0</v>
      </c>
      <c r="D77" s="656"/>
    </row>
    <row r="78" spans="1:4" x14ac:dyDescent="0.25">
      <c r="A78" s="729">
        <v>58</v>
      </c>
      <c r="B78" s="655" t="s">
        <v>217</v>
      </c>
      <c r="C78" s="657">
        <v>1300</v>
      </c>
      <c r="D78" s="656"/>
    </row>
    <row r="79" spans="1:4" x14ac:dyDescent="0.25">
      <c r="A79" s="729">
        <v>59</v>
      </c>
      <c r="B79" s="655" t="s">
        <v>218</v>
      </c>
      <c r="C79" s="657">
        <v>14918.40132472</v>
      </c>
      <c r="D79" s="656"/>
    </row>
    <row r="80" spans="1:4" ht="14" thickBot="1" x14ac:dyDescent="0.3">
      <c r="A80" s="645">
        <v>60</v>
      </c>
      <c r="B80" s="647" t="s">
        <v>219</v>
      </c>
      <c r="C80" s="717">
        <v>79466.928357661498</v>
      </c>
      <c r="D80" s="647"/>
    </row>
    <row r="81" spans="1:4" x14ac:dyDescent="0.25">
      <c r="A81" s="785" t="s">
        <v>220</v>
      </c>
      <c r="B81" s="785"/>
      <c r="C81" s="785"/>
      <c r="D81" s="785"/>
    </row>
    <row r="82" spans="1:4" ht="23" x14ac:dyDescent="0.25">
      <c r="A82" s="640">
        <v>61</v>
      </c>
      <c r="B82" s="641" t="s">
        <v>221</v>
      </c>
      <c r="C82" s="658">
        <v>17.137193554816736</v>
      </c>
      <c r="D82" s="719" t="s">
        <v>222</v>
      </c>
    </row>
    <row r="83" spans="1:4" ht="23" x14ac:dyDescent="0.25">
      <c r="A83" s="640">
        <v>62</v>
      </c>
      <c r="B83" s="641" t="s">
        <v>223</v>
      </c>
      <c r="C83" s="658">
        <v>17.137193554816736</v>
      </c>
      <c r="D83" s="719" t="s">
        <v>224</v>
      </c>
    </row>
    <row r="84" spans="1:4" ht="23" x14ac:dyDescent="0.25">
      <c r="A84" s="640">
        <v>63</v>
      </c>
      <c r="B84" s="641" t="s">
        <v>225</v>
      </c>
      <c r="C84" s="658">
        <v>18.773094207914859</v>
      </c>
      <c r="D84" s="719" t="s">
        <v>226</v>
      </c>
    </row>
    <row r="85" spans="1:4" ht="57.5" x14ac:dyDescent="0.25">
      <c r="A85" s="640">
        <v>64</v>
      </c>
      <c r="B85" s="641" t="s">
        <v>227</v>
      </c>
      <c r="C85" s="658">
        <v>8.01</v>
      </c>
      <c r="D85" s="648" t="s">
        <v>228</v>
      </c>
    </row>
    <row r="86" spans="1:4" x14ac:dyDescent="0.25">
      <c r="A86" s="640">
        <v>65</v>
      </c>
      <c r="B86" s="644" t="s">
        <v>229</v>
      </c>
      <c r="C86" s="644">
        <v>2.5</v>
      </c>
      <c r="D86" s="644"/>
    </row>
    <row r="87" spans="1:4" x14ac:dyDescent="0.25">
      <c r="A87" s="640">
        <v>66</v>
      </c>
      <c r="B87" s="644" t="s">
        <v>230</v>
      </c>
      <c r="C87" s="658">
        <v>0</v>
      </c>
      <c r="D87" s="644"/>
    </row>
    <row r="88" spans="1:4" x14ac:dyDescent="0.25">
      <c r="A88" s="640">
        <v>67</v>
      </c>
      <c r="B88" s="644" t="s">
        <v>231</v>
      </c>
      <c r="C88" s="658">
        <v>1</v>
      </c>
      <c r="D88" s="644"/>
    </row>
    <row r="89" spans="1:4" x14ac:dyDescent="0.25">
      <c r="A89" s="640" t="s">
        <v>232</v>
      </c>
      <c r="B89" s="641" t="s">
        <v>233</v>
      </c>
      <c r="C89" s="658">
        <v>1</v>
      </c>
      <c r="D89" s="644"/>
    </row>
    <row r="90" spans="1:4" ht="23" x14ac:dyDescent="0.25">
      <c r="A90" s="640">
        <v>68</v>
      </c>
      <c r="B90" s="641" t="s">
        <v>234</v>
      </c>
      <c r="C90" s="658">
        <v>12.6</v>
      </c>
      <c r="D90" s="648" t="s">
        <v>235</v>
      </c>
    </row>
    <row r="91" spans="1:4" x14ac:dyDescent="0.25">
      <c r="A91" s="784" t="s">
        <v>236</v>
      </c>
      <c r="B91" s="784"/>
      <c r="C91" s="784"/>
      <c r="D91" s="784"/>
    </row>
    <row r="92" spans="1:4" ht="27" customHeight="1" x14ac:dyDescent="0.25">
      <c r="A92" s="640">
        <v>72</v>
      </c>
      <c r="B92" s="788" t="s">
        <v>237</v>
      </c>
      <c r="C92" s="644"/>
      <c r="D92" s="789" t="s">
        <v>238</v>
      </c>
    </row>
    <row r="93" spans="1:4" x14ac:dyDescent="0.25">
      <c r="A93" s="640"/>
      <c r="B93" s="788"/>
      <c r="C93" s="644"/>
      <c r="D93" s="789"/>
    </row>
    <row r="94" spans="1:4" x14ac:dyDescent="0.25">
      <c r="A94" s="640"/>
      <c r="B94" s="788"/>
      <c r="C94" s="644"/>
      <c r="D94" s="789"/>
    </row>
    <row r="95" spans="1:4" ht="46" x14ac:dyDescent="0.25">
      <c r="A95" s="640">
        <v>73</v>
      </c>
      <c r="B95" s="641" t="s">
        <v>239</v>
      </c>
      <c r="C95" s="644"/>
      <c r="D95" s="648" t="s">
        <v>240</v>
      </c>
    </row>
    <row r="96" spans="1:4" ht="34.5" x14ac:dyDescent="0.25">
      <c r="A96" s="640">
        <v>75</v>
      </c>
      <c r="B96" s="641" t="s">
        <v>241</v>
      </c>
      <c r="C96" s="644"/>
      <c r="D96" s="648" t="s">
        <v>242</v>
      </c>
    </row>
    <row r="97" spans="1:4" x14ac:dyDescent="0.25">
      <c r="A97" s="784" t="s">
        <v>243</v>
      </c>
      <c r="B97" s="784"/>
      <c r="C97" s="784"/>
      <c r="D97" s="784"/>
    </row>
    <row r="98" spans="1:4" ht="34.5" x14ac:dyDescent="0.25">
      <c r="A98" s="640">
        <v>76</v>
      </c>
      <c r="B98" s="641" t="s">
        <v>244</v>
      </c>
      <c r="C98" s="644"/>
      <c r="D98" s="648">
        <v>62</v>
      </c>
    </row>
    <row r="99" spans="1:4" ht="23" x14ac:dyDescent="0.25">
      <c r="A99" s="640">
        <v>77</v>
      </c>
      <c r="B99" s="641" t="s">
        <v>245</v>
      </c>
      <c r="C99" s="644"/>
      <c r="D99" s="648">
        <v>62</v>
      </c>
    </row>
    <row r="100" spans="1:4" ht="34.5" x14ac:dyDescent="0.25">
      <c r="A100" s="640">
        <v>78</v>
      </c>
      <c r="B100" s="641" t="s">
        <v>246</v>
      </c>
      <c r="C100" s="644"/>
      <c r="D100" s="648">
        <v>62</v>
      </c>
    </row>
    <row r="101" spans="1:4" ht="23" x14ac:dyDescent="0.25">
      <c r="A101" s="640">
        <v>79</v>
      </c>
      <c r="B101" s="641" t="s">
        <v>247</v>
      </c>
      <c r="C101" s="644"/>
      <c r="D101" s="648">
        <v>62</v>
      </c>
    </row>
    <row r="102" spans="1:4" x14ac:dyDescent="0.25">
      <c r="A102" s="783" t="s">
        <v>248</v>
      </c>
      <c r="B102" s="783"/>
      <c r="C102" s="783"/>
      <c r="D102" s="783"/>
    </row>
    <row r="103" spans="1:4" ht="23" x14ac:dyDescent="0.25">
      <c r="A103" s="640">
        <v>80</v>
      </c>
      <c r="B103" s="641" t="s">
        <v>249</v>
      </c>
      <c r="C103" s="641"/>
      <c r="D103" s="648" t="s">
        <v>250</v>
      </c>
    </row>
    <row r="104" spans="1:4" ht="23" x14ac:dyDescent="0.25">
      <c r="A104" s="640">
        <v>81</v>
      </c>
      <c r="B104" s="641" t="s">
        <v>251</v>
      </c>
      <c r="C104" s="641"/>
      <c r="D104" s="648" t="s">
        <v>250</v>
      </c>
    </row>
    <row r="105" spans="1:4" ht="23" x14ac:dyDescent="0.25">
      <c r="A105" s="640">
        <v>82</v>
      </c>
      <c r="B105" s="641" t="s">
        <v>252</v>
      </c>
      <c r="C105" s="641"/>
      <c r="D105" s="648" t="s">
        <v>253</v>
      </c>
    </row>
    <row r="106" spans="1:4" ht="23" x14ac:dyDescent="0.25">
      <c r="A106" s="640">
        <v>83</v>
      </c>
      <c r="B106" s="641" t="s">
        <v>254</v>
      </c>
      <c r="C106" s="641"/>
      <c r="D106" s="648" t="s">
        <v>253</v>
      </c>
    </row>
    <row r="107" spans="1:4" ht="23" x14ac:dyDescent="0.25">
      <c r="A107" s="640">
        <v>84</v>
      </c>
      <c r="B107" s="641" t="s">
        <v>255</v>
      </c>
      <c r="C107" s="641"/>
      <c r="D107" s="648" t="s">
        <v>256</v>
      </c>
    </row>
    <row r="108" spans="1:4" ht="23" x14ac:dyDescent="0.25">
      <c r="A108" s="659">
        <v>85</v>
      </c>
      <c r="B108" s="660" t="s">
        <v>257</v>
      </c>
      <c r="C108" s="660"/>
      <c r="D108" s="661" t="s">
        <v>256</v>
      </c>
    </row>
    <row r="109" spans="1:4" x14ac:dyDescent="0.25">
      <c r="A109" s="662"/>
      <c r="B109" s="663"/>
      <c r="C109" s="663"/>
      <c r="D109" s="664"/>
    </row>
    <row r="110" spans="1:4" x14ac:dyDescent="0.25">
      <c r="A110" s="662"/>
      <c r="B110" s="663"/>
      <c r="C110" s="663"/>
      <c r="D110" s="664"/>
    </row>
    <row r="111" spans="1:4" x14ac:dyDescent="0.25">
      <c r="A111" s="662"/>
      <c r="B111" s="663"/>
      <c r="C111" s="663"/>
      <c r="D111" s="664"/>
    </row>
    <row r="112" spans="1:4" x14ac:dyDescent="0.25">
      <c r="A112" s="662"/>
      <c r="B112" s="663"/>
      <c r="C112" s="663"/>
      <c r="D112" s="664"/>
    </row>
    <row r="113" spans="1:4" x14ac:dyDescent="0.25">
      <c r="A113" s="662"/>
      <c r="B113" s="663"/>
      <c r="C113" s="663"/>
      <c r="D113" s="664"/>
    </row>
    <row r="114" spans="1:4" x14ac:dyDescent="0.25">
      <c r="A114" s="662"/>
      <c r="B114" s="663"/>
      <c r="C114" s="663"/>
      <c r="D114" s="664"/>
    </row>
    <row r="115" spans="1:4" x14ac:dyDescent="0.25">
      <c r="A115" s="662"/>
      <c r="B115" s="663"/>
      <c r="C115" s="663"/>
      <c r="D115" s="664"/>
    </row>
    <row r="116" spans="1:4" x14ac:dyDescent="0.25">
      <c r="A116" s="662"/>
      <c r="B116" s="663"/>
      <c r="C116" s="663"/>
      <c r="D116" s="664"/>
    </row>
    <row r="117" spans="1:4" x14ac:dyDescent="0.25">
      <c r="A117" s="662"/>
      <c r="B117" s="663"/>
      <c r="C117" s="663"/>
      <c r="D117" s="664"/>
    </row>
    <row r="118" spans="1:4" x14ac:dyDescent="0.25">
      <c r="A118" s="662"/>
      <c r="B118" s="663"/>
      <c r="C118" s="663"/>
      <c r="D118" s="664"/>
    </row>
    <row r="119" spans="1:4" x14ac:dyDescent="0.25">
      <c r="A119" s="662"/>
      <c r="B119" s="663"/>
      <c r="C119" s="663"/>
      <c r="D119" s="664"/>
    </row>
    <row r="120" spans="1:4" x14ac:dyDescent="0.25">
      <c r="A120" s="662"/>
      <c r="B120" s="663"/>
      <c r="C120" s="663"/>
      <c r="D120" s="664"/>
    </row>
    <row r="121" spans="1:4" x14ac:dyDescent="0.25">
      <c r="A121" s="662"/>
      <c r="B121" s="663"/>
      <c r="C121" s="663"/>
      <c r="D121" s="664"/>
    </row>
    <row r="122" spans="1:4" x14ac:dyDescent="0.25">
      <c r="A122" s="662"/>
      <c r="B122" s="663"/>
      <c r="C122" s="663"/>
      <c r="D122" s="664"/>
    </row>
    <row r="123" spans="1:4" x14ac:dyDescent="0.25">
      <c r="A123" s="662"/>
      <c r="B123" s="663"/>
      <c r="C123" s="663"/>
      <c r="D123" s="664"/>
    </row>
  </sheetData>
  <mergeCells count="14">
    <mergeCell ref="A1:D1"/>
    <mergeCell ref="A3:B3"/>
    <mergeCell ref="B92:B94"/>
    <mergeCell ref="D92:D94"/>
    <mergeCell ref="A4:D4"/>
    <mergeCell ref="A102:D102"/>
    <mergeCell ref="A91:D91"/>
    <mergeCell ref="A97:D97"/>
    <mergeCell ref="A16:D16"/>
    <mergeCell ref="A47:D47"/>
    <mergeCell ref="A55:D55"/>
    <mergeCell ref="A65:D65"/>
    <mergeCell ref="A72:D72"/>
    <mergeCell ref="A81:D81"/>
  </mergeCells>
  <hyperlinks>
    <hyperlink ref="E1" location="Indholdsfortegnelse!A1" display="Tilbage til indholdsfortegnelsen" xr:uid="{00000000-0004-0000-0100-000000000000}"/>
  </hyperlinks>
  <pageMargins left="0.70866141732283472" right="0.70866141732283472" top="0.74803149606299213" bottom="0.74803149606299213" header="0.31496062992125984" footer="0.31496062992125984"/>
  <pageSetup paperSize="9" scale="55" fitToHeight="2" orientation="portrait" r:id="rId1"/>
  <rowBreaks count="1" manualBreakCount="1">
    <brk id="43" max="16383" man="1"/>
  </rowBreaks>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pageSetUpPr fitToPage="1"/>
  </sheetPr>
  <dimension ref="A1:AC50"/>
  <sheetViews>
    <sheetView showGridLines="0" zoomScale="80" zoomScaleNormal="80" workbookViewId="0">
      <selection sqref="A1:O1"/>
    </sheetView>
  </sheetViews>
  <sheetFormatPr defaultColWidth="9" defaultRowHeight="11.5" x14ac:dyDescent="0.25"/>
  <cols>
    <col min="1" max="1" width="4.58203125" style="3" customWidth="1"/>
    <col min="2" max="2" width="19.83203125" style="3" customWidth="1"/>
    <col min="3" max="3" width="8.58203125" style="3" customWidth="1"/>
    <col min="4" max="4" width="13.5" style="3" customWidth="1"/>
    <col min="5" max="6" width="8.58203125" style="3" customWidth="1"/>
    <col min="7" max="7" width="10.75" style="3" customWidth="1"/>
    <col min="8" max="8" width="10" style="3" customWidth="1"/>
    <col min="9" max="9" width="9.5" style="3" customWidth="1"/>
    <col min="10" max="10" width="11.5" style="3" customWidth="1"/>
    <col min="11" max="11" width="12.58203125" style="3" customWidth="1"/>
    <col min="12" max="12" width="13.83203125" style="3" customWidth="1"/>
    <col min="13" max="13" width="15.5" style="3" customWidth="1"/>
    <col min="14" max="14" width="11.33203125" style="3" customWidth="1"/>
    <col min="15" max="15" width="12.25" style="3" customWidth="1"/>
    <col min="16" max="16" width="14.33203125" style="3" customWidth="1"/>
    <col min="17" max="17" width="10.75" style="3" customWidth="1"/>
    <col min="18" max="22" width="9" style="3"/>
    <col min="23" max="24" width="14.75" style="3" customWidth="1"/>
    <col min="25" max="16384" width="9" style="3"/>
  </cols>
  <sheetData>
    <row r="1" spans="1:29" ht="15" customHeight="1" x14ac:dyDescent="0.25">
      <c r="A1" s="877" t="s">
        <v>773</v>
      </c>
      <c r="B1" s="877"/>
      <c r="C1" s="877"/>
      <c r="D1" s="877"/>
      <c r="E1" s="878"/>
      <c r="F1" s="878"/>
      <c r="G1" s="878"/>
      <c r="H1" s="878"/>
      <c r="I1" s="878"/>
      <c r="J1" s="878"/>
      <c r="K1" s="878"/>
      <c r="L1" s="878"/>
      <c r="M1" s="878"/>
      <c r="N1" s="878"/>
      <c r="O1" s="878"/>
      <c r="P1" s="34" t="s">
        <v>96</v>
      </c>
      <c r="Q1" s="86"/>
    </row>
    <row r="2" spans="1:29" s="85" customFormat="1" ht="15" customHeight="1" x14ac:dyDescent="0.25">
      <c r="B2" s="341"/>
      <c r="I2" s="342"/>
      <c r="Q2" s="84"/>
    </row>
    <row r="3" spans="1:29" s="85" customFormat="1" ht="15" customHeight="1" x14ac:dyDescent="0.25">
      <c r="A3" s="887">
        <f>+Indholdsfortegnelse!E25</f>
        <v>44196</v>
      </c>
      <c r="B3" s="887"/>
      <c r="I3" s="342"/>
      <c r="Q3" s="84"/>
    </row>
    <row r="4" spans="1:29" ht="15" customHeight="1" x14ac:dyDescent="0.25">
      <c r="B4" s="33"/>
      <c r="C4" s="815" t="s">
        <v>774</v>
      </c>
      <c r="D4" s="815"/>
      <c r="E4" s="815"/>
      <c r="F4" s="815"/>
      <c r="G4" s="815"/>
      <c r="H4" s="815"/>
      <c r="I4" s="893"/>
      <c r="J4" s="896" t="s">
        <v>775</v>
      </c>
      <c r="K4" s="815"/>
      <c r="L4" s="815"/>
      <c r="M4" s="815"/>
      <c r="N4" s="896" t="s">
        <v>776</v>
      </c>
      <c r="O4" s="815"/>
      <c r="P4" s="343"/>
    </row>
    <row r="5" spans="1:29" ht="15" customHeight="1" x14ac:dyDescent="0.25">
      <c r="B5" s="33"/>
      <c r="C5" s="873"/>
      <c r="D5" s="873"/>
      <c r="E5" s="873"/>
      <c r="F5" s="873"/>
      <c r="G5" s="873"/>
      <c r="H5" s="873"/>
      <c r="I5" s="894"/>
      <c r="J5" s="897"/>
      <c r="K5" s="873"/>
      <c r="L5" s="873"/>
      <c r="M5" s="873"/>
      <c r="N5" s="897"/>
      <c r="O5" s="873"/>
      <c r="P5" s="343"/>
      <c r="Q5" s="18"/>
      <c r="R5" s="18"/>
      <c r="S5" s="18"/>
      <c r="T5" s="18"/>
      <c r="U5" s="18"/>
      <c r="V5" s="18"/>
      <c r="W5" s="18"/>
      <c r="X5" s="18"/>
      <c r="Y5" s="18"/>
      <c r="Z5" s="18"/>
      <c r="AA5" s="18"/>
      <c r="AB5" s="18"/>
    </row>
    <row r="6" spans="1:29" ht="15" customHeight="1" x14ac:dyDescent="0.25">
      <c r="A6" s="5"/>
      <c r="B6" s="296" t="s">
        <v>524</v>
      </c>
      <c r="C6" s="874"/>
      <c r="D6" s="874"/>
      <c r="E6" s="874"/>
      <c r="F6" s="874"/>
      <c r="G6" s="874"/>
      <c r="H6" s="874"/>
      <c r="I6" s="895"/>
      <c r="J6" s="898"/>
      <c r="K6" s="874"/>
      <c r="L6" s="874"/>
      <c r="M6" s="874"/>
      <c r="N6" s="898"/>
      <c r="O6" s="873"/>
      <c r="P6" s="343"/>
      <c r="Q6" s="18"/>
      <c r="Y6" s="18"/>
      <c r="Z6" s="18"/>
      <c r="AA6" s="18"/>
      <c r="AB6" s="18"/>
    </row>
    <row r="7" spans="1:29" ht="15" customHeight="1" x14ac:dyDescent="0.25">
      <c r="B7" s="340"/>
      <c r="C7" s="864" t="s">
        <v>777</v>
      </c>
      <c r="D7" s="864"/>
      <c r="E7" s="892"/>
      <c r="F7" s="889" t="s">
        <v>778</v>
      </c>
      <c r="G7" s="864"/>
      <c r="H7" s="864"/>
      <c r="I7" s="892"/>
      <c r="J7" s="889" t="s">
        <v>779</v>
      </c>
      <c r="K7" s="864"/>
      <c r="L7" s="889" t="s">
        <v>780</v>
      </c>
      <c r="M7" s="864"/>
      <c r="N7" s="890" t="s">
        <v>781</v>
      </c>
      <c r="O7" s="815" t="s">
        <v>782</v>
      </c>
      <c r="P7" s="20"/>
      <c r="Q7" s="18"/>
      <c r="Y7" s="18"/>
      <c r="Z7" s="18"/>
      <c r="AA7" s="18"/>
    </row>
    <row r="8" spans="1:29" ht="41.25" customHeight="1" x14ac:dyDescent="0.25">
      <c r="A8" s="5"/>
      <c r="B8" s="296"/>
      <c r="C8" s="743" t="s">
        <v>550</v>
      </c>
      <c r="D8" s="760" t="s">
        <v>783</v>
      </c>
      <c r="E8" s="344" t="s">
        <v>782</v>
      </c>
      <c r="F8" s="345" t="s">
        <v>550</v>
      </c>
      <c r="G8" s="760" t="s">
        <v>784</v>
      </c>
      <c r="H8" s="760" t="s">
        <v>785</v>
      </c>
      <c r="I8" s="346" t="s">
        <v>782</v>
      </c>
      <c r="J8" s="347" t="s">
        <v>550</v>
      </c>
      <c r="K8" s="344" t="s">
        <v>782</v>
      </c>
      <c r="L8" s="347" t="s">
        <v>550</v>
      </c>
      <c r="M8" s="760" t="s">
        <v>782</v>
      </c>
      <c r="N8" s="891"/>
      <c r="O8" s="874"/>
      <c r="P8" s="20"/>
      <c r="Q8" s="18"/>
      <c r="Y8" s="18"/>
      <c r="Z8" s="18"/>
      <c r="AA8" s="18"/>
    </row>
    <row r="9" spans="1:29" ht="15" customHeight="1" x14ac:dyDescent="0.25">
      <c r="A9" s="348" t="s">
        <v>786</v>
      </c>
      <c r="B9" s="96" t="s">
        <v>767</v>
      </c>
      <c r="C9" s="349">
        <v>0</v>
      </c>
      <c r="D9" s="350">
        <v>0</v>
      </c>
      <c r="E9" s="351">
        <v>0</v>
      </c>
      <c r="F9" s="352">
        <v>0</v>
      </c>
      <c r="G9" s="350">
        <v>0</v>
      </c>
      <c r="H9" s="350">
        <v>0</v>
      </c>
      <c r="I9" s="353">
        <v>0</v>
      </c>
      <c r="J9" s="349">
        <v>0</v>
      </c>
      <c r="K9" s="351">
        <v>0</v>
      </c>
      <c r="L9" s="352">
        <v>0</v>
      </c>
      <c r="M9" s="350">
        <v>0</v>
      </c>
      <c r="N9" s="349">
        <v>0</v>
      </c>
      <c r="O9" s="350">
        <v>0</v>
      </c>
      <c r="P9" s="20"/>
      <c r="Q9" s="18"/>
      <c r="Y9" s="18"/>
      <c r="Z9" s="18"/>
      <c r="AA9" s="18"/>
    </row>
    <row r="10" spans="1:29" ht="15" customHeight="1" x14ac:dyDescent="0.25">
      <c r="A10" s="348" t="s">
        <v>787</v>
      </c>
      <c r="B10" s="96" t="s">
        <v>788</v>
      </c>
      <c r="C10" s="354">
        <v>172188.34096442914</v>
      </c>
      <c r="D10" s="350">
        <v>0</v>
      </c>
      <c r="E10" s="355">
        <v>703.62900200000001</v>
      </c>
      <c r="F10" s="354">
        <v>2070.5010269999998</v>
      </c>
      <c r="G10" s="356">
        <v>1438.1590619999999</v>
      </c>
      <c r="H10" s="357">
        <v>355.83941900000002</v>
      </c>
      <c r="I10" s="358">
        <v>818.31866400000001</v>
      </c>
      <c r="J10" s="359">
        <v>310.77800000000002</v>
      </c>
      <c r="K10" s="351">
        <v>0</v>
      </c>
      <c r="L10" s="359">
        <v>179.97499999999999</v>
      </c>
      <c r="M10" s="350">
        <v>0</v>
      </c>
      <c r="N10" s="354">
        <v>0</v>
      </c>
      <c r="O10" s="356">
        <v>0</v>
      </c>
      <c r="P10" s="20"/>
      <c r="Q10" s="18"/>
      <c r="Y10" s="18"/>
      <c r="Z10" s="18"/>
      <c r="AA10" s="18"/>
    </row>
    <row r="11" spans="1:29" ht="15" customHeight="1" thickBot="1" x14ac:dyDescent="0.3">
      <c r="A11" s="99" t="s">
        <v>789</v>
      </c>
      <c r="B11" s="99" t="s">
        <v>790</v>
      </c>
      <c r="C11" s="360">
        <v>4739.7286864999996</v>
      </c>
      <c r="D11" s="361">
        <v>0</v>
      </c>
      <c r="E11" s="362">
        <v>0</v>
      </c>
      <c r="F11" s="363">
        <v>5.1227809999999998</v>
      </c>
      <c r="G11" s="364">
        <v>4.5138579999999999</v>
      </c>
      <c r="H11" s="365">
        <v>0.94069199999999997</v>
      </c>
      <c r="I11" s="366">
        <v>0</v>
      </c>
      <c r="J11" s="367">
        <v>0</v>
      </c>
      <c r="K11" s="362">
        <v>0</v>
      </c>
      <c r="L11" s="367">
        <v>0</v>
      </c>
      <c r="M11" s="361">
        <v>0</v>
      </c>
      <c r="N11" s="360">
        <v>0</v>
      </c>
      <c r="O11" s="368">
        <v>0</v>
      </c>
      <c r="P11" s="20"/>
      <c r="Q11" s="18"/>
      <c r="Y11" s="18"/>
      <c r="Z11" s="18"/>
      <c r="AA11" s="18"/>
    </row>
    <row r="12" spans="1:29" ht="15" customHeight="1" thickBot="1" x14ac:dyDescent="0.3">
      <c r="A12" s="99"/>
      <c r="B12" s="369" t="s">
        <v>550</v>
      </c>
      <c r="C12" s="370">
        <v>176928.06965092913</v>
      </c>
      <c r="D12" s="692">
        <v>0</v>
      </c>
      <c r="E12" s="691">
        <v>703.62900200000001</v>
      </c>
      <c r="F12" s="370">
        <v>2075.6238079999998</v>
      </c>
      <c r="G12" s="372">
        <v>1442.67292</v>
      </c>
      <c r="H12" s="373">
        <v>356.78011100000003</v>
      </c>
      <c r="I12" s="371">
        <v>818.31866400000001</v>
      </c>
      <c r="J12" s="374">
        <v>310.77800000000002</v>
      </c>
      <c r="K12" s="695">
        <v>0</v>
      </c>
      <c r="L12" s="374">
        <v>179.97499999999999</v>
      </c>
      <c r="M12" s="694">
        <v>0</v>
      </c>
      <c r="N12" s="690">
        <v>0</v>
      </c>
      <c r="O12" s="693">
        <v>0</v>
      </c>
      <c r="P12" s="20"/>
      <c r="Q12" s="18"/>
      <c r="Y12" s="18"/>
      <c r="Z12" s="18"/>
      <c r="AA12" s="18"/>
    </row>
    <row r="13" spans="1:29" ht="15" customHeight="1" x14ac:dyDescent="0.25">
      <c r="B13" s="375"/>
      <c r="C13" s="376"/>
      <c r="D13" s="376"/>
      <c r="E13" s="376"/>
      <c r="F13" s="298"/>
      <c r="G13" s="376"/>
      <c r="H13" s="376"/>
      <c r="I13" s="376"/>
      <c r="J13" s="376"/>
      <c r="K13" s="376"/>
      <c r="L13" s="298"/>
      <c r="M13" s="376"/>
      <c r="N13" s="376"/>
      <c r="O13" s="376"/>
      <c r="P13" s="376"/>
      <c r="Y13" s="18"/>
      <c r="Z13" s="18"/>
      <c r="AA13" s="18"/>
      <c r="AB13" s="18"/>
      <c r="AC13" s="18"/>
    </row>
    <row r="14" spans="1:29" ht="15" customHeight="1" x14ac:dyDescent="0.25">
      <c r="I14" s="206"/>
      <c r="P14" s="304"/>
    </row>
    <row r="15" spans="1:29" ht="15" customHeight="1" x14ac:dyDescent="0.25">
      <c r="B15" s="103" t="s">
        <v>470</v>
      </c>
      <c r="C15" s="232" t="s">
        <v>791</v>
      </c>
      <c r="E15" s="278"/>
      <c r="F15" s="278"/>
      <c r="G15" s="278"/>
      <c r="H15" s="278"/>
      <c r="I15" s="278"/>
      <c r="J15" s="278"/>
      <c r="K15" s="278"/>
      <c r="L15" s="278"/>
      <c r="M15" s="278"/>
      <c r="N15" s="33"/>
      <c r="O15" s="33"/>
      <c r="P15" s="33"/>
    </row>
    <row r="16" spans="1:29" ht="15" customHeight="1" x14ac:dyDescent="0.25">
      <c r="B16" s="103" t="s">
        <v>498</v>
      </c>
      <c r="C16" s="232" t="s">
        <v>499</v>
      </c>
      <c r="D16" s="8"/>
      <c r="E16" s="232"/>
      <c r="F16" s="232"/>
      <c r="G16" s="232"/>
      <c r="H16" s="232"/>
      <c r="I16" s="232"/>
      <c r="J16" s="232"/>
      <c r="K16" s="232"/>
      <c r="L16" s="232"/>
      <c r="M16" s="232"/>
      <c r="N16" s="230"/>
      <c r="O16" s="230"/>
      <c r="P16" s="33"/>
    </row>
    <row r="17" spans="1:16" ht="68.25" customHeight="1" x14ac:dyDescent="0.25">
      <c r="B17" s="103" t="s">
        <v>500</v>
      </c>
      <c r="C17" s="816" t="s">
        <v>792</v>
      </c>
      <c r="D17" s="816"/>
      <c r="E17" s="816"/>
      <c r="F17" s="816"/>
      <c r="G17" s="816"/>
      <c r="H17" s="816"/>
      <c r="I17" s="816"/>
      <c r="J17" s="816"/>
      <c r="K17" s="816"/>
      <c r="L17" s="816"/>
      <c r="M17" s="816"/>
      <c r="N17" s="816"/>
      <c r="O17" s="816"/>
      <c r="P17" s="278"/>
    </row>
    <row r="18" spans="1:16" ht="15" customHeight="1" x14ac:dyDescent="0.25">
      <c r="B18" s="103" t="s">
        <v>502</v>
      </c>
      <c r="C18" s="232" t="s">
        <v>40</v>
      </c>
      <c r="D18" s="8"/>
      <c r="E18" s="232"/>
      <c r="F18" s="232"/>
      <c r="G18" s="232"/>
      <c r="H18" s="232"/>
      <c r="I18" s="232"/>
      <c r="J18" s="232"/>
      <c r="K18" s="232"/>
      <c r="L18" s="232"/>
      <c r="M18" s="232"/>
      <c r="N18" s="230"/>
      <c r="O18" s="230"/>
      <c r="P18" s="33"/>
    </row>
    <row r="19" spans="1:16" ht="15" customHeight="1" x14ac:dyDescent="0.25">
      <c r="B19" s="103" t="s">
        <v>503</v>
      </c>
      <c r="C19" s="232" t="s">
        <v>577</v>
      </c>
      <c r="D19" s="8"/>
      <c r="E19" s="232"/>
      <c r="F19" s="232"/>
      <c r="G19" s="232"/>
      <c r="H19" s="232"/>
      <c r="I19" s="232"/>
      <c r="J19" s="232"/>
      <c r="K19" s="232"/>
      <c r="L19" s="232"/>
      <c r="M19" s="232"/>
      <c r="N19" s="230"/>
      <c r="O19" s="230"/>
      <c r="P19" s="33"/>
    </row>
    <row r="20" spans="1:16" ht="27.75" customHeight="1" x14ac:dyDescent="0.25">
      <c r="B20" s="103" t="s">
        <v>505</v>
      </c>
      <c r="C20" s="816" t="s">
        <v>793</v>
      </c>
      <c r="D20" s="816"/>
      <c r="E20" s="816"/>
      <c r="F20" s="816"/>
      <c r="G20" s="816"/>
      <c r="H20" s="816"/>
      <c r="I20" s="816"/>
      <c r="J20" s="816"/>
      <c r="K20" s="816"/>
      <c r="L20" s="816"/>
      <c r="M20" s="816"/>
      <c r="N20" s="816"/>
      <c r="O20" s="816"/>
      <c r="P20" s="278"/>
    </row>
    <row r="21" spans="1:16" ht="15" customHeight="1" x14ac:dyDescent="0.25">
      <c r="B21" s="236"/>
      <c r="C21" s="236"/>
      <c r="D21" s="236"/>
      <c r="E21" s="236"/>
      <c r="F21" s="236"/>
      <c r="G21" s="236"/>
      <c r="H21" s="236"/>
      <c r="I21" s="236"/>
      <c r="J21" s="236"/>
      <c r="K21" s="236"/>
    </row>
    <row r="22" spans="1:16" ht="15" customHeight="1" x14ac:dyDescent="0.25">
      <c r="A22" s="234"/>
      <c r="B22" s="105" t="s">
        <v>481</v>
      </c>
      <c r="C22" s="235"/>
      <c r="D22" s="235"/>
      <c r="E22" s="235"/>
      <c r="F22" s="235"/>
      <c r="G22" s="235"/>
      <c r="H22" s="235"/>
      <c r="I22" s="235"/>
      <c r="J22" s="235"/>
      <c r="K22" s="235"/>
      <c r="L22" s="234"/>
      <c r="M22" s="234"/>
      <c r="N22" s="234"/>
      <c r="O22" s="234"/>
    </row>
    <row r="23" spans="1:16" ht="15" customHeight="1" x14ac:dyDescent="0.25">
      <c r="B23" s="888" t="s">
        <v>794</v>
      </c>
      <c r="C23" s="888"/>
      <c r="D23" s="888"/>
      <c r="E23" s="888"/>
      <c r="F23" s="888"/>
      <c r="G23" s="888"/>
      <c r="H23" s="888"/>
      <c r="I23" s="888"/>
      <c r="J23" s="888"/>
      <c r="K23" s="888"/>
      <c r="L23" s="888"/>
      <c r="M23" s="888"/>
      <c r="N23" s="888"/>
      <c r="O23" s="888"/>
    </row>
    <row r="24" spans="1:16" ht="15" customHeight="1" x14ac:dyDescent="0.25">
      <c r="B24" s="799"/>
      <c r="C24" s="799"/>
      <c r="D24" s="799"/>
      <c r="E24" s="799"/>
      <c r="F24" s="799"/>
      <c r="G24" s="799"/>
      <c r="H24" s="799"/>
      <c r="I24" s="799"/>
      <c r="J24" s="799"/>
      <c r="K24" s="799"/>
      <c r="L24" s="799"/>
      <c r="M24" s="799"/>
      <c r="N24" s="799"/>
      <c r="O24" s="799"/>
    </row>
    <row r="25" spans="1:16" ht="15" customHeight="1" x14ac:dyDescent="0.25">
      <c r="B25" s="799"/>
      <c r="C25" s="799"/>
      <c r="D25" s="799"/>
      <c r="E25" s="799"/>
      <c r="F25" s="799"/>
      <c r="G25" s="799"/>
      <c r="H25" s="799"/>
      <c r="I25" s="799"/>
      <c r="J25" s="799"/>
      <c r="K25" s="799"/>
      <c r="L25" s="799"/>
      <c r="M25" s="799"/>
      <c r="N25" s="799"/>
      <c r="O25" s="799"/>
    </row>
    <row r="26" spans="1:16" ht="15" customHeight="1" x14ac:dyDescent="0.25">
      <c r="B26" s="799"/>
      <c r="C26" s="799"/>
      <c r="D26" s="799"/>
      <c r="E26" s="799"/>
      <c r="F26" s="799"/>
      <c r="G26" s="799"/>
      <c r="H26" s="799"/>
      <c r="I26" s="799"/>
      <c r="J26" s="799"/>
      <c r="K26" s="799"/>
      <c r="L26" s="799"/>
      <c r="M26" s="799"/>
      <c r="N26" s="799"/>
      <c r="O26" s="799"/>
    </row>
    <row r="27" spans="1:16" ht="15" customHeight="1" x14ac:dyDescent="0.25">
      <c r="B27" s="799"/>
      <c r="C27" s="799"/>
      <c r="D27" s="799"/>
      <c r="E27" s="799"/>
      <c r="F27" s="799"/>
      <c r="G27" s="799"/>
      <c r="H27" s="799"/>
      <c r="I27" s="799"/>
      <c r="J27" s="799"/>
      <c r="K27" s="799"/>
      <c r="L27" s="799"/>
      <c r="M27" s="799"/>
      <c r="N27" s="799"/>
      <c r="O27" s="799"/>
    </row>
    <row r="28" spans="1:16" ht="15" customHeight="1" x14ac:dyDescent="0.25">
      <c r="B28" s="799"/>
      <c r="C28" s="799"/>
      <c r="D28" s="799"/>
      <c r="E28" s="799"/>
      <c r="F28" s="799"/>
      <c r="G28" s="799"/>
      <c r="H28" s="799"/>
      <c r="I28" s="799"/>
      <c r="J28" s="799"/>
      <c r="K28" s="799"/>
      <c r="L28" s="799"/>
      <c r="M28" s="799"/>
      <c r="N28" s="799"/>
      <c r="O28" s="799"/>
    </row>
    <row r="29" spans="1:16" ht="15" customHeight="1" x14ac:dyDescent="0.25">
      <c r="B29" s="799"/>
      <c r="C29" s="799"/>
      <c r="D29" s="799"/>
      <c r="E29" s="799"/>
      <c r="F29" s="799"/>
      <c r="G29" s="799"/>
      <c r="H29" s="799"/>
      <c r="I29" s="799"/>
      <c r="J29" s="799"/>
      <c r="K29" s="799"/>
      <c r="L29" s="799"/>
      <c r="M29" s="799"/>
      <c r="N29" s="799"/>
      <c r="O29" s="799"/>
    </row>
    <row r="30" spans="1:16" ht="15" customHeight="1" x14ac:dyDescent="0.25">
      <c r="B30" s="799"/>
      <c r="C30" s="799"/>
      <c r="D30" s="799"/>
      <c r="E30" s="799"/>
      <c r="F30" s="799"/>
      <c r="G30" s="799"/>
      <c r="H30" s="799"/>
      <c r="I30" s="799"/>
      <c r="J30" s="799"/>
      <c r="K30" s="799"/>
      <c r="L30" s="799"/>
      <c r="M30" s="799"/>
      <c r="N30" s="799"/>
      <c r="O30" s="799"/>
    </row>
    <row r="31" spans="1:16" ht="15" customHeight="1" x14ac:dyDescent="0.25">
      <c r="B31" s="799"/>
      <c r="C31" s="799"/>
      <c r="D31" s="799"/>
      <c r="E31" s="799"/>
      <c r="F31" s="799"/>
      <c r="G31" s="799"/>
      <c r="H31" s="799"/>
      <c r="I31" s="799"/>
      <c r="J31" s="799"/>
      <c r="K31" s="799"/>
      <c r="L31" s="799"/>
      <c r="M31" s="799"/>
      <c r="N31" s="799"/>
      <c r="O31" s="799"/>
    </row>
    <row r="32" spans="1:16" ht="15" customHeight="1" x14ac:dyDescent="0.25">
      <c r="B32" s="799"/>
      <c r="C32" s="799"/>
      <c r="D32" s="799"/>
      <c r="E32" s="799"/>
      <c r="F32" s="799"/>
      <c r="G32" s="799"/>
      <c r="H32" s="799"/>
      <c r="I32" s="799"/>
      <c r="J32" s="799"/>
      <c r="K32" s="799"/>
      <c r="L32" s="799"/>
      <c r="M32" s="799"/>
      <c r="N32" s="799"/>
      <c r="O32" s="799"/>
    </row>
    <row r="33" spans="2:17" ht="16.5" customHeight="1" x14ac:dyDescent="0.25">
      <c r="B33" s="799"/>
      <c r="C33" s="799"/>
      <c r="D33" s="799"/>
      <c r="E33" s="799"/>
      <c r="F33" s="799"/>
      <c r="G33" s="799"/>
      <c r="H33" s="799"/>
      <c r="I33" s="799"/>
      <c r="J33" s="799"/>
      <c r="K33" s="799"/>
      <c r="L33" s="799"/>
      <c r="M33" s="799"/>
      <c r="N33" s="799"/>
      <c r="O33" s="799"/>
    </row>
    <row r="34" spans="2:17" ht="15" customHeight="1" x14ac:dyDescent="0.25">
      <c r="C34" s="237"/>
      <c r="D34" s="237"/>
      <c r="E34" s="237"/>
      <c r="F34" s="237"/>
      <c r="G34" s="237"/>
      <c r="H34" s="237"/>
      <c r="I34" s="237"/>
      <c r="J34" s="237"/>
      <c r="K34" s="237"/>
      <c r="L34" s="237"/>
      <c r="M34" s="237"/>
      <c r="P34" s="108" t="s">
        <v>480</v>
      </c>
      <c r="Q34" s="108" t="s">
        <v>480</v>
      </c>
    </row>
    <row r="35" spans="2:17" ht="15" customHeight="1" x14ac:dyDescent="0.25">
      <c r="B35" s="237"/>
      <c r="C35" s="237"/>
      <c r="D35" s="237"/>
      <c r="E35" s="237"/>
      <c r="F35" s="237"/>
      <c r="G35" s="237"/>
      <c r="H35" s="237"/>
      <c r="I35" s="237"/>
      <c r="J35" s="237"/>
      <c r="K35" s="237"/>
      <c r="L35" s="237"/>
      <c r="M35" s="237"/>
    </row>
    <row r="36" spans="2:17" ht="15" customHeight="1" x14ac:dyDescent="0.25">
      <c r="B36" s="237"/>
    </row>
    <row r="37" spans="2:17" ht="15" customHeight="1" x14ac:dyDescent="0.25">
      <c r="B37" s="237"/>
    </row>
    <row r="38" spans="2:17" ht="15" customHeight="1" x14ac:dyDescent="0.25">
      <c r="B38" s="237"/>
    </row>
    <row r="39" spans="2:17" ht="15" customHeight="1" x14ac:dyDescent="0.25">
      <c r="B39" s="237"/>
    </row>
    <row r="40" spans="2:17" ht="15" customHeight="1" x14ac:dyDescent="0.25">
      <c r="B40" s="237"/>
      <c r="C40" s="237"/>
      <c r="D40" s="237"/>
      <c r="E40" s="237"/>
      <c r="F40" s="237"/>
      <c r="G40" s="237"/>
      <c r="H40" s="237"/>
      <c r="I40" s="237"/>
      <c r="J40" s="237"/>
      <c r="K40" s="237"/>
      <c r="L40" s="237"/>
      <c r="M40" s="237"/>
    </row>
    <row r="41" spans="2:17" ht="15" customHeight="1" x14ac:dyDescent="0.25">
      <c r="B41" s="237"/>
      <c r="C41" s="237"/>
      <c r="D41" s="237"/>
      <c r="E41" s="237"/>
      <c r="F41" s="237"/>
      <c r="G41" s="237"/>
      <c r="H41" s="237"/>
      <c r="I41" s="237"/>
      <c r="J41" s="237"/>
      <c r="K41" s="237"/>
      <c r="L41" s="237"/>
      <c r="M41" s="237"/>
    </row>
    <row r="42" spans="2:17" ht="15" customHeight="1" x14ac:dyDescent="0.25">
      <c r="B42" s="237"/>
      <c r="C42" s="237"/>
      <c r="D42" s="237"/>
      <c r="E42" s="237"/>
      <c r="F42" s="237"/>
      <c r="G42" s="237"/>
      <c r="H42" s="237"/>
      <c r="I42" s="237"/>
      <c r="J42" s="237"/>
      <c r="K42" s="237"/>
      <c r="L42" s="237"/>
      <c r="M42" s="237"/>
    </row>
    <row r="43" spans="2:17" ht="15" customHeight="1" x14ac:dyDescent="0.25">
      <c r="B43" s="237"/>
      <c r="C43" s="237"/>
      <c r="D43" s="237"/>
      <c r="E43" s="237"/>
      <c r="F43" s="237"/>
      <c r="G43" s="237"/>
      <c r="H43" s="237"/>
      <c r="I43" s="237"/>
      <c r="J43" s="237"/>
      <c r="K43" s="237"/>
      <c r="L43" s="237"/>
      <c r="M43" s="237"/>
    </row>
    <row r="44" spans="2:17" ht="15" customHeight="1" x14ac:dyDescent="0.25">
      <c r="B44" s="237"/>
      <c r="C44" s="237"/>
      <c r="D44" s="237"/>
      <c r="E44" s="237"/>
      <c r="F44" s="237"/>
      <c r="G44" s="237"/>
      <c r="H44" s="237"/>
      <c r="I44" s="237"/>
      <c r="J44" s="237"/>
      <c r="K44" s="237"/>
      <c r="L44" s="237"/>
      <c r="M44" s="237"/>
    </row>
    <row r="45" spans="2:17" ht="15" customHeight="1" x14ac:dyDescent="0.25">
      <c r="B45" s="237"/>
      <c r="C45" s="237"/>
      <c r="D45" s="237"/>
      <c r="E45" s="237"/>
      <c r="F45" s="237"/>
      <c r="G45" s="237"/>
      <c r="H45" s="237"/>
      <c r="I45" s="237"/>
      <c r="J45" s="237"/>
      <c r="K45" s="237"/>
      <c r="L45" s="237"/>
      <c r="M45" s="237"/>
    </row>
    <row r="46" spans="2:17" ht="15" customHeight="1" x14ac:dyDescent="0.25">
      <c r="I46" s="236"/>
      <c r="J46" s="236"/>
      <c r="K46" s="236"/>
    </row>
    <row r="47" spans="2:17" x14ac:dyDescent="0.25">
      <c r="I47" s="236"/>
      <c r="J47" s="236"/>
      <c r="K47" s="236"/>
    </row>
    <row r="48" spans="2:17" x14ac:dyDescent="0.25">
      <c r="I48" s="236"/>
      <c r="J48" s="236"/>
      <c r="K48" s="236"/>
    </row>
    <row r="49" spans="9:11" x14ac:dyDescent="0.25">
      <c r="I49" s="236"/>
      <c r="J49" s="236"/>
      <c r="K49" s="236"/>
    </row>
    <row r="50" spans="9:11" x14ac:dyDescent="0.25">
      <c r="I50" s="236"/>
      <c r="J50" s="236"/>
      <c r="K50" s="236"/>
    </row>
  </sheetData>
  <mergeCells count="14">
    <mergeCell ref="A1:O1"/>
    <mergeCell ref="A3:B3"/>
    <mergeCell ref="B23:O33"/>
    <mergeCell ref="C20:O20"/>
    <mergeCell ref="J7:K7"/>
    <mergeCell ref="N7:N8"/>
    <mergeCell ref="L7:M7"/>
    <mergeCell ref="C7:E7"/>
    <mergeCell ref="O7:O8"/>
    <mergeCell ref="F7:I7"/>
    <mergeCell ref="C4:I6"/>
    <mergeCell ref="J4:M6"/>
    <mergeCell ref="N4:O6"/>
    <mergeCell ref="C17:O17"/>
  </mergeCells>
  <hyperlinks>
    <hyperlink ref="P1" location="Indholdsfortegnelse!A1" display="Tilbage til indholdsfortegnelsen" xr:uid="{00000000-0004-0000-1300-000000000000}"/>
  </hyperlinks>
  <pageMargins left="0.7" right="0.7"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pageSetUpPr fitToPage="1"/>
  </sheetPr>
  <dimension ref="A1:M58"/>
  <sheetViews>
    <sheetView showGridLines="0" zoomScaleNormal="100" workbookViewId="0">
      <selection sqref="A1:E1"/>
    </sheetView>
  </sheetViews>
  <sheetFormatPr defaultColWidth="9" defaultRowHeight="11.5" x14ac:dyDescent="0.25"/>
  <cols>
    <col min="1" max="1" width="2.83203125" style="3" customWidth="1"/>
    <col min="2" max="2" width="23.33203125" style="3" customWidth="1"/>
    <col min="3" max="3" width="57.33203125" style="3" customWidth="1"/>
    <col min="4" max="4" width="15.33203125" style="3" customWidth="1"/>
    <col min="5" max="5" width="15.75" style="3" customWidth="1"/>
    <col min="6" max="6" width="28.33203125" style="3" customWidth="1"/>
    <col min="7" max="7" width="25.83203125" style="3" customWidth="1"/>
    <col min="8" max="8" width="19.33203125" style="3" customWidth="1"/>
    <col min="9" max="10" width="18.33203125" style="3" customWidth="1"/>
    <col min="11" max="11" width="12.58203125" style="3" customWidth="1"/>
    <col min="12" max="15" width="8.58203125" style="3" customWidth="1"/>
    <col min="16" max="17" width="9.75" style="3" customWidth="1"/>
    <col min="18" max="16384" width="9" style="3"/>
  </cols>
  <sheetData>
    <row r="1" spans="1:10" ht="15" customHeight="1" x14ac:dyDescent="0.25">
      <c r="A1" s="819" t="s">
        <v>795</v>
      </c>
      <c r="B1" s="819"/>
      <c r="C1" s="819"/>
      <c r="D1" s="819"/>
      <c r="E1" s="828"/>
      <c r="F1" s="34" t="s">
        <v>96</v>
      </c>
      <c r="J1" s="206"/>
    </row>
    <row r="2" spans="1:10" s="54" customFormat="1" ht="15" customHeight="1" x14ac:dyDescent="0.25">
      <c r="B2" s="49"/>
      <c r="D2" s="327"/>
      <c r="E2" s="327"/>
      <c r="F2" s="327"/>
      <c r="G2" s="309"/>
      <c r="J2" s="113"/>
    </row>
    <row r="3" spans="1:10" ht="15" customHeight="1" x14ac:dyDescent="0.25">
      <c r="B3" s="737">
        <f>+Indholdsfortegnelse!E26</f>
        <v>44196</v>
      </c>
      <c r="D3" s="33"/>
      <c r="J3" s="206"/>
    </row>
    <row r="4" spans="1:10" ht="15" customHeight="1" x14ac:dyDescent="0.25">
      <c r="A4" s="88"/>
      <c r="B4" s="33"/>
      <c r="C4" s="328"/>
      <c r="D4" s="753" t="s">
        <v>423</v>
      </c>
      <c r="E4" s="753" t="s">
        <v>424</v>
      </c>
      <c r="J4" s="206"/>
    </row>
    <row r="5" spans="1:10" ht="70.5" customHeight="1" x14ac:dyDescent="0.25">
      <c r="B5" s="5"/>
      <c r="C5" s="329"/>
      <c r="D5" s="330" t="s">
        <v>796</v>
      </c>
      <c r="E5" s="330" t="s">
        <v>797</v>
      </c>
      <c r="J5" s="206"/>
    </row>
    <row r="6" spans="1:10" ht="15" customHeight="1" x14ac:dyDescent="0.25">
      <c r="A6" s="331">
        <v>1</v>
      </c>
      <c r="B6" s="811" t="s">
        <v>798</v>
      </c>
      <c r="C6" s="811"/>
      <c r="D6" s="332">
        <v>179.85000000000002</v>
      </c>
      <c r="E6" s="332">
        <v>305.95288471000003</v>
      </c>
      <c r="H6" s="96"/>
    </row>
    <row r="7" spans="1:10" ht="15" customHeight="1" x14ac:dyDescent="0.25">
      <c r="A7" s="333">
        <v>2</v>
      </c>
      <c r="B7" s="810" t="s">
        <v>799</v>
      </c>
      <c r="C7" s="810"/>
      <c r="D7" s="334">
        <f>71.95-42.325</f>
        <v>29.625</v>
      </c>
      <c r="E7" s="334">
        <f>66.79154732+107-48.18225984-110.636</f>
        <v>14.97328748000001</v>
      </c>
      <c r="H7" s="96"/>
    </row>
    <row r="8" spans="1:10" ht="15" customHeight="1" x14ac:dyDescent="0.25">
      <c r="A8" s="333">
        <v>3</v>
      </c>
      <c r="B8" s="810" t="s">
        <v>800</v>
      </c>
      <c r="C8" s="810"/>
      <c r="D8" s="334">
        <f>-106.825+77.325</f>
        <v>-29.5</v>
      </c>
      <c r="E8" s="334">
        <f>-83.10969266+72.96137513</f>
        <v>-10.14831753</v>
      </c>
      <c r="G8" s="3" t="s">
        <v>480</v>
      </c>
      <c r="H8" s="96"/>
    </row>
    <row r="9" spans="1:10" ht="15" customHeight="1" x14ac:dyDescent="0.25">
      <c r="A9" s="333">
        <v>4</v>
      </c>
      <c r="B9" s="810" t="s">
        <v>801</v>
      </c>
      <c r="C9" s="810"/>
      <c r="D9" s="334"/>
      <c r="E9" s="335"/>
      <c r="G9" s="336"/>
      <c r="H9" s="337"/>
      <c r="I9" s="336"/>
    </row>
    <row r="10" spans="1:10" ht="15" customHeight="1" x14ac:dyDescent="0.25">
      <c r="A10" s="333">
        <v>5</v>
      </c>
      <c r="B10" s="810" t="s">
        <v>802</v>
      </c>
      <c r="C10" s="810"/>
      <c r="D10" s="299"/>
      <c r="E10" s="335"/>
      <c r="G10" s="336"/>
      <c r="H10" s="337"/>
      <c r="I10" s="336"/>
    </row>
    <row r="11" spans="1:10" ht="15" customHeight="1" x14ac:dyDescent="0.25">
      <c r="A11" s="333">
        <v>6</v>
      </c>
      <c r="B11" s="810" t="s">
        <v>803</v>
      </c>
      <c r="C11" s="810"/>
      <c r="D11" s="299"/>
      <c r="E11" s="299"/>
      <c r="G11" s="336"/>
      <c r="H11" s="337"/>
      <c r="I11" s="336"/>
    </row>
    <row r="12" spans="1:10" ht="15" customHeight="1" x14ac:dyDescent="0.25">
      <c r="A12" s="333">
        <v>7</v>
      </c>
      <c r="B12" s="810" t="s">
        <v>804</v>
      </c>
      <c r="C12" s="810"/>
      <c r="D12" s="299"/>
      <c r="E12" s="299"/>
      <c r="G12" s="336"/>
      <c r="H12" s="338"/>
      <c r="I12" s="18"/>
    </row>
    <row r="13" spans="1:10" ht="15" customHeight="1" x14ac:dyDescent="0.25">
      <c r="A13" s="333">
        <v>8</v>
      </c>
      <c r="B13" s="810" t="s">
        <v>276</v>
      </c>
      <c r="C13" s="810"/>
      <c r="D13" s="299"/>
      <c r="E13" s="299"/>
      <c r="G13" s="336"/>
      <c r="H13" s="18"/>
      <c r="I13" s="18"/>
    </row>
    <row r="14" spans="1:10" ht="15" customHeight="1" x14ac:dyDescent="0.25">
      <c r="A14" s="333">
        <v>9</v>
      </c>
      <c r="B14" s="810" t="s">
        <v>805</v>
      </c>
      <c r="C14" s="810"/>
      <c r="D14" s="334">
        <v>179.97499999999999</v>
      </c>
      <c r="E14" s="334">
        <v>310.77800000000002</v>
      </c>
      <c r="H14" s="18"/>
      <c r="I14" s="18"/>
    </row>
    <row r="15" spans="1:10" ht="15" customHeight="1" x14ac:dyDescent="0.25">
      <c r="A15" s="333">
        <v>10</v>
      </c>
      <c r="B15" s="810" t="s">
        <v>806</v>
      </c>
      <c r="C15" s="810"/>
      <c r="D15" s="299"/>
      <c r="E15" s="299"/>
      <c r="H15" s="18"/>
      <c r="I15" s="18"/>
    </row>
    <row r="16" spans="1:10" ht="15" customHeight="1" x14ac:dyDescent="0.25">
      <c r="A16" s="333">
        <v>11</v>
      </c>
      <c r="B16" s="899" t="s">
        <v>807</v>
      </c>
      <c r="C16" s="899"/>
      <c r="D16" s="339"/>
      <c r="E16" s="339"/>
      <c r="H16" s="18"/>
      <c r="I16" s="18"/>
    </row>
    <row r="17" spans="1:13" ht="15" customHeight="1" x14ac:dyDescent="0.25">
      <c r="A17" s="88"/>
      <c r="B17" s="757"/>
      <c r="C17" s="102"/>
      <c r="D17" s="96"/>
      <c r="E17" s="96"/>
      <c r="F17" s="96"/>
      <c r="H17" s="18"/>
      <c r="I17" s="18"/>
    </row>
    <row r="18" spans="1:13" ht="30.75" customHeight="1" x14ac:dyDescent="0.25">
      <c r="B18" s="103" t="s">
        <v>470</v>
      </c>
      <c r="C18" s="816" t="s">
        <v>808</v>
      </c>
      <c r="D18" s="816"/>
      <c r="E18" s="816"/>
      <c r="G18" s="4"/>
      <c r="H18" s="18"/>
      <c r="I18" s="18"/>
      <c r="J18" s="4"/>
      <c r="K18" s="4"/>
      <c r="L18" s="4"/>
      <c r="M18" s="4"/>
    </row>
    <row r="19" spans="1:13" ht="15" customHeight="1" x14ac:dyDescent="0.25">
      <c r="B19" s="103" t="s">
        <v>498</v>
      </c>
      <c r="C19" s="816" t="s">
        <v>575</v>
      </c>
      <c r="D19" s="816"/>
      <c r="E19" s="816"/>
      <c r="G19" s="4"/>
      <c r="H19" s="18"/>
      <c r="I19" s="18"/>
      <c r="J19" s="4"/>
      <c r="K19" s="4"/>
      <c r="L19" s="4"/>
      <c r="M19" s="4"/>
    </row>
    <row r="20" spans="1:13" ht="42.75" customHeight="1" x14ac:dyDescent="0.25">
      <c r="B20" s="103" t="s">
        <v>500</v>
      </c>
      <c r="C20" s="816" t="s">
        <v>809</v>
      </c>
      <c r="D20" s="816"/>
      <c r="E20" s="816"/>
      <c r="G20" s="4"/>
      <c r="H20" s="18"/>
      <c r="I20" s="18"/>
      <c r="J20" s="4"/>
      <c r="K20" s="4"/>
      <c r="L20" s="4"/>
      <c r="M20" s="4"/>
    </row>
    <row r="21" spans="1:13" ht="15" customHeight="1" x14ac:dyDescent="0.25">
      <c r="B21" s="103" t="s">
        <v>502</v>
      </c>
      <c r="C21" s="293" t="s">
        <v>40</v>
      </c>
      <c r="D21" s="340"/>
      <c r="E21" s="340"/>
      <c r="G21" s="340"/>
      <c r="H21" s="18"/>
      <c r="I21" s="18"/>
      <c r="J21" s="340"/>
      <c r="K21" s="340"/>
      <c r="L21" s="340"/>
      <c r="M21" s="340"/>
    </row>
    <row r="22" spans="1:13" ht="15" customHeight="1" x14ac:dyDescent="0.25">
      <c r="B22" s="103" t="s">
        <v>503</v>
      </c>
      <c r="C22" s="293" t="s">
        <v>810</v>
      </c>
      <c r="D22" s="4"/>
      <c r="E22" s="4"/>
      <c r="G22" s="4"/>
      <c r="H22" s="4"/>
      <c r="I22" s="4"/>
      <c r="J22" s="4"/>
      <c r="K22" s="4"/>
      <c r="L22" s="4"/>
      <c r="M22" s="4"/>
    </row>
    <row r="23" spans="1:13" ht="27.75" customHeight="1" x14ac:dyDescent="0.25">
      <c r="B23" s="103" t="s">
        <v>505</v>
      </c>
      <c r="C23" s="816" t="s">
        <v>811</v>
      </c>
      <c r="D23" s="816"/>
      <c r="E23" s="816"/>
      <c r="G23" s="4"/>
      <c r="H23" s="4"/>
      <c r="I23" s="4"/>
      <c r="J23" s="4"/>
      <c r="K23" s="4"/>
      <c r="L23" s="4"/>
      <c r="M23" s="4"/>
    </row>
    <row r="24" spans="1:13" ht="15" customHeight="1" x14ac:dyDescent="0.25">
      <c r="B24" s="103"/>
      <c r="C24" s="746"/>
      <c r="D24" s="746"/>
      <c r="E24" s="746"/>
      <c r="G24" s="4"/>
      <c r="H24" s="4"/>
      <c r="I24" s="4"/>
      <c r="J24" s="4"/>
      <c r="K24" s="4"/>
      <c r="L24" s="4"/>
      <c r="M24" s="4"/>
    </row>
    <row r="25" spans="1:13" ht="15" customHeight="1" x14ac:dyDescent="0.25">
      <c r="A25" s="234"/>
      <c r="B25" s="105" t="s">
        <v>812</v>
      </c>
      <c r="C25" s="234"/>
      <c r="D25" s="234"/>
      <c r="E25" s="234"/>
    </row>
    <row r="26" spans="1:13" ht="28.5" customHeight="1" x14ac:dyDescent="0.25">
      <c r="B26" s="799" t="s">
        <v>813</v>
      </c>
      <c r="C26" s="799"/>
      <c r="D26" s="799"/>
      <c r="E26" s="799"/>
      <c r="G26" s="237"/>
      <c r="H26" s="237"/>
      <c r="I26" s="237"/>
      <c r="J26" s="237"/>
    </row>
    <row r="27" spans="1:13" ht="28.5" customHeight="1" x14ac:dyDescent="0.25">
      <c r="B27" s="799"/>
      <c r="C27" s="799"/>
      <c r="D27" s="799"/>
      <c r="E27" s="799"/>
      <c r="G27" s="237"/>
      <c r="H27" s="237"/>
      <c r="I27" s="237"/>
      <c r="J27" s="237"/>
    </row>
    <row r="28" spans="1:13" ht="28.5" customHeight="1" x14ac:dyDescent="0.25">
      <c r="B28" s="799"/>
      <c r="C28" s="799"/>
      <c r="D28" s="799"/>
      <c r="E28" s="799"/>
      <c r="G28" s="237"/>
      <c r="H28" s="237"/>
      <c r="I28" s="237"/>
      <c r="J28" s="237"/>
    </row>
    <row r="29" spans="1:13" ht="28.5" customHeight="1" x14ac:dyDescent="0.25">
      <c r="B29" s="799"/>
      <c r="C29" s="799"/>
      <c r="D29" s="799"/>
      <c r="E29" s="799"/>
      <c r="G29" s="237"/>
      <c r="H29" s="237"/>
      <c r="I29" s="237"/>
      <c r="J29" s="237"/>
    </row>
    <row r="30" spans="1:13" ht="28.5" customHeight="1" x14ac:dyDescent="0.25">
      <c r="B30" s="799"/>
      <c r="C30" s="799"/>
      <c r="D30" s="799"/>
      <c r="E30" s="799"/>
      <c r="G30" s="237"/>
      <c r="H30" s="237"/>
      <c r="I30" s="237"/>
      <c r="J30" s="237"/>
    </row>
    <row r="31" spans="1:13" ht="28.5" customHeight="1" x14ac:dyDescent="0.25">
      <c r="B31" s="799"/>
      <c r="C31" s="799"/>
      <c r="D31" s="799"/>
      <c r="E31" s="799"/>
      <c r="G31" s="237"/>
      <c r="H31" s="237"/>
      <c r="I31" s="237"/>
      <c r="J31" s="237"/>
    </row>
    <row r="32" spans="1:13" ht="28.5" customHeight="1" x14ac:dyDescent="0.25">
      <c r="B32" s="799"/>
      <c r="C32" s="799"/>
      <c r="D32" s="799"/>
      <c r="E32" s="799"/>
      <c r="G32" s="237"/>
      <c r="H32" s="237"/>
      <c r="I32" s="237"/>
      <c r="J32" s="237"/>
    </row>
    <row r="33" spans="2:10" ht="28.5" customHeight="1" x14ac:dyDescent="0.25">
      <c r="B33" s="799"/>
      <c r="C33" s="799"/>
      <c r="D33" s="799"/>
      <c r="E33" s="799"/>
      <c r="G33" s="237"/>
      <c r="H33" s="237"/>
      <c r="I33" s="237"/>
      <c r="J33" s="237"/>
    </row>
    <row r="34" spans="2:10" ht="28.5" customHeight="1" x14ac:dyDescent="0.25">
      <c r="B34" s="799"/>
      <c r="C34" s="799"/>
      <c r="D34" s="799"/>
      <c r="E34" s="799"/>
      <c r="G34" s="237"/>
      <c r="H34" s="237"/>
      <c r="I34" s="237"/>
      <c r="J34" s="237"/>
    </row>
    <row r="35" spans="2:10" ht="15" customHeight="1" x14ac:dyDescent="0.25">
      <c r="B35" s="799"/>
      <c r="C35" s="799"/>
      <c r="D35" s="799"/>
      <c r="E35" s="799"/>
      <c r="G35" s="237"/>
      <c r="H35" s="237"/>
      <c r="I35" s="237"/>
      <c r="J35" s="237"/>
    </row>
    <row r="36" spans="2:10" ht="15" customHeight="1" x14ac:dyDescent="0.25">
      <c r="D36" s="237"/>
      <c r="E36" s="237"/>
      <c r="F36" s="108" t="s">
        <v>480</v>
      </c>
      <c r="G36" s="237"/>
      <c r="H36" s="237"/>
      <c r="I36" s="237"/>
      <c r="J36" s="237"/>
    </row>
    <row r="37" spans="2:10" ht="15" customHeight="1" x14ac:dyDescent="0.25">
      <c r="C37" s="237"/>
      <c r="D37" s="237"/>
      <c r="E37" s="237"/>
      <c r="F37" s="237"/>
      <c r="G37" s="237"/>
      <c r="H37" s="237"/>
      <c r="I37" s="237"/>
      <c r="J37" s="237"/>
    </row>
    <row r="38" spans="2:10" ht="15" customHeight="1" x14ac:dyDescent="0.25">
      <c r="C38" s="237"/>
      <c r="D38" s="237"/>
      <c r="E38" s="237"/>
      <c r="F38" s="237"/>
      <c r="G38" s="237"/>
      <c r="H38" s="237"/>
      <c r="I38" s="237"/>
      <c r="J38" s="237"/>
    </row>
    <row r="39" spans="2:10" ht="15" customHeight="1" x14ac:dyDescent="0.25">
      <c r="C39" s="237"/>
      <c r="D39" s="237"/>
      <c r="E39" s="237"/>
      <c r="F39" s="237"/>
      <c r="G39" s="237"/>
      <c r="H39" s="237"/>
      <c r="I39" s="237"/>
      <c r="J39" s="237"/>
    </row>
    <row r="40" spans="2:10" ht="15" customHeight="1" x14ac:dyDescent="0.25">
      <c r="C40" s="237"/>
      <c r="D40" s="237"/>
      <c r="E40" s="237"/>
      <c r="F40" s="237"/>
      <c r="G40" s="237"/>
      <c r="H40" s="237"/>
      <c r="I40" s="237"/>
      <c r="J40" s="237"/>
    </row>
    <row r="41" spans="2:10" ht="15" customHeight="1" x14ac:dyDescent="0.25">
      <c r="C41" s="237"/>
      <c r="D41" s="237"/>
      <c r="E41" s="237"/>
      <c r="F41" s="237"/>
      <c r="G41" s="237"/>
      <c r="H41" s="237"/>
      <c r="I41" s="237"/>
      <c r="J41" s="237"/>
    </row>
    <row r="42" spans="2:10" ht="15" customHeight="1" x14ac:dyDescent="0.25">
      <c r="C42" s="237"/>
      <c r="D42" s="237"/>
      <c r="E42" s="237"/>
      <c r="F42" s="237"/>
      <c r="G42" s="237"/>
      <c r="H42" s="237"/>
      <c r="I42" s="237"/>
      <c r="J42" s="237"/>
    </row>
    <row r="43" spans="2:10" ht="15" customHeight="1" x14ac:dyDescent="0.25">
      <c r="C43" s="237"/>
      <c r="D43" s="237"/>
      <c r="E43" s="237"/>
      <c r="F43" s="237"/>
      <c r="G43" s="237"/>
      <c r="H43" s="237"/>
      <c r="I43" s="237"/>
      <c r="J43" s="237"/>
    </row>
    <row r="44" spans="2:10" ht="15" customHeight="1" x14ac:dyDescent="0.25">
      <c r="C44" s="237"/>
      <c r="D44" s="237"/>
      <c r="E44" s="237"/>
      <c r="F44" s="237"/>
      <c r="G44" s="237"/>
      <c r="H44" s="237"/>
      <c r="I44" s="237"/>
      <c r="J44" s="237"/>
    </row>
    <row r="45" spans="2:10" ht="15" customHeight="1" x14ac:dyDescent="0.25">
      <c r="C45" s="237"/>
      <c r="D45" s="237"/>
      <c r="E45" s="237"/>
      <c r="F45" s="237"/>
      <c r="G45" s="237"/>
      <c r="H45" s="237"/>
      <c r="I45" s="237"/>
      <c r="J45" s="237"/>
    </row>
    <row r="46" spans="2:10" ht="15" customHeight="1" x14ac:dyDescent="0.25">
      <c r="C46" s="237"/>
      <c r="D46" s="237"/>
      <c r="E46" s="237"/>
      <c r="F46" s="237"/>
      <c r="G46" s="237"/>
      <c r="H46" s="237"/>
      <c r="I46" s="237"/>
      <c r="J46" s="237"/>
    </row>
    <row r="47" spans="2:10" ht="15" customHeight="1" x14ac:dyDescent="0.25">
      <c r="C47" s="237"/>
      <c r="D47" s="237"/>
      <c r="E47" s="237"/>
      <c r="F47" s="237"/>
      <c r="G47" s="237"/>
      <c r="H47" s="237"/>
      <c r="I47" s="237"/>
      <c r="J47" s="237"/>
    </row>
    <row r="48" spans="2:10" ht="15" customHeight="1" x14ac:dyDescent="0.25">
      <c r="C48" s="237"/>
      <c r="D48" s="237"/>
      <c r="E48" s="237"/>
      <c r="F48" s="237"/>
      <c r="G48" s="237"/>
      <c r="H48" s="237"/>
      <c r="I48" s="237"/>
      <c r="J48" s="237"/>
    </row>
    <row r="49" spans="3:12" x14ac:dyDescent="0.25">
      <c r="C49" s="237"/>
      <c r="D49" s="237"/>
      <c r="E49" s="237"/>
      <c r="F49" s="237"/>
      <c r="G49" s="237"/>
      <c r="H49" s="237"/>
      <c r="I49" s="237"/>
      <c r="J49" s="237"/>
      <c r="K49" s="236"/>
      <c r="L49" s="236"/>
    </row>
    <row r="50" spans="3:12" x14ac:dyDescent="0.25">
      <c r="C50" s="237"/>
      <c r="D50" s="237"/>
      <c r="E50" s="237"/>
      <c r="F50" s="237"/>
      <c r="G50" s="237"/>
      <c r="H50" s="237"/>
      <c r="I50" s="237"/>
      <c r="J50" s="237"/>
      <c r="K50" s="236"/>
      <c r="L50" s="236"/>
    </row>
    <row r="51" spans="3:12" x14ac:dyDescent="0.25">
      <c r="C51" s="237"/>
      <c r="D51" s="237"/>
      <c r="E51" s="237"/>
      <c r="F51" s="237"/>
      <c r="G51" s="237"/>
      <c r="H51" s="237"/>
      <c r="I51" s="237"/>
      <c r="J51" s="237"/>
      <c r="K51" s="236"/>
      <c r="L51" s="236"/>
    </row>
    <row r="52" spans="3:12" x14ac:dyDescent="0.25">
      <c r="C52" s="237"/>
      <c r="D52" s="237"/>
      <c r="E52" s="237"/>
      <c r="F52" s="237"/>
      <c r="G52" s="237"/>
      <c r="H52" s="237"/>
      <c r="I52" s="237"/>
      <c r="J52" s="237"/>
      <c r="K52" s="236"/>
      <c r="L52" s="236"/>
    </row>
    <row r="53" spans="3:12" x14ac:dyDescent="0.25">
      <c r="J53" s="236"/>
      <c r="K53" s="236"/>
      <c r="L53" s="236"/>
    </row>
    <row r="54" spans="3:12" x14ac:dyDescent="0.25">
      <c r="J54" s="236"/>
      <c r="K54" s="236"/>
      <c r="L54" s="236"/>
    </row>
    <row r="55" spans="3:12" x14ac:dyDescent="0.25">
      <c r="J55" s="236"/>
      <c r="K55" s="236"/>
      <c r="L55" s="236"/>
    </row>
    <row r="56" spans="3:12" x14ac:dyDescent="0.25">
      <c r="J56" s="236"/>
      <c r="K56" s="236"/>
      <c r="L56" s="236"/>
    </row>
    <row r="57" spans="3:12" x14ac:dyDescent="0.25">
      <c r="J57" s="236"/>
      <c r="K57" s="236"/>
      <c r="L57" s="236"/>
    </row>
    <row r="58" spans="3:12" ht="15" customHeight="1" x14ac:dyDescent="0.25">
      <c r="J58" s="236"/>
      <c r="K58" s="236"/>
      <c r="L58" s="236"/>
    </row>
  </sheetData>
  <mergeCells count="17">
    <mergeCell ref="B13:C13"/>
    <mergeCell ref="B14:C14"/>
    <mergeCell ref="B15:C15"/>
    <mergeCell ref="A1:E1"/>
    <mergeCell ref="B16:C16"/>
    <mergeCell ref="B6:C6"/>
    <mergeCell ref="B7:C7"/>
    <mergeCell ref="B8:C8"/>
    <mergeCell ref="B9:C9"/>
    <mergeCell ref="B10:C10"/>
    <mergeCell ref="B11:C11"/>
    <mergeCell ref="B12:C12"/>
    <mergeCell ref="B26:E35"/>
    <mergeCell ref="C18:E18"/>
    <mergeCell ref="C19:E19"/>
    <mergeCell ref="C20:E20"/>
    <mergeCell ref="C23:E23"/>
  </mergeCells>
  <hyperlinks>
    <hyperlink ref="F1" location="Indholdsfortegnelse!A1" display="Back to index"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pageSetUpPr fitToPage="1"/>
  </sheetPr>
  <dimension ref="A1:H52"/>
  <sheetViews>
    <sheetView showGridLines="0" zoomScaleNormal="100" workbookViewId="0">
      <selection sqref="A1:C1"/>
    </sheetView>
  </sheetViews>
  <sheetFormatPr defaultColWidth="9" defaultRowHeight="11.5" x14ac:dyDescent="0.25"/>
  <cols>
    <col min="1" max="1" width="30.83203125" style="112" customWidth="1"/>
    <col min="2" max="2" width="58.75" style="112" customWidth="1"/>
    <col min="3" max="3" width="21" style="112" customWidth="1"/>
    <col min="4" max="5" width="25.83203125" style="112" customWidth="1"/>
    <col min="6" max="6" width="14.33203125" style="112" customWidth="1"/>
    <col min="7" max="12" width="9.75" style="112" customWidth="1"/>
    <col min="13" max="16384" width="9" style="112"/>
  </cols>
  <sheetData>
    <row r="1" spans="1:8" ht="15" customHeight="1" x14ac:dyDescent="0.25">
      <c r="A1" s="819" t="s">
        <v>814</v>
      </c>
      <c r="B1" s="819"/>
      <c r="C1" s="819"/>
      <c r="D1" s="720" t="s">
        <v>96</v>
      </c>
    </row>
    <row r="2" spans="1:8" s="307" customFormat="1" ht="15" customHeight="1" x14ac:dyDescent="0.25">
      <c r="A2" s="83"/>
      <c r="B2" s="306"/>
      <c r="C2" s="306"/>
      <c r="D2" s="306"/>
      <c r="E2" s="84"/>
    </row>
    <row r="3" spans="1:8" ht="15" customHeight="1" x14ac:dyDescent="0.25">
      <c r="A3" s="902">
        <f>+Indholdsfortegnelse!E27</f>
        <v>44196</v>
      </c>
      <c r="B3" s="903"/>
      <c r="C3" s="308"/>
      <c r="D3" s="20"/>
      <c r="E3" s="309"/>
    </row>
    <row r="4" spans="1:8" ht="54" customHeight="1" x14ac:dyDescent="0.25">
      <c r="A4" s="310" t="s">
        <v>815</v>
      </c>
      <c r="B4" s="311"/>
      <c r="C4" s="312" t="s">
        <v>816</v>
      </c>
      <c r="D4" s="18"/>
      <c r="E4" s="113"/>
    </row>
    <row r="5" spans="1:8" ht="15" customHeight="1" x14ac:dyDescent="0.25">
      <c r="A5" s="904" t="s">
        <v>798</v>
      </c>
      <c r="B5" s="904"/>
      <c r="C5" s="313">
        <v>2471.4425689999998</v>
      </c>
      <c r="D5" s="20"/>
    </row>
    <row r="6" spans="1:8" ht="15" customHeight="1" x14ac:dyDescent="0.25">
      <c r="A6" s="905" t="s">
        <v>817</v>
      </c>
      <c r="B6" s="905"/>
      <c r="C6" s="313">
        <v>1021</v>
      </c>
      <c r="D6" s="314"/>
    </row>
    <row r="7" spans="1:8" ht="15" customHeight="1" x14ac:dyDescent="0.25">
      <c r="A7" s="906" t="s">
        <v>818</v>
      </c>
      <c r="B7" s="906"/>
      <c r="C7" s="313">
        <v>-1771</v>
      </c>
      <c r="D7" s="18"/>
    </row>
    <row r="8" spans="1:8" ht="15" customHeight="1" x14ac:dyDescent="0.25">
      <c r="A8" s="906" t="s">
        <v>819</v>
      </c>
      <c r="B8" s="906"/>
      <c r="C8" s="313">
        <v>-11.484675330000002</v>
      </c>
      <c r="D8" s="18"/>
    </row>
    <row r="9" spans="1:8" ht="15" customHeight="1" x14ac:dyDescent="0.25">
      <c r="A9" s="907" t="s">
        <v>820</v>
      </c>
      <c r="B9" s="907"/>
      <c r="C9" s="315">
        <v>640</v>
      </c>
      <c r="D9" s="20"/>
    </row>
    <row r="10" spans="1:8" ht="15" customHeight="1" x14ac:dyDescent="0.25">
      <c r="A10" s="316" t="s">
        <v>805</v>
      </c>
      <c r="B10" s="317"/>
      <c r="C10" s="318">
        <v>2349.95789367</v>
      </c>
      <c r="D10" s="319"/>
      <c r="E10" s="320"/>
    </row>
    <row r="11" spans="1:8" ht="15" customHeight="1" x14ac:dyDescent="0.25">
      <c r="A11" s="126"/>
      <c r="C11" s="304"/>
      <c r="E11" s="320"/>
    </row>
    <row r="12" spans="1:8" ht="15" customHeight="1" x14ac:dyDescent="0.25">
      <c r="A12" s="321" t="s">
        <v>470</v>
      </c>
      <c r="B12" s="901" t="s">
        <v>821</v>
      </c>
      <c r="C12" s="901"/>
      <c r="D12" s="322"/>
      <c r="E12" s="113"/>
    </row>
    <row r="13" spans="1:8" ht="15" customHeight="1" x14ac:dyDescent="0.25">
      <c r="A13" s="321" t="s">
        <v>498</v>
      </c>
      <c r="B13" s="901" t="s">
        <v>499</v>
      </c>
      <c r="C13" s="901"/>
      <c r="D13" s="322"/>
      <c r="E13" s="322"/>
      <c r="F13" s="322"/>
      <c r="G13" s="322"/>
      <c r="H13" s="322"/>
    </row>
    <row r="14" spans="1:8" ht="15" customHeight="1" x14ac:dyDescent="0.25">
      <c r="A14" s="321" t="s">
        <v>500</v>
      </c>
      <c r="B14" s="901" t="s">
        <v>759</v>
      </c>
      <c r="C14" s="901"/>
      <c r="D14" s="322"/>
      <c r="E14" s="322"/>
      <c r="F14" s="322"/>
      <c r="G14" s="322"/>
      <c r="H14" s="322"/>
    </row>
    <row r="15" spans="1:8" ht="15" customHeight="1" x14ac:dyDescent="0.25">
      <c r="A15" s="321" t="s">
        <v>502</v>
      </c>
      <c r="B15" s="901" t="s">
        <v>40</v>
      </c>
      <c r="C15" s="901"/>
      <c r="D15" s="323"/>
      <c r="E15" s="322"/>
      <c r="F15" s="322"/>
      <c r="G15" s="322"/>
      <c r="H15" s="322"/>
    </row>
    <row r="16" spans="1:8" ht="15" customHeight="1" x14ac:dyDescent="0.25">
      <c r="A16" s="321" t="s">
        <v>503</v>
      </c>
      <c r="B16" s="901" t="s">
        <v>554</v>
      </c>
      <c r="C16" s="901"/>
      <c r="D16" s="322"/>
      <c r="E16" s="324"/>
      <c r="F16" s="324"/>
      <c r="G16" s="324"/>
      <c r="H16" s="324"/>
    </row>
    <row r="17" spans="1:8" ht="15" customHeight="1" x14ac:dyDescent="0.25">
      <c r="A17" s="321" t="s">
        <v>505</v>
      </c>
      <c r="B17" s="901" t="s">
        <v>822</v>
      </c>
      <c r="C17" s="901"/>
      <c r="D17" s="322"/>
      <c r="E17" s="322"/>
      <c r="F17" s="322"/>
      <c r="G17" s="322"/>
      <c r="H17" s="322"/>
    </row>
    <row r="18" spans="1:8" ht="15" customHeight="1" x14ac:dyDescent="0.25">
      <c r="D18" s="18"/>
      <c r="E18" s="322"/>
      <c r="F18" s="322"/>
      <c r="G18" s="322"/>
      <c r="H18" s="322"/>
    </row>
    <row r="19" spans="1:8" ht="15" customHeight="1" x14ac:dyDescent="0.25">
      <c r="A19" s="105" t="s">
        <v>812</v>
      </c>
      <c r="B19" s="234"/>
      <c r="C19" s="234"/>
      <c r="D19" s="18"/>
    </row>
    <row r="20" spans="1:8" ht="55.5" customHeight="1" x14ac:dyDescent="0.25">
      <c r="A20" s="799" t="s">
        <v>823</v>
      </c>
      <c r="B20" s="799"/>
      <c r="C20" s="799"/>
      <c r="D20" s="18"/>
    </row>
    <row r="21" spans="1:8" ht="15" customHeight="1" x14ac:dyDescent="0.25">
      <c r="A21" s="325" t="s">
        <v>696</v>
      </c>
      <c r="B21" s="237"/>
      <c r="C21" s="237"/>
      <c r="D21" s="18"/>
    </row>
    <row r="22" spans="1:8" ht="42" customHeight="1" x14ac:dyDescent="0.25">
      <c r="A22" s="900" t="s">
        <v>824</v>
      </c>
      <c r="B22" s="900"/>
      <c r="C22" s="900"/>
      <c r="D22" s="18"/>
    </row>
    <row r="23" spans="1:8" ht="27" customHeight="1" x14ac:dyDescent="0.25">
      <c r="A23" s="900" t="s">
        <v>825</v>
      </c>
      <c r="B23" s="900"/>
      <c r="C23" s="900"/>
      <c r="D23" s="18"/>
    </row>
    <row r="24" spans="1:8" ht="15" customHeight="1" x14ac:dyDescent="0.25">
      <c r="A24" s="900" t="s">
        <v>826</v>
      </c>
      <c r="B24" s="900"/>
      <c r="C24" s="900"/>
      <c r="D24" s="18"/>
    </row>
    <row r="25" spans="1:8" ht="28.5" customHeight="1" x14ac:dyDescent="0.25">
      <c r="A25" s="900" t="s">
        <v>827</v>
      </c>
      <c r="B25" s="900"/>
      <c r="C25" s="900"/>
      <c r="D25" s="18"/>
    </row>
    <row r="26" spans="1:8" ht="15" customHeight="1" x14ac:dyDescent="0.25">
      <c r="A26" s="900" t="s">
        <v>828</v>
      </c>
      <c r="B26" s="900"/>
      <c r="C26" s="900"/>
      <c r="D26" s="18"/>
    </row>
    <row r="27" spans="1:8" ht="15" customHeight="1" x14ac:dyDescent="0.25">
      <c r="A27" s="237"/>
      <c r="B27" s="237"/>
      <c r="C27" s="237"/>
      <c r="D27" s="18"/>
    </row>
    <row r="28" spans="1:8" ht="15" customHeight="1" x14ac:dyDescent="0.25">
      <c r="A28" s="237"/>
      <c r="B28" s="237"/>
      <c r="C28" s="237"/>
      <c r="D28" s="18"/>
    </row>
    <row r="29" spans="1:8" ht="15" customHeight="1" x14ac:dyDescent="0.25">
      <c r="A29" s="237"/>
      <c r="B29" s="237"/>
      <c r="C29" s="237"/>
      <c r="D29" s="18"/>
    </row>
    <row r="30" spans="1:8" ht="15" customHeight="1" x14ac:dyDescent="0.25">
      <c r="A30" s="237"/>
      <c r="B30" s="237"/>
      <c r="C30" s="237"/>
      <c r="D30" s="18"/>
    </row>
    <row r="31" spans="1:8" ht="15" customHeight="1" x14ac:dyDescent="0.25">
      <c r="A31" s="237"/>
      <c r="B31" s="237"/>
      <c r="C31" s="237"/>
      <c r="D31" s="18"/>
    </row>
    <row r="32" spans="1:8" ht="13.5" x14ac:dyDescent="0.25">
      <c r="A32" s="237"/>
      <c r="B32" s="237"/>
      <c r="C32" s="237"/>
      <c r="D32" s="18"/>
    </row>
    <row r="33" spans="1:7" ht="13.5" x14ac:dyDescent="0.25">
      <c r="A33" s="237"/>
      <c r="B33" s="237"/>
      <c r="C33" s="237"/>
      <c r="D33" s="18"/>
    </row>
    <row r="34" spans="1:7" ht="25.15" hidden="1" customHeight="1" x14ac:dyDescent="0.25">
      <c r="A34" s="237"/>
      <c r="B34" s="237"/>
      <c r="C34" s="237"/>
    </row>
    <row r="35" spans="1:7" x14ac:dyDescent="0.25">
      <c r="A35" s="3"/>
      <c r="B35" s="237"/>
      <c r="C35" s="108" t="s">
        <v>480</v>
      </c>
    </row>
    <row r="36" spans="1:7" x14ac:dyDescent="0.25">
      <c r="A36" s="326"/>
    </row>
    <row r="37" spans="1:7" x14ac:dyDescent="0.25">
      <c r="A37" s="326"/>
      <c r="B37" s="326"/>
      <c r="C37" s="326"/>
      <c r="D37" s="326"/>
    </row>
    <row r="38" spans="1:7" x14ac:dyDescent="0.25">
      <c r="A38" s="326"/>
      <c r="B38" s="326"/>
      <c r="C38" s="326"/>
      <c r="D38" s="326"/>
      <c r="E38" s="326"/>
      <c r="F38" s="326"/>
      <c r="G38" s="326"/>
    </row>
    <row r="39" spans="1:7" x14ac:dyDescent="0.25">
      <c r="E39" s="326"/>
      <c r="F39" s="326"/>
      <c r="G39" s="326"/>
    </row>
    <row r="40" spans="1:7" x14ac:dyDescent="0.25">
      <c r="E40" s="326"/>
      <c r="F40" s="326"/>
      <c r="G40" s="326"/>
    </row>
    <row r="41" spans="1:7" x14ac:dyDescent="0.25">
      <c r="E41" s="326"/>
      <c r="F41" s="326"/>
      <c r="G41" s="326"/>
    </row>
    <row r="42" spans="1:7" x14ac:dyDescent="0.25">
      <c r="E42" s="326"/>
      <c r="F42" s="326"/>
      <c r="G42" s="326"/>
    </row>
    <row r="43" spans="1:7" x14ac:dyDescent="0.25">
      <c r="E43" s="326"/>
      <c r="F43" s="326"/>
      <c r="G43" s="326"/>
    </row>
    <row r="44" spans="1:7" x14ac:dyDescent="0.25">
      <c r="E44" s="326"/>
      <c r="F44" s="326"/>
      <c r="G44" s="326"/>
    </row>
    <row r="45" spans="1:7" x14ac:dyDescent="0.25">
      <c r="E45" s="326"/>
      <c r="F45" s="326"/>
      <c r="G45" s="326"/>
    </row>
    <row r="46" spans="1:7" x14ac:dyDescent="0.25">
      <c r="E46" s="326"/>
      <c r="F46" s="326"/>
      <c r="G46" s="326"/>
    </row>
    <row r="47" spans="1:7" x14ac:dyDescent="0.25">
      <c r="E47" s="326"/>
      <c r="F47" s="326"/>
      <c r="G47" s="326"/>
    </row>
    <row r="48" spans="1:7" x14ac:dyDescent="0.25">
      <c r="E48" s="326"/>
      <c r="F48" s="326"/>
      <c r="G48" s="326"/>
    </row>
    <row r="49" spans="5:7" x14ac:dyDescent="0.25">
      <c r="E49" s="326"/>
      <c r="F49" s="326"/>
      <c r="G49" s="326"/>
    </row>
    <row r="50" spans="5:7" x14ac:dyDescent="0.25">
      <c r="E50" s="326"/>
      <c r="F50" s="326"/>
      <c r="G50" s="326"/>
    </row>
    <row r="51" spans="5:7" x14ac:dyDescent="0.25">
      <c r="E51" s="326"/>
      <c r="F51" s="326"/>
      <c r="G51" s="326"/>
    </row>
    <row r="52" spans="5:7" x14ac:dyDescent="0.25">
      <c r="E52" s="326"/>
      <c r="F52" s="326"/>
      <c r="G52" s="326"/>
    </row>
  </sheetData>
  <mergeCells count="19">
    <mergeCell ref="B15:C15"/>
    <mergeCell ref="B16:C16"/>
    <mergeCell ref="B17:C17"/>
    <mergeCell ref="A20:C20"/>
    <mergeCell ref="A1:C1"/>
    <mergeCell ref="B12:C12"/>
    <mergeCell ref="B13:C13"/>
    <mergeCell ref="B14:C14"/>
    <mergeCell ref="A3:B3"/>
    <mergeCell ref="A5:B5"/>
    <mergeCell ref="A6:B6"/>
    <mergeCell ref="A7:B7"/>
    <mergeCell ref="A8:B8"/>
    <mergeCell ref="A9:B9"/>
    <mergeCell ref="A22:C22"/>
    <mergeCell ref="A23:C23"/>
    <mergeCell ref="A24:C24"/>
    <mergeCell ref="A25:C25"/>
    <mergeCell ref="A26:C26"/>
  </mergeCells>
  <hyperlinks>
    <hyperlink ref="D1" location="Indholdsfortegnelse!A1" display="Back to index" xr:uid="{00000000-0004-0000-15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pageSetUpPr fitToPage="1"/>
  </sheetPr>
  <dimension ref="A1:L67"/>
  <sheetViews>
    <sheetView showGridLines="0" zoomScaleNormal="100" zoomScaleSheetLayoutView="85" workbookViewId="0">
      <selection sqref="A1:G1"/>
    </sheetView>
  </sheetViews>
  <sheetFormatPr defaultColWidth="9" defaultRowHeight="11.5" x14ac:dyDescent="0.25"/>
  <cols>
    <col min="1" max="1" width="3.33203125" style="3" customWidth="1"/>
    <col min="2" max="2" width="18.58203125" style="3" customWidth="1"/>
    <col min="3" max="3" width="17.5" style="3" customWidth="1"/>
    <col min="4" max="6" width="16.33203125" style="3" customWidth="1"/>
    <col min="7" max="7" width="15.33203125" style="3" customWidth="1"/>
    <col min="8" max="8" width="30" style="3" customWidth="1"/>
    <col min="9" max="9" width="25.83203125" style="3" customWidth="1"/>
    <col min="10" max="14" width="8.58203125" style="3" customWidth="1"/>
    <col min="15" max="16" width="9.75" style="3" customWidth="1"/>
    <col min="17" max="16384" width="9" style="3"/>
  </cols>
  <sheetData>
    <row r="1" spans="1:12" ht="15" customHeight="1" x14ac:dyDescent="0.25">
      <c r="A1" s="819" t="s">
        <v>829</v>
      </c>
      <c r="B1" s="819"/>
      <c r="C1" s="819"/>
      <c r="D1" s="819"/>
      <c r="E1" s="828"/>
      <c r="F1" s="828"/>
      <c r="G1" s="828"/>
      <c r="H1" s="34" t="s">
        <v>96</v>
      </c>
    </row>
    <row r="2" spans="1:12" s="85" customFormat="1" ht="15" customHeight="1" x14ac:dyDescent="0.25">
      <c r="B2" s="82"/>
      <c r="C2" s="83"/>
      <c r="D2" s="83"/>
      <c r="E2" s="83"/>
      <c r="F2" s="83"/>
      <c r="G2" s="83"/>
      <c r="H2" s="83"/>
      <c r="I2" s="84"/>
    </row>
    <row r="3" spans="1:12" s="85" customFormat="1" ht="15" customHeight="1" x14ac:dyDescent="0.25">
      <c r="A3" s="908">
        <f>+Indholdsfortegnelse!E28</f>
        <v>44196</v>
      </c>
      <c r="B3" s="908"/>
      <c r="C3" s="83"/>
      <c r="D3" s="83"/>
      <c r="E3" s="83"/>
      <c r="F3" s="83"/>
      <c r="G3" s="83"/>
      <c r="H3" s="83"/>
      <c r="I3" s="84"/>
    </row>
    <row r="4" spans="1:12" ht="15" customHeight="1" x14ac:dyDescent="0.25">
      <c r="A4" s="88"/>
      <c r="B4" s="88"/>
      <c r="C4" s="745" t="s">
        <v>423</v>
      </c>
      <c r="D4" s="753" t="s">
        <v>424</v>
      </c>
      <c r="E4" s="753" t="s">
        <v>425</v>
      </c>
      <c r="F4" s="753" t="s">
        <v>426</v>
      </c>
      <c r="G4" s="753" t="s">
        <v>427</v>
      </c>
      <c r="I4" s="206"/>
    </row>
    <row r="5" spans="1:12" s="297" customFormat="1" ht="54" customHeight="1" x14ac:dyDescent="0.25">
      <c r="A5" s="295"/>
      <c r="B5" s="296" t="s">
        <v>433</v>
      </c>
      <c r="C5" s="756" t="s">
        <v>830</v>
      </c>
      <c r="D5" s="756" t="s">
        <v>831</v>
      </c>
      <c r="E5" s="756" t="s">
        <v>832</v>
      </c>
      <c r="F5" s="756" t="s">
        <v>833</v>
      </c>
      <c r="G5" s="756" t="s">
        <v>834</v>
      </c>
    </row>
    <row r="6" spans="1:12" ht="15" customHeight="1" x14ac:dyDescent="0.25">
      <c r="A6" s="753">
        <v>1</v>
      </c>
      <c r="B6" s="742" t="s">
        <v>835</v>
      </c>
      <c r="C6" s="247"/>
      <c r="D6" s="298">
        <v>15638.273918000001</v>
      </c>
      <c r="E6" s="298">
        <v>15638.273918000001</v>
      </c>
      <c r="F6" s="96"/>
      <c r="G6" s="96"/>
      <c r="I6" s="3" t="s">
        <v>480</v>
      </c>
      <c r="J6" s="3" t="s">
        <v>480</v>
      </c>
    </row>
    <row r="7" spans="1:12" ht="15" customHeight="1" x14ac:dyDescent="0.25">
      <c r="A7" s="734">
        <v>2</v>
      </c>
      <c r="B7" s="742" t="s">
        <v>836</v>
      </c>
      <c r="C7" s="247"/>
      <c r="D7" s="299"/>
      <c r="E7" s="299"/>
      <c r="F7" s="96"/>
      <c r="G7" s="96"/>
    </row>
    <row r="8" spans="1:12" ht="15" customHeight="1" x14ac:dyDescent="0.25">
      <c r="A8" s="734">
        <v>3</v>
      </c>
      <c r="B8" s="742" t="s">
        <v>768</v>
      </c>
      <c r="C8" s="247"/>
      <c r="D8" s="298">
        <v>15638.273918000001</v>
      </c>
      <c r="E8" s="298">
        <v>15638.273918000001</v>
      </c>
      <c r="F8" s="247"/>
      <c r="G8" s="247"/>
    </row>
    <row r="9" spans="1:12" ht="15" customHeight="1" x14ac:dyDescent="0.25">
      <c r="A9" s="734">
        <v>4</v>
      </c>
      <c r="B9" s="743" t="s">
        <v>784</v>
      </c>
      <c r="C9" s="300"/>
      <c r="D9" s="301">
        <v>168.477093</v>
      </c>
      <c r="E9" s="301">
        <v>168.477093</v>
      </c>
      <c r="F9" s="302"/>
      <c r="G9" s="302"/>
      <c r="I9" s="236"/>
      <c r="J9" s="236"/>
      <c r="K9" s="236"/>
    </row>
    <row r="10" spans="1:12" ht="15" customHeight="1" x14ac:dyDescent="0.25">
      <c r="A10" s="88"/>
      <c r="B10" s="107" t="s">
        <v>837</v>
      </c>
      <c r="C10" s="236"/>
      <c r="D10" s="303"/>
      <c r="E10" s="236"/>
      <c r="F10" s="236"/>
      <c r="G10" s="236"/>
      <c r="H10" s="236"/>
      <c r="I10" s="236"/>
      <c r="J10" s="236"/>
      <c r="K10" s="236"/>
    </row>
    <row r="11" spans="1:12" ht="15" customHeight="1" x14ac:dyDescent="0.25">
      <c r="B11" s="126"/>
      <c r="H11" s="304"/>
      <c r="I11" s="206"/>
    </row>
    <row r="12" spans="1:12" ht="15" customHeight="1" x14ac:dyDescent="0.25">
      <c r="B12" s="103" t="s">
        <v>470</v>
      </c>
      <c r="C12" s="232" t="s">
        <v>838</v>
      </c>
      <c r="D12" s="278"/>
      <c r="E12" s="278"/>
      <c r="F12" s="278"/>
      <c r="G12" s="278"/>
      <c r="H12" s="278"/>
      <c r="I12" s="740"/>
      <c r="J12" s="740"/>
      <c r="K12" s="740"/>
      <c r="L12" s="740"/>
    </row>
    <row r="13" spans="1:12" ht="15" customHeight="1" x14ac:dyDescent="0.25">
      <c r="B13" s="103" t="s">
        <v>498</v>
      </c>
      <c r="C13" s="232" t="s">
        <v>499</v>
      </c>
      <c r="D13" s="278"/>
      <c r="E13" s="278"/>
      <c r="F13" s="278"/>
      <c r="G13" s="278"/>
      <c r="H13" s="278"/>
      <c r="I13" s="740"/>
      <c r="J13" s="740"/>
      <c r="K13" s="740"/>
      <c r="L13" s="740"/>
    </row>
    <row r="14" spans="1:12" ht="83.25" customHeight="1" x14ac:dyDescent="0.25">
      <c r="B14" s="103" t="s">
        <v>500</v>
      </c>
      <c r="C14" s="816" t="s">
        <v>839</v>
      </c>
      <c r="D14" s="816"/>
      <c r="E14" s="816"/>
      <c r="F14" s="816"/>
      <c r="G14" s="816"/>
      <c r="H14" s="232"/>
      <c r="I14" s="740"/>
      <c r="J14" s="740"/>
      <c r="K14" s="740"/>
      <c r="L14" s="740"/>
    </row>
    <row r="15" spans="1:12" ht="15" customHeight="1" x14ac:dyDescent="0.25">
      <c r="B15" s="103" t="s">
        <v>502</v>
      </c>
      <c r="C15" s="232" t="s">
        <v>40</v>
      </c>
      <c r="D15" s="278"/>
      <c r="E15" s="278"/>
      <c r="F15" s="278"/>
      <c r="G15" s="278"/>
      <c r="H15" s="278"/>
      <c r="I15" s="740"/>
      <c r="J15" s="740"/>
      <c r="K15" s="740"/>
      <c r="L15" s="740"/>
    </row>
    <row r="16" spans="1:12" ht="55.5" customHeight="1" x14ac:dyDescent="0.25">
      <c r="B16" s="103" t="s">
        <v>503</v>
      </c>
      <c r="C16" s="816" t="s">
        <v>840</v>
      </c>
      <c r="D16" s="816"/>
      <c r="E16" s="816"/>
      <c r="F16" s="816"/>
      <c r="G16" s="816"/>
      <c r="H16" s="746"/>
      <c r="I16" s="740"/>
      <c r="J16" s="740"/>
      <c r="K16" s="740"/>
      <c r="L16" s="740"/>
    </row>
    <row r="17" spans="1:12" ht="29.25" customHeight="1" x14ac:dyDescent="0.25">
      <c r="B17" s="124" t="s">
        <v>505</v>
      </c>
      <c r="C17" s="816" t="s">
        <v>841</v>
      </c>
      <c r="D17" s="816"/>
      <c r="E17" s="816"/>
      <c r="F17" s="816"/>
      <c r="G17" s="816"/>
      <c r="H17" s="746"/>
      <c r="I17" s="740"/>
      <c r="J17" s="740"/>
      <c r="K17" s="740"/>
      <c r="L17" s="740"/>
    </row>
    <row r="18" spans="1:12" ht="15" customHeight="1" x14ac:dyDescent="0.25">
      <c r="B18" s="205"/>
      <c r="C18" s="205"/>
    </row>
    <row r="19" spans="1:12" ht="15" customHeight="1" x14ac:dyDescent="0.25">
      <c r="A19" s="234"/>
      <c r="B19" s="105" t="s">
        <v>481</v>
      </c>
      <c r="C19" s="235"/>
      <c r="D19" s="294" t="s">
        <v>480</v>
      </c>
      <c r="E19" s="235"/>
      <c r="F19" s="235"/>
      <c r="G19" s="235"/>
      <c r="H19" s="236"/>
      <c r="I19" s="236"/>
      <c r="J19" s="236"/>
      <c r="K19" s="236"/>
    </row>
    <row r="20" spans="1:12" ht="45" customHeight="1" x14ac:dyDescent="0.25">
      <c r="B20" s="799" t="s">
        <v>842</v>
      </c>
      <c r="C20" s="799"/>
      <c r="D20" s="799"/>
      <c r="E20" s="799"/>
      <c r="F20" s="799"/>
      <c r="G20" s="799"/>
      <c r="H20" s="305"/>
      <c r="I20" s="305"/>
      <c r="J20" s="236"/>
      <c r="K20" s="236"/>
    </row>
    <row r="21" spans="1:12" ht="45" customHeight="1" x14ac:dyDescent="0.25">
      <c r="B21" s="799"/>
      <c r="C21" s="799"/>
      <c r="D21" s="799"/>
      <c r="E21" s="799"/>
      <c r="F21" s="799"/>
      <c r="G21" s="799"/>
      <c r="H21" s="305"/>
      <c r="I21" s="305"/>
      <c r="J21" s="236"/>
      <c r="K21" s="236"/>
    </row>
    <row r="22" spans="1:12" ht="45" customHeight="1" x14ac:dyDescent="0.25">
      <c r="B22" s="799"/>
      <c r="C22" s="799"/>
      <c r="D22" s="799"/>
      <c r="E22" s="799"/>
      <c r="F22" s="799"/>
      <c r="G22" s="799"/>
      <c r="H22" s="305"/>
      <c r="I22" s="305"/>
      <c r="J22" s="236"/>
      <c r="K22" s="236"/>
    </row>
    <row r="23" spans="1:12" ht="45" customHeight="1" x14ac:dyDescent="0.25">
      <c r="B23" s="799"/>
      <c r="C23" s="799"/>
      <c r="D23" s="799"/>
      <c r="E23" s="799"/>
      <c r="F23" s="799"/>
      <c r="G23" s="799"/>
      <c r="H23" s="305"/>
      <c r="I23" s="305"/>
      <c r="J23" s="236"/>
      <c r="K23" s="236"/>
    </row>
    <row r="24" spans="1:12" ht="45" customHeight="1" x14ac:dyDescent="0.25">
      <c r="B24" s="799"/>
      <c r="C24" s="799"/>
      <c r="D24" s="799"/>
      <c r="E24" s="799"/>
      <c r="F24" s="799"/>
      <c r="G24" s="799"/>
      <c r="H24" s="305"/>
      <c r="I24" s="305"/>
      <c r="J24" s="236"/>
      <c r="K24" s="236"/>
    </row>
    <row r="25" spans="1:12" ht="45" customHeight="1" x14ac:dyDescent="0.25">
      <c r="B25" s="799"/>
      <c r="C25" s="799"/>
      <c r="D25" s="799"/>
      <c r="E25" s="799"/>
      <c r="F25" s="799"/>
      <c r="G25" s="799"/>
      <c r="H25" s="305"/>
      <c r="I25" s="305"/>
      <c r="J25" s="236"/>
      <c r="K25" s="236"/>
    </row>
    <row r="26" spans="1:12" ht="45" customHeight="1" x14ac:dyDescent="0.25">
      <c r="B26" s="799"/>
      <c r="C26" s="799"/>
      <c r="D26" s="799"/>
      <c r="E26" s="799"/>
      <c r="F26" s="799"/>
      <c r="G26" s="799"/>
      <c r="H26" s="305"/>
      <c r="I26" s="305"/>
      <c r="J26" s="236"/>
      <c r="K26" s="236"/>
    </row>
    <row r="27" spans="1:12" ht="45" customHeight="1" x14ac:dyDescent="0.25">
      <c r="B27" s="799"/>
      <c r="C27" s="799"/>
      <c r="D27" s="799"/>
      <c r="E27" s="799"/>
      <c r="F27" s="799"/>
      <c r="G27" s="799"/>
      <c r="H27" s="305"/>
      <c r="I27" s="305"/>
      <c r="J27" s="236"/>
      <c r="K27" s="236"/>
    </row>
    <row r="28" spans="1:12" ht="15" customHeight="1" x14ac:dyDescent="0.25">
      <c r="B28" s="305"/>
      <c r="C28" s="305"/>
      <c r="D28" s="305"/>
      <c r="E28" s="305"/>
      <c r="F28" s="305"/>
      <c r="G28" s="305"/>
      <c r="H28" s="305"/>
      <c r="I28" s="305"/>
      <c r="J28" s="236"/>
      <c r="K28" s="236"/>
    </row>
    <row r="29" spans="1:12" ht="15" customHeight="1" x14ac:dyDescent="0.25">
      <c r="B29" s="305"/>
      <c r="C29" s="305"/>
      <c r="D29" s="305"/>
      <c r="E29" s="305"/>
      <c r="F29" s="305"/>
      <c r="G29" s="305"/>
      <c r="H29" s="305"/>
      <c r="I29" s="305"/>
      <c r="J29" s="236"/>
      <c r="K29" s="236"/>
    </row>
    <row r="30" spans="1:12" ht="15" customHeight="1" x14ac:dyDescent="0.25">
      <c r="B30" s="305"/>
      <c r="C30" s="305"/>
      <c r="D30" s="305"/>
      <c r="E30" s="305"/>
      <c r="F30" s="305"/>
      <c r="G30" s="305"/>
      <c r="H30" s="305"/>
      <c r="I30" s="305"/>
      <c r="J30" s="236"/>
      <c r="K30" s="236"/>
    </row>
    <row r="31" spans="1:12" ht="15" customHeight="1" x14ac:dyDescent="0.25">
      <c r="B31" s="305"/>
      <c r="C31" s="305"/>
      <c r="D31" s="305"/>
      <c r="E31" s="305"/>
      <c r="F31" s="305"/>
      <c r="G31" s="305"/>
      <c r="H31" s="305"/>
      <c r="I31" s="305"/>
      <c r="J31" s="236"/>
      <c r="K31" s="236"/>
    </row>
    <row r="32" spans="1:12" ht="15" customHeight="1" x14ac:dyDescent="0.25">
      <c r="B32" s="237"/>
      <c r="C32" s="237"/>
      <c r="D32" s="237"/>
      <c r="E32" s="237"/>
      <c r="F32" s="237"/>
      <c r="G32" s="237"/>
      <c r="H32" s="108" t="s">
        <v>480</v>
      </c>
      <c r="I32" s="305"/>
      <c r="J32" s="236"/>
      <c r="K32" s="236"/>
    </row>
    <row r="33" spans="2:11" ht="15" customHeight="1" x14ac:dyDescent="0.25">
      <c r="B33" s="237"/>
      <c r="C33" s="237"/>
      <c r="D33" s="237"/>
      <c r="E33" s="237"/>
      <c r="F33" s="237"/>
      <c r="G33" s="237"/>
      <c r="H33" s="237"/>
      <c r="I33" s="305"/>
      <c r="J33" s="236"/>
      <c r="K33" s="236"/>
    </row>
    <row r="34" spans="2:11" ht="15" customHeight="1" x14ac:dyDescent="0.25">
      <c r="B34" s="237"/>
      <c r="C34" s="237"/>
      <c r="D34" s="237"/>
      <c r="G34" s="237"/>
      <c r="H34" s="237"/>
      <c r="I34" s="305"/>
      <c r="J34" s="236"/>
      <c r="K34" s="236"/>
    </row>
    <row r="35" spans="2:11" ht="15" customHeight="1" x14ac:dyDescent="0.25">
      <c r="B35" s="237"/>
      <c r="C35" s="237"/>
      <c r="D35" s="237"/>
      <c r="G35" s="237"/>
      <c r="H35" s="237"/>
      <c r="I35" s="305"/>
      <c r="J35" s="236"/>
      <c r="K35" s="236"/>
    </row>
    <row r="36" spans="2:11" ht="15" customHeight="1" x14ac:dyDescent="0.25">
      <c r="B36" s="237"/>
      <c r="C36" s="237"/>
      <c r="D36" s="237"/>
      <c r="G36" s="237"/>
      <c r="H36" s="237"/>
      <c r="I36" s="305"/>
      <c r="J36" s="236"/>
      <c r="K36" s="236"/>
    </row>
    <row r="37" spans="2:11" ht="15" customHeight="1" x14ac:dyDescent="0.25">
      <c r="B37" s="237"/>
      <c r="C37" s="237"/>
      <c r="D37" s="237"/>
      <c r="G37" s="237"/>
      <c r="H37" s="237"/>
      <c r="I37" s="305"/>
      <c r="J37" s="236"/>
      <c r="K37" s="236"/>
    </row>
    <row r="38" spans="2:11" ht="15" customHeight="1" x14ac:dyDescent="0.25">
      <c r="B38" s="305"/>
      <c r="C38" s="305"/>
      <c r="D38" s="305"/>
      <c r="E38" s="305"/>
      <c r="F38" s="305"/>
      <c r="G38" s="305"/>
      <c r="H38" s="305"/>
      <c r="I38" s="305"/>
      <c r="J38" s="236"/>
      <c r="K38" s="236"/>
    </row>
    <row r="39" spans="2:11" ht="15" customHeight="1" x14ac:dyDescent="0.25">
      <c r="B39" s="305"/>
      <c r="C39" s="305"/>
      <c r="D39" s="305"/>
      <c r="E39" s="305"/>
      <c r="F39" s="305"/>
      <c r="G39" s="305"/>
      <c r="H39" s="305"/>
      <c r="I39" s="305"/>
      <c r="J39" s="236"/>
      <c r="K39" s="236"/>
    </row>
    <row r="40" spans="2:11" ht="15" customHeight="1" x14ac:dyDescent="0.25">
      <c r="I40" s="236"/>
      <c r="J40" s="236"/>
      <c r="K40" s="236"/>
    </row>
    <row r="41" spans="2:11" ht="15" customHeight="1" x14ac:dyDescent="0.25">
      <c r="I41" s="236"/>
      <c r="J41" s="236"/>
      <c r="K41" s="236"/>
    </row>
    <row r="42" spans="2:11" ht="15" customHeight="1" x14ac:dyDescent="0.25">
      <c r="I42" s="236"/>
      <c r="J42" s="236"/>
      <c r="K42" s="236"/>
    </row>
    <row r="43" spans="2:11" ht="15" customHeight="1" x14ac:dyDescent="0.25">
      <c r="I43" s="236"/>
      <c r="J43" s="236"/>
      <c r="K43" s="236"/>
    </row>
    <row r="44" spans="2:11" ht="15" customHeight="1" x14ac:dyDescent="0.25">
      <c r="I44" s="236"/>
      <c r="J44" s="236"/>
      <c r="K44" s="236"/>
    </row>
    <row r="45" spans="2:11" ht="15" customHeight="1" x14ac:dyDescent="0.25">
      <c r="I45" s="236"/>
      <c r="J45" s="236"/>
      <c r="K45" s="236"/>
    </row>
    <row r="46" spans="2:11" ht="15" customHeight="1" x14ac:dyDescent="0.25">
      <c r="I46" s="236"/>
      <c r="J46" s="236"/>
      <c r="K46" s="236"/>
    </row>
    <row r="47" spans="2:11" ht="15" customHeight="1" x14ac:dyDescent="0.25"/>
    <row r="48" spans="2:1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6">
    <mergeCell ref="C14:G14"/>
    <mergeCell ref="C16:G16"/>
    <mergeCell ref="C17:G17"/>
    <mergeCell ref="B20:G27"/>
    <mergeCell ref="A1:G1"/>
    <mergeCell ref="A3:B3"/>
  </mergeCells>
  <hyperlinks>
    <hyperlink ref="H1" location="Indholdsfortegnelse!A1" display="Back to index" xr:uid="{00000000-0004-0000-1600-000000000000}"/>
  </hyperlinks>
  <pageMargins left="0.7" right="0.7" top="0.75" bottom="0.75" header="0.3" footer="0.3"/>
  <pageSetup paperSize="9" scale="6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pageSetUpPr fitToPage="1"/>
  </sheetPr>
  <dimension ref="A1:J40"/>
  <sheetViews>
    <sheetView showGridLines="0" zoomScaleNormal="100" workbookViewId="0">
      <selection sqref="A1:H1"/>
    </sheetView>
  </sheetViews>
  <sheetFormatPr defaultColWidth="9" defaultRowHeight="11.5" x14ac:dyDescent="0.25"/>
  <cols>
    <col min="1" max="1" width="3.25" style="3" customWidth="1"/>
    <col min="2" max="2" width="34" style="3" customWidth="1"/>
    <col min="3" max="3" width="13.75" style="3" customWidth="1"/>
    <col min="4" max="4" width="16.33203125" style="3" customWidth="1"/>
    <col min="5" max="5" width="13.75" style="3" customWidth="1"/>
    <col min="6" max="6" width="16.75" style="3" customWidth="1"/>
    <col min="7" max="7" width="12.5" style="3" customWidth="1"/>
    <col min="8" max="8" width="13.33203125" style="3" customWidth="1"/>
    <col min="9" max="9" width="25.83203125" style="3" customWidth="1"/>
    <col min="10" max="16384" width="9" style="3"/>
  </cols>
  <sheetData>
    <row r="1" spans="1:10" ht="15" customHeight="1" x14ac:dyDescent="0.25">
      <c r="A1" s="819" t="s">
        <v>843</v>
      </c>
      <c r="B1" s="819"/>
      <c r="C1" s="819"/>
      <c r="D1" s="819"/>
      <c r="E1" s="828"/>
      <c r="F1" s="828"/>
      <c r="G1" s="828"/>
      <c r="H1" s="828"/>
      <c r="I1" s="34" t="s">
        <v>96</v>
      </c>
    </row>
    <row r="2" spans="1:10" s="85" customFormat="1" ht="15" customHeight="1" x14ac:dyDescent="0.25">
      <c r="B2" s="83"/>
      <c r="C2" s="83"/>
      <c r="D2" s="83"/>
      <c r="E2" s="83"/>
      <c r="F2" s="83"/>
      <c r="G2" s="280"/>
      <c r="H2" s="83"/>
      <c r="I2" s="281"/>
    </row>
    <row r="3" spans="1:10" ht="15" customHeight="1" x14ac:dyDescent="0.25">
      <c r="A3" s="813">
        <f>+Indholdsfortegnelse!E29</f>
        <v>44196</v>
      </c>
      <c r="B3" s="813"/>
      <c r="C3" s="126"/>
      <c r="D3" s="126"/>
      <c r="E3" s="126"/>
      <c r="F3" s="126"/>
      <c r="G3" s="282"/>
      <c r="H3" s="282"/>
      <c r="I3" s="33"/>
    </row>
    <row r="4" spans="1:10" ht="41.25" customHeight="1" x14ac:dyDescent="0.25">
      <c r="B4" s="88"/>
      <c r="C4" s="815" t="s">
        <v>844</v>
      </c>
      <c r="D4" s="815"/>
      <c r="E4" s="815" t="s">
        <v>845</v>
      </c>
      <c r="F4" s="815"/>
      <c r="G4" s="815" t="s">
        <v>846</v>
      </c>
      <c r="H4" s="815"/>
      <c r="I4" s="283"/>
    </row>
    <row r="5" spans="1:10" ht="40.5" customHeight="1" x14ac:dyDescent="0.25">
      <c r="A5" s="5"/>
      <c r="B5" s="210" t="s">
        <v>433</v>
      </c>
      <c r="C5" s="738" t="s">
        <v>847</v>
      </c>
      <c r="D5" s="738" t="s">
        <v>848</v>
      </c>
      <c r="E5" s="738" t="s">
        <v>847</v>
      </c>
      <c r="F5" s="738" t="s">
        <v>848</v>
      </c>
      <c r="G5" s="284" t="s">
        <v>522</v>
      </c>
      <c r="H5" s="284" t="s">
        <v>849</v>
      </c>
      <c r="J5" s="283"/>
    </row>
    <row r="6" spans="1:10" ht="15" customHeight="1" x14ac:dyDescent="0.25">
      <c r="A6" s="101">
        <v>1</v>
      </c>
      <c r="B6" s="285" t="s">
        <v>581</v>
      </c>
      <c r="C6" s="286">
        <v>1362.0151838199999</v>
      </c>
      <c r="D6" s="286">
        <v>0</v>
      </c>
      <c r="E6" s="286">
        <v>1362.0151838199999</v>
      </c>
      <c r="F6" s="286">
        <v>315.83395100000001</v>
      </c>
      <c r="G6" s="286">
        <v>0</v>
      </c>
      <c r="H6" s="287">
        <f t="shared" ref="H6:H15" si="0">+G6/(E6+F6)</f>
        <v>0</v>
      </c>
    </row>
    <row r="7" spans="1:10" ht="15" customHeight="1" x14ac:dyDescent="0.25">
      <c r="A7" s="101">
        <v>2</v>
      </c>
      <c r="B7" s="285" t="s">
        <v>591</v>
      </c>
      <c r="C7" s="286">
        <v>0</v>
      </c>
      <c r="D7" s="286">
        <v>0</v>
      </c>
      <c r="E7" s="286">
        <v>0</v>
      </c>
      <c r="F7" s="286">
        <v>74.101664</v>
      </c>
      <c r="G7" s="286">
        <v>0</v>
      </c>
      <c r="H7" s="287">
        <f t="shared" si="0"/>
        <v>0</v>
      </c>
    </row>
    <row r="8" spans="1:10" ht="15" customHeight="1" x14ac:dyDescent="0.25">
      <c r="A8" s="101">
        <v>6</v>
      </c>
      <c r="B8" s="285" t="s">
        <v>336</v>
      </c>
      <c r="C8" s="286">
        <v>431.48111132000002</v>
      </c>
      <c r="D8" s="286">
        <v>0</v>
      </c>
      <c r="E8" s="286">
        <v>15047.81531632</v>
      </c>
      <c r="F8" s="286">
        <v>316.002049</v>
      </c>
      <c r="G8" s="286">
        <v>3305.8762149640002</v>
      </c>
      <c r="H8" s="287">
        <f t="shared" si="0"/>
        <v>0.21517283994967254</v>
      </c>
    </row>
    <row r="9" spans="1:10" ht="15" customHeight="1" x14ac:dyDescent="0.25">
      <c r="A9" s="101">
        <v>7</v>
      </c>
      <c r="B9" s="285" t="s">
        <v>342</v>
      </c>
      <c r="C9" s="286">
        <v>30246.608959830399</v>
      </c>
      <c r="D9" s="286">
        <v>8150.6137699999999</v>
      </c>
      <c r="E9" s="286">
        <v>20110.782401830402</v>
      </c>
      <c r="F9" s="286">
        <v>3812.9799615000002</v>
      </c>
      <c r="G9" s="286">
        <v>19107.488507733</v>
      </c>
      <c r="H9" s="287">
        <f t="shared" si="0"/>
        <v>0.79868242367347553</v>
      </c>
    </row>
    <row r="10" spans="1:10" ht="15" customHeight="1" x14ac:dyDescent="0.25">
      <c r="A10" s="101">
        <v>8</v>
      </c>
      <c r="B10" s="285" t="s">
        <v>584</v>
      </c>
      <c r="C10" s="286">
        <v>108.02433852520301</v>
      </c>
      <c r="D10" s="286">
        <v>221.961828</v>
      </c>
      <c r="E10" s="286">
        <v>81.066005525202897</v>
      </c>
      <c r="F10" s="286">
        <v>99.141775999999993</v>
      </c>
      <c r="G10" s="286">
        <v>134.26967702744199</v>
      </c>
      <c r="H10" s="287">
        <f t="shared" si="0"/>
        <v>0.74508257019225188</v>
      </c>
    </row>
    <row r="11" spans="1:10" ht="15" customHeight="1" x14ac:dyDescent="0.25">
      <c r="A11" s="288">
        <v>9</v>
      </c>
      <c r="B11" s="285" t="s">
        <v>596</v>
      </c>
      <c r="C11" s="286">
        <v>61860.687153390201</v>
      </c>
      <c r="D11" s="286">
        <v>414.63783999999998</v>
      </c>
      <c r="E11" s="286">
        <v>57185.015778390203</v>
      </c>
      <c r="F11" s="286">
        <v>165.81470250000001</v>
      </c>
      <c r="G11" s="286">
        <v>18847.388036850301</v>
      </c>
      <c r="H11" s="287">
        <f t="shared" si="0"/>
        <v>0.32863321906263265</v>
      </c>
    </row>
    <row r="12" spans="1:10" ht="15" customHeight="1" x14ac:dyDescent="0.25">
      <c r="A12" s="101">
        <v>10</v>
      </c>
      <c r="B12" s="285" t="s">
        <v>850</v>
      </c>
      <c r="C12" s="286">
        <v>681.53710101424895</v>
      </c>
      <c r="D12" s="286">
        <v>10.909101</v>
      </c>
      <c r="E12" s="286">
        <v>513.72354801424899</v>
      </c>
      <c r="F12" s="286">
        <v>5.1227805000000002</v>
      </c>
      <c r="G12" s="286">
        <v>518.84632851424897</v>
      </c>
      <c r="H12" s="287">
        <f t="shared" si="0"/>
        <v>1</v>
      </c>
    </row>
    <row r="13" spans="1:10" ht="15" customHeight="1" x14ac:dyDescent="0.25">
      <c r="A13" s="101">
        <v>15</v>
      </c>
      <c r="B13" s="285" t="s">
        <v>445</v>
      </c>
      <c r="C13" s="286">
        <v>33.835345889999999</v>
      </c>
      <c r="D13" s="286">
        <v>0</v>
      </c>
      <c r="E13" s="286">
        <v>33.835345889999999</v>
      </c>
      <c r="F13" s="286">
        <v>0</v>
      </c>
      <c r="G13" s="286">
        <v>33.835345889999999</v>
      </c>
      <c r="H13" s="287">
        <f t="shared" si="0"/>
        <v>1</v>
      </c>
    </row>
    <row r="14" spans="1:10" ht="15" customHeight="1" x14ac:dyDescent="0.25">
      <c r="A14" s="101">
        <v>16</v>
      </c>
      <c r="B14" s="285" t="s">
        <v>851</v>
      </c>
      <c r="C14" s="286">
        <v>404.05742950000001</v>
      </c>
      <c r="D14" s="286">
        <v>0</v>
      </c>
      <c r="E14" s="286">
        <v>404.05742950000001</v>
      </c>
      <c r="F14" s="286">
        <v>0</v>
      </c>
      <c r="G14" s="286">
        <v>404.05742950000001</v>
      </c>
      <c r="H14" s="287">
        <f t="shared" si="0"/>
        <v>1</v>
      </c>
    </row>
    <row r="15" spans="1:10" ht="15" customHeight="1" thickBot="1" x14ac:dyDescent="0.3">
      <c r="A15" s="6"/>
      <c r="B15" s="289" t="s">
        <v>550</v>
      </c>
      <c r="C15" s="290">
        <f>+SUM(C6:C14)</f>
        <v>95128.246623290048</v>
      </c>
      <c r="D15" s="290">
        <f>+SUM(D6:D14)</f>
        <v>8798.1225389999981</v>
      </c>
      <c r="E15" s="290">
        <f>+SUM(E6:E14)</f>
        <v>94738.311009290046</v>
      </c>
      <c r="F15" s="290">
        <f>SUM(F6:F14)</f>
        <v>4788.9968845000003</v>
      </c>
      <c r="G15" s="290">
        <f>SUM(G6:G14)</f>
        <v>42351.76154047899</v>
      </c>
      <c r="H15" s="291">
        <f t="shared" si="0"/>
        <v>0.42552905767002575</v>
      </c>
    </row>
    <row r="16" spans="1:10" ht="15" customHeight="1" x14ac:dyDescent="0.25">
      <c r="E16" s="292"/>
    </row>
    <row r="17" spans="1:9" ht="15" customHeight="1" x14ac:dyDescent="0.25">
      <c r="B17" s="103" t="s">
        <v>470</v>
      </c>
      <c r="C17" s="816" t="s">
        <v>852</v>
      </c>
      <c r="D17" s="816"/>
      <c r="E17" s="816"/>
      <c r="F17" s="816"/>
      <c r="G17" s="816"/>
      <c r="H17" s="816"/>
      <c r="I17" s="231"/>
    </row>
    <row r="18" spans="1:9" ht="15" customHeight="1" x14ac:dyDescent="0.25">
      <c r="B18" s="103" t="s">
        <v>472</v>
      </c>
      <c r="C18" s="816" t="s">
        <v>853</v>
      </c>
      <c r="D18" s="816"/>
      <c r="E18" s="816"/>
      <c r="F18" s="816"/>
      <c r="G18" s="816"/>
      <c r="H18" s="816"/>
      <c r="I18" s="231"/>
    </row>
    <row r="19" spans="1:9" ht="15" customHeight="1" x14ac:dyDescent="0.25">
      <c r="B19" s="103" t="s">
        <v>2</v>
      </c>
      <c r="C19" s="816" t="s">
        <v>854</v>
      </c>
      <c r="D19" s="816"/>
      <c r="E19" s="816"/>
      <c r="F19" s="816"/>
      <c r="G19" s="816"/>
      <c r="H19" s="816"/>
      <c r="I19" s="293"/>
    </row>
    <row r="20" spans="1:9" ht="15" customHeight="1" x14ac:dyDescent="0.25">
      <c r="B20" s="103" t="s">
        <v>475</v>
      </c>
      <c r="C20" s="767" t="s">
        <v>40</v>
      </c>
      <c r="D20" s="757"/>
      <c r="E20" s="757"/>
      <c r="F20" s="757"/>
      <c r="G20" s="757"/>
      <c r="H20" s="757"/>
      <c r="I20" s="293"/>
    </row>
    <row r="21" spans="1:9" ht="15" customHeight="1" x14ac:dyDescent="0.25">
      <c r="B21" s="103" t="s">
        <v>503</v>
      </c>
      <c r="C21" s="816" t="s">
        <v>855</v>
      </c>
      <c r="D21" s="816"/>
      <c r="E21" s="816"/>
      <c r="F21" s="816"/>
      <c r="G21" s="816"/>
      <c r="H21" s="816"/>
      <c r="I21" s="293"/>
    </row>
    <row r="22" spans="1:9" ht="15" customHeight="1" x14ac:dyDescent="0.25">
      <c r="B22" s="103" t="s">
        <v>478</v>
      </c>
      <c r="C22" s="816" t="s">
        <v>856</v>
      </c>
      <c r="D22" s="816"/>
      <c r="E22" s="816"/>
      <c r="F22" s="816"/>
      <c r="G22" s="816"/>
      <c r="H22" s="816"/>
      <c r="I22" s="231"/>
    </row>
    <row r="23" spans="1:9" ht="15" customHeight="1" x14ac:dyDescent="0.25">
      <c r="B23" s="205"/>
      <c r="C23" s="205"/>
      <c r="I23" s="108" t="s">
        <v>480</v>
      </c>
    </row>
    <row r="24" spans="1:9" ht="15" customHeight="1" x14ac:dyDescent="0.25">
      <c r="A24" s="234"/>
      <c r="B24" s="105" t="s">
        <v>481</v>
      </c>
      <c r="C24" s="235"/>
      <c r="D24" s="235"/>
      <c r="E24" s="235" t="s">
        <v>480</v>
      </c>
      <c r="F24" s="294" t="s">
        <v>480</v>
      </c>
      <c r="G24" s="235"/>
      <c r="H24" s="294"/>
      <c r="I24" s="236"/>
    </row>
    <row r="25" spans="1:9" ht="34.5" customHeight="1" x14ac:dyDescent="0.25">
      <c r="B25" s="888" t="s">
        <v>857</v>
      </c>
      <c r="C25" s="888"/>
      <c r="D25" s="888"/>
      <c r="E25" s="888"/>
      <c r="F25" s="888"/>
      <c r="G25" s="888"/>
      <c r="H25" s="888"/>
      <c r="I25" s="237"/>
    </row>
    <row r="26" spans="1:9" ht="34.5" customHeight="1" x14ac:dyDescent="0.25">
      <c r="B26" s="799"/>
      <c r="C26" s="799"/>
      <c r="D26" s="799"/>
      <c r="E26" s="799"/>
      <c r="F26" s="799"/>
      <c r="G26" s="799"/>
      <c r="H26" s="799"/>
      <c r="I26" s="237"/>
    </row>
    <row r="27" spans="1:9" ht="34.5" customHeight="1" x14ac:dyDescent="0.25">
      <c r="B27" s="799"/>
      <c r="C27" s="799"/>
      <c r="D27" s="799"/>
      <c r="E27" s="799"/>
      <c r="F27" s="799"/>
      <c r="G27" s="799"/>
      <c r="H27" s="799"/>
      <c r="I27" s="237"/>
    </row>
    <row r="28" spans="1:9" ht="34.5" customHeight="1" x14ac:dyDescent="0.25">
      <c r="B28" s="799"/>
      <c r="C28" s="799"/>
      <c r="D28" s="799"/>
      <c r="E28" s="799"/>
      <c r="F28" s="799"/>
      <c r="G28" s="799"/>
      <c r="H28" s="799"/>
      <c r="I28" s="237"/>
    </row>
    <row r="29" spans="1:9" ht="34.5" customHeight="1" x14ac:dyDescent="0.25">
      <c r="B29" s="799"/>
      <c r="C29" s="799"/>
      <c r="D29" s="799"/>
      <c r="E29" s="799"/>
      <c r="F29" s="799"/>
      <c r="G29" s="799"/>
      <c r="H29" s="799"/>
      <c r="I29" s="237"/>
    </row>
    <row r="30" spans="1:9" ht="34.5" customHeight="1" x14ac:dyDescent="0.25">
      <c r="B30" s="799"/>
      <c r="C30" s="799"/>
      <c r="D30" s="799"/>
      <c r="E30" s="799"/>
      <c r="F30" s="799"/>
      <c r="G30" s="799"/>
      <c r="H30" s="799"/>
      <c r="I30" s="237"/>
    </row>
    <row r="31" spans="1:9" ht="34.5" customHeight="1" x14ac:dyDescent="0.25">
      <c r="B31" s="799"/>
      <c r="C31" s="799"/>
      <c r="D31" s="799"/>
      <c r="E31" s="799"/>
      <c r="F31" s="799"/>
      <c r="G31" s="799"/>
      <c r="H31" s="799"/>
      <c r="I31" s="237"/>
    </row>
    <row r="32" spans="1:9" ht="34.5" customHeight="1" x14ac:dyDescent="0.25">
      <c r="B32" s="799"/>
      <c r="C32" s="799"/>
      <c r="D32" s="799"/>
      <c r="E32" s="799"/>
      <c r="F32" s="799"/>
      <c r="G32" s="799"/>
      <c r="H32" s="799"/>
      <c r="I32" s="237"/>
    </row>
    <row r="33" spans="2:9" ht="34.5" customHeight="1" x14ac:dyDescent="0.25">
      <c r="B33" s="799"/>
      <c r="C33" s="799"/>
      <c r="D33" s="799"/>
      <c r="E33" s="799"/>
      <c r="F33" s="799"/>
      <c r="G33" s="799"/>
      <c r="H33" s="799"/>
      <c r="I33" s="237"/>
    </row>
    <row r="34" spans="2:9" ht="34.5" customHeight="1" x14ac:dyDescent="0.25">
      <c r="B34" s="799"/>
      <c r="C34" s="799"/>
      <c r="D34" s="799"/>
      <c r="E34" s="799"/>
      <c r="F34" s="799"/>
      <c r="G34" s="799"/>
      <c r="H34" s="799"/>
      <c r="I34" s="237"/>
    </row>
    <row r="35" spans="2:9" ht="34.5" customHeight="1" x14ac:dyDescent="0.25">
      <c r="B35" s="799"/>
      <c r="C35" s="799"/>
      <c r="D35" s="799"/>
      <c r="E35" s="799"/>
      <c r="F35" s="799"/>
      <c r="G35" s="799"/>
      <c r="H35" s="799"/>
      <c r="I35" s="237"/>
    </row>
    <row r="36" spans="2:9" ht="34.5" customHeight="1" x14ac:dyDescent="0.25">
      <c r="B36" s="799"/>
      <c r="C36" s="799"/>
      <c r="D36" s="799"/>
      <c r="E36" s="799"/>
      <c r="F36" s="799"/>
      <c r="G36" s="799"/>
      <c r="H36" s="799"/>
      <c r="I36" s="237"/>
    </row>
    <row r="37" spans="2:9" ht="15" customHeight="1" x14ac:dyDescent="0.25"/>
    <row r="38" spans="2:9" ht="15" customHeight="1" x14ac:dyDescent="0.25"/>
    <row r="39" spans="2:9" ht="15" customHeight="1" x14ac:dyDescent="0.25"/>
    <row r="40" spans="2:9" ht="15" customHeight="1" x14ac:dyDescent="0.25"/>
  </sheetData>
  <mergeCells count="11">
    <mergeCell ref="C22:H22"/>
    <mergeCell ref="C21:H21"/>
    <mergeCell ref="C19:H19"/>
    <mergeCell ref="A1:H1"/>
    <mergeCell ref="B25:H36"/>
    <mergeCell ref="A3:B3"/>
    <mergeCell ref="E4:F4"/>
    <mergeCell ref="G4:H4"/>
    <mergeCell ref="C4:D4"/>
    <mergeCell ref="C17:H17"/>
    <mergeCell ref="C18:H18"/>
  </mergeCells>
  <hyperlinks>
    <hyperlink ref="I1" location="Indholdsfortegnelse!A1" display="Back to index" xr:uid="{00000000-0004-0000-1700-000000000000}"/>
  </hyperlinks>
  <pageMargins left="0.7" right="0.7" top="0.75" bottom="0.75" header="0.3" footer="0.3"/>
  <pageSetup paperSize="9" scale="7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pageSetUpPr fitToPage="1"/>
  </sheetPr>
  <dimension ref="A1:U49"/>
  <sheetViews>
    <sheetView showGridLines="0" zoomScaleNormal="100" workbookViewId="0">
      <selection sqref="A1:I1"/>
    </sheetView>
  </sheetViews>
  <sheetFormatPr defaultColWidth="9" defaultRowHeight="13.5" x14ac:dyDescent="0.25"/>
  <cols>
    <col min="1" max="1" width="3" style="2" customWidth="1"/>
    <col min="2" max="2" width="35.25" style="2" customWidth="1"/>
    <col min="3" max="8" width="9" style="2"/>
    <col min="9" max="9" width="10.75" style="2" customWidth="1"/>
    <col min="10" max="10" width="25.83203125" style="2" customWidth="1"/>
    <col min="11" max="16384" width="9" style="2"/>
  </cols>
  <sheetData>
    <row r="1" spans="1:11" ht="15" customHeight="1" x14ac:dyDescent="0.25">
      <c r="A1" s="819" t="s">
        <v>858</v>
      </c>
      <c r="B1" s="819"/>
      <c r="C1" s="819"/>
      <c r="D1" s="819"/>
      <c r="E1" s="828"/>
      <c r="F1" s="828"/>
      <c r="G1" s="828"/>
      <c r="H1" s="828"/>
      <c r="I1" s="828"/>
      <c r="J1" s="34" t="s">
        <v>96</v>
      </c>
    </row>
    <row r="2" spans="1:11" s="264" customFormat="1" ht="15" customHeight="1" x14ac:dyDescent="0.3">
      <c r="B2" s="83"/>
      <c r="C2" s="265"/>
      <c r="D2" s="265"/>
      <c r="E2" s="265"/>
      <c r="F2" s="265"/>
      <c r="G2" s="265"/>
      <c r="H2" s="265"/>
      <c r="I2" s="265"/>
      <c r="J2" s="266"/>
    </row>
    <row r="3" spans="1:11" ht="15" customHeight="1" x14ac:dyDescent="0.25">
      <c r="B3" s="737">
        <f>+Indholdsfortegnelse!E30</f>
        <v>44196</v>
      </c>
      <c r="J3" s="267"/>
    </row>
    <row r="4" spans="1:11" ht="15" customHeight="1" x14ac:dyDescent="0.25">
      <c r="A4" s="268"/>
      <c r="B4" s="741"/>
      <c r="C4" s="815" t="s">
        <v>859</v>
      </c>
      <c r="D4" s="815"/>
      <c r="E4" s="815"/>
      <c r="F4" s="815"/>
      <c r="G4" s="815"/>
      <c r="H4" s="815"/>
      <c r="I4" s="815"/>
    </row>
    <row r="5" spans="1:11" ht="15" customHeight="1" x14ac:dyDescent="0.25">
      <c r="B5" s="269"/>
      <c r="C5" s="270">
        <v>0</v>
      </c>
      <c r="D5" s="270">
        <v>0.2</v>
      </c>
      <c r="E5" s="270">
        <v>0.35</v>
      </c>
      <c r="F5" s="270">
        <v>0.5</v>
      </c>
      <c r="G5" s="270">
        <v>0.75</v>
      </c>
      <c r="H5" s="270">
        <v>1</v>
      </c>
      <c r="I5" s="90" t="s">
        <v>860</v>
      </c>
    </row>
    <row r="6" spans="1:11" ht="15" customHeight="1" x14ac:dyDescent="0.25">
      <c r="A6" s="271">
        <v>1</v>
      </c>
      <c r="B6" s="741" t="s">
        <v>581</v>
      </c>
      <c r="C6" s="272">
        <v>1677.84913482</v>
      </c>
      <c r="D6" s="272"/>
      <c r="E6" s="272"/>
      <c r="F6" s="272"/>
      <c r="G6" s="272"/>
      <c r="H6" s="272"/>
      <c r="I6" s="272">
        <f>+SUM(C6:H6)</f>
        <v>1677.84913482</v>
      </c>
      <c r="J6" s="273"/>
      <c r="K6" s="3"/>
    </row>
    <row r="7" spans="1:11" ht="15" customHeight="1" x14ac:dyDescent="0.25">
      <c r="A7" s="101">
        <v>2</v>
      </c>
      <c r="B7" s="741" t="s">
        <v>591</v>
      </c>
      <c r="C7" s="272">
        <v>74.101664</v>
      </c>
      <c r="D7" s="272"/>
      <c r="E7" s="272"/>
      <c r="F7" s="272"/>
      <c r="G7" s="272"/>
      <c r="H7" s="272"/>
      <c r="I7" s="272">
        <f t="shared" ref="I7:I14" si="0">+SUM(C7:H7)</f>
        <v>74.101664</v>
      </c>
      <c r="J7" s="273"/>
    </row>
    <row r="8" spans="1:11" ht="15" customHeight="1" x14ac:dyDescent="0.25">
      <c r="A8" s="101">
        <v>6</v>
      </c>
      <c r="B8" s="741" t="s">
        <v>336</v>
      </c>
      <c r="C8" s="272"/>
      <c r="D8" s="272">
        <v>14586.77489232</v>
      </c>
      <c r="E8" s="272"/>
      <c r="F8" s="272">
        <v>777.04247299999997</v>
      </c>
      <c r="G8" s="272"/>
      <c r="H8" s="272"/>
      <c r="I8" s="272">
        <f t="shared" si="0"/>
        <v>15363.817365319999</v>
      </c>
      <c r="J8" s="273"/>
    </row>
    <row r="9" spans="1:11" ht="15" customHeight="1" x14ac:dyDescent="0.25">
      <c r="A9" s="101">
        <v>7</v>
      </c>
      <c r="B9" s="741" t="s">
        <v>342</v>
      </c>
      <c r="C9" s="272"/>
      <c r="D9" s="272"/>
      <c r="E9" s="272"/>
      <c r="F9" s="272"/>
      <c r="G9" s="272"/>
      <c r="H9" s="272">
        <v>23923.762363330399</v>
      </c>
      <c r="I9" s="272">
        <f t="shared" si="0"/>
        <v>23923.762363330399</v>
      </c>
      <c r="J9" s="273"/>
    </row>
    <row r="10" spans="1:11" ht="15" customHeight="1" x14ac:dyDescent="0.25">
      <c r="A10" s="101">
        <v>8</v>
      </c>
      <c r="B10" s="741" t="s">
        <v>584</v>
      </c>
      <c r="C10" s="272"/>
      <c r="D10" s="272"/>
      <c r="E10" s="272"/>
      <c r="F10" s="272"/>
      <c r="G10" s="272">
        <v>180.20778152520299</v>
      </c>
      <c r="H10" s="272"/>
      <c r="I10" s="272">
        <f t="shared" si="0"/>
        <v>180.20778152520299</v>
      </c>
      <c r="J10" s="273"/>
    </row>
    <row r="11" spans="1:11" ht="15" customHeight="1" x14ac:dyDescent="0.25">
      <c r="A11" s="101">
        <v>9</v>
      </c>
      <c r="B11" s="741" t="s">
        <v>596</v>
      </c>
      <c r="C11" s="272"/>
      <c r="D11" s="272"/>
      <c r="E11" s="272">
        <v>39902.113446824798</v>
      </c>
      <c r="F11" s="272">
        <v>15823.3247211175</v>
      </c>
      <c r="G11" s="272"/>
      <c r="H11" s="272">
        <v>1627.83787432237</v>
      </c>
      <c r="I11" s="272">
        <f t="shared" si="0"/>
        <v>57353.276042264668</v>
      </c>
      <c r="J11" s="273"/>
    </row>
    <row r="12" spans="1:11" ht="15" customHeight="1" x14ac:dyDescent="0.25">
      <c r="A12" s="101">
        <v>10</v>
      </c>
      <c r="B12" s="741" t="s">
        <v>850</v>
      </c>
      <c r="C12" s="272"/>
      <c r="D12" s="272"/>
      <c r="E12" s="272"/>
      <c r="F12" s="272"/>
      <c r="G12" s="272"/>
      <c r="H12" s="272">
        <v>518.84632851424897</v>
      </c>
      <c r="I12" s="272">
        <f t="shared" si="0"/>
        <v>518.84632851424897</v>
      </c>
      <c r="J12" s="273"/>
    </row>
    <row r="13" spans="1:11" ht="15" customHeight="1" x14ac:dyDescent="0.25">
      <c r="A13" s="101">
        <v>15</v>
      </c>
      <c r="B13" s="741" t="s">
        <v>445</v>
      </c>
      <c r="C13" s="272"/>
      <c r="D13" s="272"/>
      <c r="E13" s="272"/>
      <c r="F13" s="272"/>
      <c r="G13" s="272"/>
      <c r="H13" s="272">
        <v>33.835345889999999</v>
      </c>
      <c r="I13" s="272">
        <f t="shared" si="0"/>
        <v>33.835345889999999</v>
      </c>
      <c r="J13" s="273"/>
    </row>
    <row r="14" spans="1:11" ht="15" customHeight="1" thickBot="1" x14ac:dyDescent="0.3">
      <c r="A14" s="101">
        <v>16</v>
      </c>
      <c r="B14" s="274" t="s">
        <v>851</v>
      </c>
      <c r="C14" s="275"/>
      <c r="D14" s="275"/>
      <c r="E14" s="275"/>
      <c r="F14" s="275"/>
      <c r="G14" s="275"/>
      <c r="H14" s="275">
        <v>404.05742950000001</v>
      </c>
      <c r="I14" s="272">
        <f t="shared" si="0"/>
        <v>404.05742950000001</v>
      </c>
      <c r="J14" s="273"/>
    </row>
    <row r="15" spans="1:11" ht="15" customHeight="1" thickBot="1" x14ac:dyDescent="0.3">
      <c r="A15" s="276"/>
      <c r="B15" s="276" t="s">
        <v>550</v>
      </c>
      <c r="C15" s="277">
        <f t="shared" ref="C15:I15" si="1">+SUM(C6:C14)</f>
        <v>1751.95079882</v>
      </c>
      <c r="D15" s="277">
        <f t="shared" si="1"/>
        <v>14586.77489232</v>
      </c>
      <c r="E15" s="277">
        <f t="shared" si="1"/>
        <v>39902.113446824798</v>
      </c>
      <c r="F15" s="277">
        <f t="shared" si="1"/>
        <v>16600.367194117502</v>
      </c>
      <c r="G15" s="277">
        <f t="shared" si="1"/>
        <v>180.20778152520299</v>
      </c>
      <c r="H15" s="277">
        <f>+SUM(H6:H14)</f>
        <v>26508.339341557017</v>
      </c>
      <c r="I15" s="277">
        <f t="shared" si="1"/>
        <v>99529.753455164508</v>
      </c>
      <c r="J15" s="273"/>
    </row>
    <row r="16" spans="1:11" ht="15" customHeight="1" x14ac:dyDescent="0.25"/>
    <row r="17" spans="1:21" ht="72" customHeight="1" x14ac:dyDescent="0.25">
      <c r="B17" s="103" t="s">
        <v>470</v>
      </c>
      <c r="C17" s="816" t="s">
        <v>861</v>
      </c>
      <c r="D17" s="816"/>
      <c r="E17" s="816"/>
      <c r="F17" s="816"/>
      <c r="G17" s="816"/>
      <c r="H17" s="816"/>
      <c r="I17" s="816"/>
      <c r="J17" s="231"/>
      <c r="K17" s="231"/>
      <c r="L17" s="231"/>
      <c r="M17" s="231"/>
      <c r="N17" s="231"/>
      <c r="O17" s="231"/>
      <c r="P17" s="231"/>
      <c r="Q17" s="231"/>
      <c r="R17" s="231"/>
      <c r="S17" s="231"/>
      <c r="T17" s="231"/>
      <c r="U17" s="231"/>
    </row>
    <row r="18" spans="1:21" ht="204.75" customHeight="1" x14ac:dyDescent="0.25">
      <c r="B18" s="103" t="s">
        <v>472</v>
      </c>
      <c r="C18" s="816" t="s">
        <v>862</v>
      </c>
      <c r="D18" s="816"/>
      <c r="E18" s="816"/>
      <c r="F18" s="816"/>
      <c r="G18" s="816"/>
      <c r="H18" s="816"/>
      <c r="I18" s="816"/>
      <c r="J18" s="231"/>
      <c r="K18" s="231"/>
      <c r="L18" s="231"/>
      <c r="M18" s="231"/>
      <c r="N18" s="231"/>
      <c r="O18" s="231"/>
      <c r="P18" s="231"/>
      <c r="Q18" s="231"/>
      <c r="R18" s="231"/>
      <c r="S18" s="231"/>
      <c r="T18" s="231"/>
      <c r="U18" s="231"/>
    </row>
    <row r="19" spans="1:21" ht="70.5" customHeight="1" x14ac:dyDescent="0.25">
      <c r="B19" s="103" t="s">
        <v>2</v>
      </c>
      <c r="C19" s="816" t="s">
        <v>863</v>
      </c>
      <c r="D19" s="816"/>
      <c r="E19" s="816"/>
      <c r="F19" s="816"/>
      <c r="G19" s="816"/>
      <c r="H19" s="816"/>
      <c r="I19" s="816"/>
      <c r="J19" s="231"/>
      <c r="K19" s="231"/>
      <c r="L19" s="231"/>
      <c r="M19" s="231"/>
      <c r="N19" s="231"/>
      <c r="O19" s="231"/>
      <c r="P19" s="231"/>
      <c r="Q19" s="231"/>
      <c r="R19" s="231"/>
      <c r="S19" s="231"/>
      <c r="T19" s="231"/>
      <c r="U19" s="231"/>
    </row>
    <row r="20" spans="1:21" ht="15" customHeight="1" x14ac:dyDescent="0.25">
      <c r="B20" s="103" t="s">
        <v>475</v>
      </c>
      <c r="C20" s="278" t="s">
        <v>40</v>
      </c>
      <c r="D20" s="278"/>
      <c r="E20" s="278"/>
      <c r="F20" s="278"/>
      <c r="G20" s="278"/>
      <c r="H20" s="278"/>
      <c r="I20" s="278"/>
      <c r="J20" s="278"/>
      <c r="K20" s="278"/>
      <c r="L20" s="278"/>
      <c r="M20" s="278"/>
      <c r="N20" s="278"/>
      <c r="O20" s="278"/>
      <c r="P20" s="278"/>
      <c r="Q20" s="278"/>
      <c r="R20" s="278"/>
      <c r="S20" s="278"/>
      <c r="T20" s="278"/>
      <c r="U20" s="33"/>
    </row>
    <row r="21" spans="1:21" ht="15" customHeight="1" x14ac:dyDescent="0.25">
      <c r="B21" s="103" t="s">
        <v>503</v>
      </c>
      <c r="C21" s="278" t="s">
        <v>554</v>
      </c>
      <c r="D21" s="278"/>
      <c r="E21" s="278"/>
      <c r="F21" s="278"/>
      <c r="G21" s="278"/>
      <c r="H21" s="278"/>
      <c r="I21" s="278"/>
      <c r="J21" s="278"/>
      <c r="K21" s="278"/>
      <c r="L21" s="278"/>
      <c r="M21" s="278"/>
      <c r="N21" s="278"/>
      <c r="O21" s="278"/>
      <c r="P21" s="278"/>
      <c r="Q21" s="278"/>
      <c r="R21" s="278"/>
      <c r="S21" s="278"/>
      <c r="T21" s="278"/>
      <c r="U21" s="33"/>
    </row>
    <row r="22" spans="1:21" ht="42" customHeight="1" x14ac:dyDescent="0.25">
      <c r="B22" s="103" t="s">
        <v>478</v>
      </c>
      <c r="C22" s="816" t="s">
        <v>841</v>
      </c>
      <c r="D22" s="816"/>
      <c r="E22" s="816"/>
      <c r="F22" s="816"/>
      <c r="G22" s="816"/>
      <c r="H22" s="816"/>
      <c r="I22" s="816"/>
      <c r="J22" s="231"/>
      <c r="K22" s="278"/>
      <c r="L22" s="278"/>
      <c r="M22" s="278"/>
      <c r="N22" s="278"/>
      <c r="O22" s="278"/>
      <c r="P22" s="278"/>
      <c r="Q22" s="278"/>
      <c r="R22" s="278"/>
      <c r="S22" s="278"/>
      <c r="T22" s="278"/>
      <c r="U22" s="33"/>
    </row>
    <row r="23" spans="1:21" ht="15" customHeight="1" x14ac:dyDescent="0.25">
      <c r="A23" s="279"/>
      <c r="B23" s="105" t="s">
        <v>481</v>
      </c>
      <c r="C23" s="235"/>
      <c r="D23" s="235"/>
      <c r="E23" s="235"/>
      <c r="F23" s="235"/>
      <c r="G23" s="235"/>
      <c r="H23" s="235"/>
      <c r="I23" s="235"/>
      <c r="J23" s="236"/>
      <c r="K23" s="236"/>
      <c r="L23" s="236"/>
      <c r="M23" s="236"/>
      <c r="N23" s="236"/>
      <c r="O23" s="236"/>
      <c r="P23" s="236"/>
      <c r="Q23" s="236"/>
      <c r="R23" s="236"/>
      <c r="S23" s="236"/>
      <c r="T23" s="3" t="s">
        <v>480</v>
      </c>
      <c r="U23" s="3"/>
    </row>
    <row r="24" spans="1:21" ht="15" customHeight="1" x14ac:dyDescent="0.25">
      <c r="B24" s="888" t="s">
        <v>864</v>
      </c>
      <c r="C24" s="888"/>
      <c r="D24" s="888"/>
      <c r="E24" s="888"/>
      <c r="F24" s="888"/>
      <c r="G24" s="888"/>
      <c r="H24" s="888"/>
      <c r="I24" s="888"/>
      <c r="J24" s="237"/>
      <c r="K24" s="237"/>
      <c r="L24" s="237"/>
      <c r="M24" s="237"/>
      <c r="N24" s="237"/>
      <c r="O24" s="237"/>
      <c r="P24" s="237"/>
      <c r="Q24" s="237"/>
      <c r="R24" s="237"/>
      <c r="S24" s="237"/>
      <c r="T24" s="237"/>
      <c r="U24" s="237"/>
    </row>
    <row r="25" spans="1:21" x14ac:dyDescent="0.25">
      <c r="B25" s="816"/>
      <c r="C25" s="816"/>
      <c r="D25" s="816"/>
      <c r="E25" s="816"/>
      <c r="F25" s="816"/>
      <c r="G25" s="816"/>
      <c r="H25" s="816"/>
      <c r="I25" s="816"/>
      <c r="J25" s="237"/>
      <c r="K25" s="237"/>
      <c r="L25" s="237"/>
      <c r="M25" s="237"/>
      <c r="N25" s="237"/>
      <c r="O25" s="237"/>
      <c r="P25" s="237"/>
      <c r="Q25" s="237"/>
      <c r="R25" s="237"/>
      <c r="S25" s="237"/>
      <c r="T25" s="237"/>
      <c r="U25" s="237"/>
    </row>
    <row r="26" spans="1:21" x14ac:dyDescent="0.25">
      <c r="B26" s="816"/>
      <c r="C26" s="816"/>
      <c r="D26" s="816"/>
      <c r="E26" s="816"/>
      <c r="F26" s="816"/>
      <c r="G26" s="816"/>
      <c r="H26" s="816"/>
      <c r="I26" s="816"/>
      <c r="J26" s="237"/>
      <c r="K26" s="237"/>
      <c r="L26" s="237"/>
      <c r="M26" s="237"/>
      <c r="N26" s="237"/>
      <c r="O26" s="237"/>
      <c r="P26" s="237"/>
      <c r="Q26" s="237"/>
      <c r="R26" s="237"/>
      <c r="S26" s="237"/>
      <c r="T26" s="237"/>
      <c r="U26" s="237"/>
    </row>
    <row r="27" spans="1:21" x14ac:dyDescent="0.25">
      <c r="B27" s="816"/>
      <c r="C27" s="816"/>
      <c r="D27" s="816"/>
      <c r="E27" s="816"/>
      <c r="F27" s="816"/>
      <c r="G27" s="816"/>
      <c r="H27" s="816"/>
      <c r="I27" s="816"/>
      <c r="J27" s="237"/>
      <c r="K27" s="237"/>
      <c r="L27" s="237"/>
      <c r="M27" s="237"/>
      <c r="N27" s="237"/>
      <c r="O27" s="237"/>
      <c r="P27" s="237"/>
      <c r="Q27" s="237"/>
      <c r="R27" s="237"/>
      <c r="S27" s="237"/>
      <c r="T27" s="237"/>
      <c r="U27" s="237"/>
    </row>
    <row r="28" spans="1:21" x14ac:dyDescent="0.25">
      <c r="B28" s="816"/>
      <c r="C28" s="816"/>
      <c r="D28" s="816"/>
      <c r="E28" s="816"/>
      <c r="F28" s="816"/>
      <c r="G28" s="816"/>
      <c r="H28" s="816"/>
      <c r="I28" s="816"/>
      <c r="J28" s="237"/>
      <c r="K28" s="237"/>
      <c r="L28" s="237"/>
      <c r="M28" s="237"/>
      <c r="N28" s="237"/>
      <c r="O28" s="237"/>
      <c r="P28" s="237"/>
      <c r="Q28" s="237"/>
      <c r="R28" s="237"/>
      <c r="S28" s="237"/>
      <c r="T28" s="237"/>
      <c r="U28" s="237"/>
    </row>
    <row r="29" spans="1:21" x14ac:dyDescent="0.25">
      <c r="B29" s="816"/>
      <c r="C29" s="816"/>
      <c r="D29" s="816"/>
      <c r="E29" s="816"/>
      <c r="F29" s="816"/>
      <c r="G29" s="816"/>
      <c r="H29" s="816"/>
      <c r="I29" s="816"/>
      <c r="J29" s="237"/>
      <c r="K29" s="237"/>
      <c r="L29" s="237"/>
      <c r="M29" s="237"/>
      <c r="N29" s="237"/>
      <c r="O29" s="237"/>
      <c r="P29" s="237"/>
      <c r="Q29" s="237"/>
      <c r="R29" s="237"/>
      <c r="S29" s="237"/>
      <c r="T29" s="237"/>
      <c r="U29" s="237"/>
    </row>
    <row r="30" spans="1:21" x14ac:dyDescent="0.25">
      <c r="B30" s="816"/>
      <c r="C30" s="816"/>
      <c r="D30" s="816"/>
      <c r="E30" s="816"/>
      <c r="F30" s="816"/>
      <c r="G30" s="816"/>
      <c r="H30" s="816"/>
      <c r="I30" s="816"/>
      <c r="J30" s="237"/>
      <c r="K30" s="237"/>
      <c r="L30" s="237"/>
      <c r="M30" s="237"/>
      <c r="N30" s="237"/>
      <c r="O30" s="237"/>
      <c r="P30" s="237"/>
      <c r="Q30" s="237"/>
      <c r="R30" s="237"/>
      <c r="S30" s="237"/>
      <c r="T30" s="237"/>
      <c r="U30" s="237"/>
    </row>
    <row r="31" spans="1:21" x14ac:dyDescent="0.25">
      <c r="B31" s="816"/>
      <c r="C31" s="816"/>
      <c r="D31" s="816"/>
      <c r="E31" s="816"/>
      <c r="F31" s="816"/>
      <c r="G31" s="816"/>
      <c r="H31" s="816"/>
      <c r="I31" s="816"/>
      <c r="J31" s="237"/>
      <c r="K31" s="237"/>
      <c r="L31" s="237"/>
      <c r="M31" s="237"/>
      <c r="N31" s="237"/>
      <c r="O31" s="237"/>
      <c r="P31" s="237"/>
      <c r="Q31" s="237"/>
      <c r="R31" s="237"/>
      <c r="S31" s="237"/>
      <c r="T31" s="237"/>
      <c r="U31" s="237"/>
    </row>
    <row r="32" spans="1:21" x14ac:dyDescent="0.25">
      <c r="B32" s="816"/>
      <c r="C32" s="816"/>
      <c r="D32" s="816"/>
      <c r="E32" s="816"/>
      <c r="F32" s="816"/>
      <c r="G32" s="816"/>
      <c r="H32" s="816"/>
      <c r="I32" s="816"/>
      <c r="J32" s="237"/>
      <c r="K32" s="237"/>
      <c r="L32" s="237"/>
      <c r="M32" s="237"/>
      <c r="N32" s="237"/>
      <c r="O32" s="237"/>
      <c r="P32" s="237"/>
      <c r="Q32" s="237"/>
      <c r="R32" s="237"/>
      <c r="S32" s="237"/>
      <c r="T32" s="237"/>
      <c r="U32" s="237"/>
    </row>
    <row r="33" spans="2:9" x14ac:dyDescent="0.25">
      <c r="B33" s="816"/>
      <c r="C33" s="816"/>
      <c r="D33" s="816"/>
      <c r="E33" s="816"/>
      <c r="F33" s="816"/>
      <c r="G33" s="816"/>
      <c r="H33" s="816"/>
      <c r="I33" s="816"/>
    </row>
    <row r="34" spans="2:9" x14ac:dyDescent="0.25">
      <c r="B34" s="816"/>
      <c r="C34" s="816"/>
      <c r="D34" s="816"/>
      <c r="E34" s="816"/>
      <c r="F34" s="816"/>
      <c r="G34" s="816"/>
      <c r="H34" s="816"/>
      <c r="I34" s="816"/>
    </row>
    <row r="35" spans="2:9" x14ac:dyDescent="0.25">
      <c r="B35" s="816"/>
      <c r="C35" s="816"/>
      <c r="D35" s="816"/>
      <c r="E35" s="816"/>
      <c r="F35" s="816"/>
      <c r="G35" s="816"/>
      <c r="H35" s="816"/>
      <c r="I35" s="816"/>
    </row>
    <row r="36" spans="2:9" x14ac:dyDescent="0.25">
      <c r="B36" s="816"/>
      <c r="C36" s="816"/>
      <c r="D36" s="816"/>
      <c r="E36" s="816"/>
      <c r="F36" s="816"/>
      <c r="G36" s="816"/>
      <c r="H36" s="816"/>
      <c r="I36" s="816"/>
    </row>
    <row r="37" spans="2:9" x14ac:dyDescent="0.25">
      <c r="B37" s="816"/>
      <c r="C37" s="816"/>
      <c r="D37" s="816"/>
      <c r="E37" s="816"/>
      <c r="F37" s="816"/>
      <c r="G37" s="816"/>
      <c r="H37" s="816"/>
      <c r="I37" s="816"/>
    </row>
    <row r="38" spans="2:9" x14ac:dyDescent="0.25">
      <c r="B38" s="816"/>
      <c r="C38" s="816"/>
      <c r="D38" s="816"/>
      <c r="E38" s="816"/>
      <c r="F38" s="816"/>
      <c r="G38" s="816"/>
      <c r="H38" s="816"/>
      <c r="I38" s="816"/>
    </row>
    <row r="39" spans="2:9" x14ac:dyDescent="0.25">
      <c r="B39" s="816"/>
      <c r="C39" s="816"/>
      <c r="D39" s="816"/>
      <c r="E39" s="816"/>
      <c r="F39" s="816"/>
      <c r="G39" s="816"/>
      <c r="H39" s="816"/>
      <c r="I39" s="816"/>
    </row>
    <row r="40" spans="2:9" x14ac:dyDescent="0.25">
      <c r="B40" s="816"/>
      <c r="C40" s="816"/>
      <c r="D40" s="816"/>
      <c r="E40" s="816"/>
      <c r="F40" s="816"/>
      <c r="G40" s="816"/>
      <c r="H40" s="816"/>
      <c r="I40" s="816"/>
    </row>
    <row r="41" spans="2:9" x14ac:dyDescent="0.25">
      <c r="B41" s="816"/>
      <c r="C41" s="816"/>
      <c r="D41" s="816"/>
      <c r="E41" s="816"/>
      <c r="F41" s="816"/>
      <c r="G41" s="816"/>
      <c r="H41" s="816"/>
      <c r="I41" s="816"/>
    </row>
    <row r="42" spans="2:9" x14ac:dyDescent="0.25">
      <c r="B42" s="237"/>
      <c r="C42" s="237"/>
      <c r="D42" s="237"/>
      <c r="E42" s="237"/>
      <c r="F42" s="237"/>
      <c r="G42" s="237"/>
      <c r="H42" s="237"/>
      <c r="I42" s="237"/>
    </row>
    <row r="43" spans="2:9" x14ac:dyDescent="0.25">
      <c r="B43" s="237"/>
      <c r="C43" s="237"/>
      <c r="D43" s="237"/>
      <c r="E43" s="237"/>
      <c r="F43" s="237"/>
      <c r="G43" s="237"/>
      <c r="H43" s="237"/>
      <c r="I43" s="237"/>
    </row>
    <row r="44" spans="2:9" x14ac:dyDescent="0.25">
      <c r="B44" s="237"/>
      <c r="C44" s="237"/>
      <c r="D44" s="237"/>
      <c r="E44" s="237"/>
      <c r="F44" s="237"/>
      <c r="G44" s="237"/>
      <c r="H44" s="237"/>
      <c r="I44" s="237"/>
    </row>
    <row r="45" spans="2:9" x14ac:dyDescent="0.25">
      <c r="B45" s="237"/>
      <c r="C45" s="237"/>
      <c r="D45" s="237"/>
      <c r="E45" s="237"/>
      <c r="F45" s="237"/>
      <c r="G45" s="237"/>
      <c r="H45" s="237"/>
      <c r="I45" s="237"/>
    </row>
    <row r="46" spans="2:9" x14ac:dyDescent="0.25">
      <c r="B46" s="237"/>
      <c r="C46" s="237"/>
      <c r="D46" s="237"/>
      <c r="E46" s="237"/>
      <c r="F46" s="237"/>
      <c r="G46" s="237"/>
      <c r="H46" s="237"/>
      <c r="I46" s="237"/>
    </row>
    <row r="47" spans="2:9" x14ac:dyDescent="0.25">
      <c r="B47" s="237"/>
      <c r="C47" s="237"/>
      <c r="D47" s="237"/>
      <c r="E47" s="237"/>
      <c r="F47" s="237"/>
      <c r="G47" s="237"/>
      <c r="H47" s="237"/>
      <c r="I47" s="237"/>
    </row>
    <row r="48" spans="2:9" x14ac:dyDescent="0.25">
      <c r="B48" s="237"/>
      <c r="C48" s="237"/>
      <c r="D48" s="237"/>
      <c r="E48" s="237"/>
      <c r="F48" s="237"/>
      <c r="G48" s="237"/>
      <c r="H48" s="237"/>
      <c r="I48" s="237"/>
    </row>
    <row r="49" spans="2:9" x14ac:dyDescent="0.25">
      <c r="B49" s="237"/>
      <c r="C49" s="237"/>
      <c r="D49" s="237"/>
      <c r="E49" s="237"/>
      <c r="F49" s="237"/>
      <c r="G49" s="237"/>
      <c r="H49" s="237"/>
      <c r="I49" s="237"/>
    </row>
  </sheetData>
  <mergeCells count="7">
    <mergeCell ref="A1:I1"/>
    <mergeCell ref="B24:I41"/>
    <mergeCell ref="C22:I22"/>
    <mergeCell ref="C4:I4"/>
    <mergeCell ref="C17:I17"/>
    <mergeCell ref="C18:I18"/>
    <mergeCell ref="C19:I19"/>
  </mergeCells>
  <hyperlinks>
    <hyperlink ref="J1" location="Indholdsfortegnelse!A1" display="Back to index" xr:uid="{00000000-0004-0000-1800-000000000000}"/>
  </hyperlinks>
  <pageMargins left="0.7" right="0.7" top="0.75" bottom="0.75" header="0.3" footer="0.3"/>
  <pageSetup paperSize="9" scale="8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pageSetUpPr fitToPage="1"/>
  </sheetPr>
  <dimension ref="A1:O38"/>
  <sheetViews>
    <sheetView showGridLines="0" zoomScale="90" zoomScaleNormal="90" workbookViewId="0">
      <selection activeCell="C19" sqref="C19:N19"/>
    </sheetView>
  </sheetViews>
  <sheetFormatPr defaultColWidth="9" defaultRowHeight="11.5" x14ac:dyDescent="0.25"/>
  <cols>
    <col min="1" max="1" width="10.75" style="3" customWidth="1"/>
    <col min="2" max="2" width="14.83203125" style="3" customWidth="1"/>
    <col min="3" max="3" width="13.33203125" style="3" customWidth="1"/>
    <col min="4" max="4" width="13.5" style="3" customWidth="1"/>
    <col min="5" max="5" width="9" style="3"/>
    <col min="6" max="6" width="11" style="3" customWidth="1"/>
    <col min="7" max="12" width="9" style="3"/>
    <col min="13" max="13" width="10.33203125" style="3" customWidth="1"/>
    <col min="14" max="14" width="9.58203125" style="3" customWidth="1"/>
    <col min="15" max="15" width="29.75" style="3" customWidth="1"/>
    <col min="16" max="16384" width="9" style="3"/>
  </cols>
  <sheetData>
    <row r="1" spans="1:15" ht="15.75" customHeight="1" x14ac:dyDescent="0.25">
      <c r="A1" s="819" t="s">
        <v>865</v>
      </c>
      <c r="B1" s="819"/>
      <c r="C1" s="819"/>
      <c r="D1" s="819"/>
      <c r="E1" s="828"/>
      <c r="F1" s="828"/>
      <c r="G1" s="828"/>
      <c r="H1" s="828"/>
      <c r="I1" s="828"/>
      <c r="J1" s="828"/>
      <c r="K1" s="828"/>
      <c r="L1" s="828"/>
      <c r="M1" s="828"/>
      <c r="N1" s="828"/>
      <c r="O1" s="34" t="s">
        <v>96</v>
      </c>
    </row>
    <row r="2" spans="1:15" ht="15" customHeight="1" x14ac:dyDescent="0.25">
      <c r="A2" s="205"/>
      <c r="C2" s="112"/>
      <c r="D2" s="112"/>
      <c r="E2" s="112"/>
      <c r="F2" s="112"/>
      <c r="G2" s="112"/>
      <c r="H2" s="112"/>
      <c r="I2" s="113"/>
      <c r="J2" s="112"/>
      <c r="K2" s="112"/>
      <c r="L2" s="112"/>
      <c r="M2" s="112"/>
      <c r="N2" s="112"/>
      <c r="O2" s="238"/>
    </row>
    <row r="3" spans="1:15" ht="15" customHeight="1" x14ac:dyDescent="0.25">
      <c r="A3" s="737">
        <f>+Indholdsfortegnelse!E31</f>
        <v>44196</v>
      </c>
      <c r="B3" s="5"/>
      <c r="C3" s="910"/>
      <c r="D3" s="910"/>
      <c r="E3" s="910"/>
      <c r="F3" s="910"/>
      <c r="G3" s="910"/>
      <c r="H3" s="910"/>
      <c r="I3" s="910"/>
      <c r="J3" s="910"/>
      <c r="K3" s="910"/>
      <c r="L3" s="910"/>
      <c r="M3" s="910"/>
      <c r="N3" s="910"/>
    </row>
    <row r="4" spans="1:15" ht="15" customHeight="1" x14ac:dyDescent="0.25">
      <c r="B4" s="755"/>
      <c r="C4" s="755" t="s">
        <v>423</v>
      </c>
      <c r="D4" s="755" t="s">
        <v>424</v>
      </c>
      <c r="E4" s="755" t="s">
        <v>425</v>
      </c>
      <c r="F4" s="755" t="s">
        <v>426</v>
      </c>
      <c r="G4" s="755" t="s">
        <v>427</v>
      </c>
      <c r="H4" s="755" t="s">
        <v>428</v>
      </c>
      <c r="I4" s="755" t="s">
        <v>429</v>
      </c>
      <c r="J4" s="755" t="s">
        <v>643</v>
      </c>
      <c r="K4" s="755" t="s">
        <v>644</v>
      </c>
      <c r="L4" s="755" t="s">
        <v>645</v>
      </c>
      <c r="M4" s="755" t="s">
        <v>866</v>
      </c>
      <c r="N4" s="755" t="s">
        <v>646</v>
      </c>
    </row>
    <row r="5" spans="1:15" ht="39.75" customHeight="1" x14ac:dyDescent="0.25">
      <c r="B5" s="806" t="s">
        <v>867</v>
      </c>
      <c r="C5" s="806" t="s">
        <v>868</v>
      </c>
      <c r="D5" s="806" t="s">
        <v>869</v>
      </c>
      <c r="E5" s="806" t="s">
        <v>870</v>
      </c>
      <c r="F5" s="806" t="s">
        <v>871</v>
      </c>
      <c r="G5" s="806" t="s">
        <v>872</v>
      </c>
      <c r="H5" s="806" t="s">
        <v>873</v>
      </c>
      <c r="I5" s="806" t="s">
        <v>874</v>
      </c>
      <c r="J5" s="806" t="s">
        <v>875</v>
      </c>
      <c r="K5" s="806" t="s">
        <v>876</v>
      </c>
      <c r="L5" s="806" t="s">
        <v>877</v>
      </c>
      <c r="M5" s="806" t="s">
        <v>878</v>
      </c>
      <c r="N5" s="806" t="s">
        <v>879</v>
      </c>
    </row>
    <row r="6" spans="1:15" ht="48" customHeight="1" x14ac:dyDescent="0.25">
      <c r="A6" s="239" t="s">
        <v>880</v>
      </c>
      <c r="B6" s="806"/>
      <c r="C6" s="806"/>
      <c r="D6" s="806"/>
      <c r="E6" s="806"/>
      <c r="F6" s="806"/>
      <c r="G6" s="806"/>
      <c r="H6" s="806"/>
      <c r="I6" s="806"/>
      <c r="J6" s="806"/>
      <c r="K6" s="806"/>
      <c r="L6" s="806"/>
      <c r="M6" s="806"/>
      <c r="N6" s="806"/>
    </row>
    <row r="7" spans="1:15" ht="15" customHeight="1" x14ac:dyDescent="0.25">
      <c r="A7" s="5"/>
      <c r="B7" s="4"/>
      <c r="C7" s="240" t="s">
        <v>433</v>
      </c>
      <c r="D7" s="240" t="s">
        <v>433</v>
      </c>
      <c r="E7" s="4"/>
      <c r="F7" s="240" t="s">
        <v>433</v>
      </c>
      <c r="G7" s="240" t="s">
        <v>881</v>
      </c>
      <c r="H7" s="240" t="s">
        <v>882</v>
      </c>
      <c r="I7" s="240" t="s">
        <v>881</v>
      </c>
      <c r="J7" s="240" t="s">
        <v>883</v>
      </c>
      <c r="K7" s="240" t="s">
        <v>433</v>
      </c>
      <c r="L7" s="240" t="s">
        <v>433</v>
      </c>
      <c r="M7" s="240" t="s">
        <v>433</v>
      </c>
      <c r="N7" s="240" t="s">
        <v>433</v>
      </c>
    </row>
    <row r="8" spans="1:15" ht="15" customHeight="1" x14ac:dyDescent="0.25">
      <c r="A8" s="101">
        <v>1</v>
      </c>
      <c r="B8" s="241" t="s">
        <v>884</v>
      </c>
      <c r="C8" s="242">
        <v>1239</v>
      </c>
      <c r="D8" s="243">
        <v>1</v>
      </c>
      <c r="E8" s="244">
        <v>0.5</v>
      </c>
      <c r="F8" s="242">
        <v>1239</v>
      </c>
      <c r="G8" s="245">
        <v>3.06</v>
      </c>
      <c r="H8" s="242">
        <v>276</v>
      </c>
      <c r="I8" s="244">
        <v>8.0399999999999991</v>
      </c>
      <c r="J8" s="244">
        <v>4.9800000000000004</v>
      </c>
      <c r="K8" s="242">
        <v>293</v>
      </c>
      <c r="L8" s="242">
        <v>293</v>
      </c>
      <c r="M8" s="243">
        <v>3</v>
      </c>
      <c r="N8" s="246"/>
    </row>
    <row r="9" spans="1:15" ht="15" customHeight="1" x14ac:dyDescent="0.25">
      <c r="A9" s="101">
        <v>2</v>
      </c>
      <c r="B9" s="247" t="s">
        <v>885</v>
      </c>
      <c r="C9" s="248">
        <v>2954</v>
      </c>
      <c r="D9" s="249">
        <v>1</v>
      </c>
      <c r="E9" s="250">
        <v>0.5</v>
      </c>
      <c r="F9" s="248">
        <v>2955</v>
      </c>
      <c r="G9" s="251">
        <v>3.1</v>
      </c>
      <c r="H9" s="250">
        <v>569</v>
      </c>
      <c r="I9" s="250">
        <v>7.06</v>
      </c>
      <c r="J9" s="250">
        <v>4.9800000000000004</v>
      </c>
      <c r="K9" s="248">
        <v>601</v>
      </c>
      <c r="L9" s="248">
        <v>601</v>
      </c>
      <c r="M9" s="249">
        <v>6</v>
      </c>
      <c r="N9" s="252"/>
    </row>
    <row r="10" spans="1:15" ht="15" customHeight="1" x14ac:dyDescent="0.25">
      <c r="A10" s="101">
        <v>3</v>
      </c>
      <c r="B10" s="247" t="s">
        <v>886</v>
      </c>
      <c r="C10" s="248">
        <v>10491</v>
      </c>
      <c r="D10" s="249">
        <v>23</v>
      </c>
      <c r="E10" s="250">
        <v>0.5</v>
      </c>
      <c r="F10" s="248">
        <v>10503</v>
      </c>
      <c r="G10" s="251">
        <v>3.19</v>
      </c>
      <c r="H10" s="250">
        <v>1141</v>
      </c>
      <c r="I10" s="253">
        <v>8.35</v>
      </c>
      <c r="J10" s="250">
        <v>4.9800000000000004</v>
      </c>
      <c r="K10" s="248">
        <v>2537</v>
      </c>
      <c r="L10" s="248">
        <v>2537</v>
      </c>
      <c r="M10" s="249">
        <v>28</v>
      </c>
      <c r="N10" s="252"/>
    </row>
    <row r="11" spans="1:15" ht="15" customHeight="1" x14ac:dyDescent="0.25">
      <c r="A11" s="101">
        <v>4</v>
      </c>
      <c r="B11" s="247" t="s">
        <v>887</v>
      </c>
      <c r="C11" s="248">
        <v>8702</v>
      </c>
      <c r="D11" s="249">
        <v>25</v>
      </c>
      <c r="E11" s="250">
        <v>0.5</v>
      </c>
      <c r="F11" s="248">
        <v>8714</v>
      </c>
      <c r="G11" s="251">
        <v>3.31</v>
      </c>
      <c r="H11" s="250">
        <v>781</v>
      </c>
      <c r="I11" s="250">
        <v>9.18</v>
      </c>
      <c r="J11" s="250">
        <v>4.9800000000000004</v>
      </c>
      <c r="K11" s="248">
        <v>2332</v>
      </c>
      <c r="L11" s="248">
        <v>2332</v>
      </c>
      <c r="M11" s="249">
        <v>26</v>
      </c>
      <c r="N11" s="252"/>
    </row>
    <row r="12" spans="1:15" ht="15" customHeight="1" x14ac:dyDescent="0.25">
      <c r="A12" s="101">
        <v>5</v>
      </c>
      <c r="B12" s="247" t="s">
        <v>888</v>
      </c>
      <c r="C12" s="248">
        <v>25386</v>
      </c>
      <c r="D12" s="249">
        <v>295</v>
      </c>
      <c r="E12" s="250">
        <v>0.5</v>
      </c>
      <c r="F12" s="248">
        <v>25533</v>
      </c>
      <c r="G12" s="254">
        <v>3.69</v>
      </c>
      <c r="H12" s="250">
        <v>2035</v>
      </c>
      <c r="I12" s="250">
        <v>10.63</v>
      </c>
      <c r="J12" s="250">
        <v>4.97</v>
      </c>
      <c r="K12" s="248">
        <v>8073</v>
      </c>
      <c r="L12" s="248">
        <v>8073</v>
      </c>
      <c r="M12" s="249">
        <v>100</v>
      </c>
      <c r="N12" s="252"/>
    </row>
    <row r="13" spans="1:15" ht="15" customHeight="1" x14ac:dyDescent="0.25">
      <c r="A13" s="101">
        <v>6</v>
      </c>
      <c r="B13" s="247" t="s">
        <v>889</v>
      </c>
      <c r="C13" s="248">
        <v>10759</v>
      </c>
      <c r="D13" s="249">
        <v>233</v>
      </c>
      <c r="E13" s="250">
        <v>0.5</v>
      </c>
      <c r="F13" s="248">
        <v>10875</v>
      </c>
      <c r="G13" s="251">
        <v>5.53</v>
      </c>
      <c r="H13" s="250">
        <v>1300</v>
      </c>
      <c r="I13" s="250">
        <v>11.36</v>
      </c>
      <c r="J13" s="250">
        <v>4.9400000000000004</v>
      </c>
      <c r="K13" s="248">
        <v>4211</v>
      </c>
      <c r="L13" s="248">
        <v>4211</v>
      </c>
      <c r="M13" s="249">
        <v>69</v>
      </c>
      <c r="N13" s="252"/>
    </row>
    <row r="14" spans="1:15" ht="15" customHeight="1" x14ac:dyDescent="0.25">
      <c r="A14" s="101">
        <v>7</v>
      </c>
      <c r="B14" s="247" t="s">
        <v>890</v>
      </c>
      <c r="C14" s="248">
        <v>12523</v>
      </c>
      <c r="D14" s="249">
        <v>114</v>
      </c>
      <c r="E14" s="250">
        <v>0.5</v>
      </c>
      <c r="F14" s="248">
        <v>12580</v>
      </c>
      <c r="G14" s="251">
        <v>23.33</v>
      </c>
      <c r="H14" s="248">
        <v>1093</v>
      </c>
      <c r="I14" s="250">
        <v>13.9</v>
      </c>
      <c r="J14" s="250">
        <v>4.96</v>
      </c>
      <c r="K14" s="248">
        <v>8864</v>
      </c>
      <c r="L14" s="248">
        <v>8864</v>
      </c>
      <c r="M14" s="249">
        <v>412</v>
      </c>
      <c r="N14" s="252"/>
    </row>
    <row r="15" spans="1:15" ht="15" customHeight="1" x14ac:dyDescent="0.25">
      <c r="A15" s="87">
        <v>8</v>
      </c>
      <c r="B15" s="247" t="s">
        <v>891</v>
      </c>
      <c r="C15" s="248">
        <v>1449</v>
      </c>
      <c r="D15" s="249" t="s">
        <v>892</v>
      </c>
      <c r="E15" s="250">
        <v>0.5</v>
      </c>
      <c r="F15" s="248">
        <v>1449</v>
      </c>
      <c r="G15" s="251">
        <v>100</v>
      </c>
      <c r="H15" s="250">
        <v>142</v>
      </c>
      <c r="I15" s="250">
        <v>38.119999999999997</v>
      </c>
      <c r="J15" s="250">
        <v>4.97</v>
      </c>
      <c r="K15" s="248">
        <v>5582</v>
      </c>
      <c r="L15" s="248">
        <v>5582</v>
      </c>
      <c r="M15" s="249">
        <v>106</v>
      </c>
      <c r="N15" s="249">
        <v>106</v>
      </c>
    </row>
    <row r="16" spans="1:15" ht="15" customHeight="1" thickBot="1" x14ac:dyDescent="0.3">
      <c r="A16" s="6"/>
      <c r="B16" s="255" t="s">
        <v>550</v>
      </c>
      <c r="C16" s="256">
        <v>73503</v>
      </c>
      <c r="D16" s="256">
        <v>692</v>
      </c>
      <c r="E16" s="257">
        <v>0.5</v>
      </c>
      <c r="F16" s="256">
        <v>73849</v>
      </c>
      <c r="G16" s="258">
        <v>9.0399999999999991</v>
      </c>
      <c r="H16" s="256">
        <v>7337</v>
      </c>
      <c r="I16" s="257">
        <v>11.15</v>
      </c>
      <c r="J16" s="257">
        <v>4.97</v>
      </c>
      <c r="K16" s="256">
        <v>32494</v>
      </c>
      <c r="L16" s="256">
        <v>32494</v>
      </c>
      <c r="M16" s="256">
        <v>751</v>
      </c>
      <c r="N16" s="259">
        <v>106</v>
      </c>
    </row>
    <row r="17" spans="1:15" ht="15" customHeight="1" x14ac:dyDescent="0.25">
      <c r="B17" s="112"/>
      <c r="C17" s="112"/>
      <c r="D17" s="112"/>
      <c r="E17" s="112"/>
      <c r="F17" s="112"/>
      <c r="G17" s="112"/>
      <c r="H17" s="112"/>
      <c r="I17" s="112"/>
      <c r="J17" s="112"/>
      <c r="K17" s="112"/>
      <c r="L17" s="112"/>
      <c r="M17" s="112"/>
      <c r="N17" s="112"/>
      <c r="O17" s="112"/>
    </row>
    <row r="18" spans="1:15" ht="48.75" customHeight="1" x14ac:dyDescent="0.25">
      <c r="A18" s="103" t="s">
        <v>470</v>
      </c>
      <c r="C18" s="909" t="s">
        <v>893</v>
      </c>
      <c r="D18" s="909"/>
      <c r="E18" s="909"/>
      <c r="F18" s="909"/>
      <c r="G18" s="909"/>
      <c r="H18" s="909"/>
      <c r="I18" s="909"/>
      <c r="J18" s="909"/>
      <c r="K18" s="909"/>
      <c r="L18" s="909"/>
      <c r="M18" s="909"/>
      <c r="N18" s="909"/>
    </row>
    <row r="19" spans="1:15" ht="49.5" customHeight="1" x14ac:dyDescent="0.25">
      <c r="A19" s="103" t="s">
        <v>472</v>
      </c>
      <c r="B19" s="8"/>
      <c r="C19" s="909" t="s">
        <v>894</v>
      </c>
      <c r="D19" s="909"/>
      <c r="E19" s="909"/>
      <c r="F19" s="909"/>
      <c r="G19" s="909"/>
      <c r="H19" s="909"/>
      <c r="I19" s="909"/>
      <c r="J19" s="909"/>
      <c r="K19" s="909"/>
      <c r="L19" s="909"/>
      <c r="M19" s="909"/>
      <c r="N19" s="909"/>
    </row>
    <row r="20" spans="1:15" ht="46.5" customHeight="1" x14ac:dyDescent="0.25">
      <c r="A20" s="103" t="s">
        <v>2</v>
      </c>
      <c r="B20" s="8"/>
      <c r="C20" s="909" t="s">
        <v>895</v>
      </c>
      <c r="D20" s="909"/>
      <c r="E20" s="909"/>
      <c r="F20" s="909"/>
      <c r="G20" s="909"/>
      <c r="H20" s="909"/>
      <c r="I20" s="909"/>
      <c r="J20" s="909"/>
      <c r="K20" s="909"/>
      <c r="L20" s="909"/>
      <c r="M20" s="909"/>
      <c r="N20" s="909"/>
    </row>
    <row r="21" spans="1:15" ht="15" customHeight="1" x14ac:dyDescent="0.25">
      <c r="A21" s="260" t="s">
        <v>475</v>
      </c>
      <c r="B21" s="7"/>
      <c r="C21" s="901" t="s">
        <v>40</v>
      </c>
      <c r="D21" s="901"/>
      <c r="E21" s="901"/>
      <c r="F21" s="901"/>
      <c r="G21" s="901"/>
      <c r="H21" s="901"/>
      <c r="I21" s="901"/>
      <c r="J21" s="901"/>
      <c r="K21" s="901"/>
      <c r="L21" s="901"/>
      <c r="M21" s="901"/>
      <c r="N21" s="901"/>
    </row>
    <row r="22" spans="1:15" ht="45.75" customHeight="1" x14ac:dyDescent="0.25">
      <c r="A22" s="103" t="s">
        <v>503</v>
      </c>
      <c r="C22" s="909" t="s">
        <v>896</v>
      </c>
      <c r="D22" s="909"/>
      <c r="E22" s="909"/>
      <c r="F22" s="909"/>
      <c r="G22" s="909"/>
      <c r="H22" s="909"/>
      <c r="I22" s="909"/>
      <c r="J22" s="909"/>
      <c r="K22" s="909"/>
      <c r="L22" s="909"/>
      <c r="M22" s="909"/>
      <c r="N22" s="909"/>
    </row>
    <row r="23" spans="1:15" ht="15" customHeight="1" x14ac:dyDescent="0.25">
      <c r="A23" s="103" t="s">
        <v>478</v>
      </c>
      <c r="C23" s="909" t="s">
        <v>897</v>
      </c>
      <c r="D23" s="909"/>
      <c r="E23" s="909"/>
      <c r="F23" s="909"/>
      <c r="G23" s="909"/>
      <c r="H23" s="909"/>
      <c r="I23" s="909"/>
      <c r="J23" s="909"/>
      <c r="K23" s="909"/>
      <c r="L23" s="909"/>
      <c r="M23" s="909"/>
      <c r="N23" s="909"/>
    </row>
    <row r="24" spans="1:15" ht="15" customHeight="1" x14ac:dyDescent="0.25">
      <c r="A24" s="103"/>
      <c r="C24" s="764"/>
      <c r="D24" s="764"/>
      <c r="E24" s="764"/>
      <c r="F24" s="764"/>
      <c r="G24" s="764"/>
      <c r="H24" s="764"/>
      <c r="I24" s="764"/>
      <c r="J24" s="764"/>
      <c r="K24" s="764"/>
      <c r="L24" s="764"/>
      <c r="M24" s="764"/>
      <c r="N24" s="764"/>
    </row>
    <row r="25" spans="1:15" ht="15" customHeight="1" x14ac:dyDescent="0.25">
      <c r="A25" s="261" t="s">
        <v>481</v>
      </c>
      <c r="B25" s="234"/>
      <c r="C25" s="262"/>
      <c r="D25" s="262"/>
      <c r="E25" s="262"/>
      <c r="F25" s="262"/>
      <c r="G25" s="262"/>
      <c r="H25" s="262"/>
      <c r="I25" s="262"/>
      <c r="J25" s="262"/>
      <c r="K25" s="262"/>
      <c r="L25" s="262"/>
      <c r="M25" s="262"/>
      <c r="N25" s="262"/>
      <c r="O25" s="263"/>
    </row>
    <row r="26" spans="1:15" ht="50.25" customHeight="1" x14ac:dyDescent="0.25">
      <c r="A26" s="799" t="s">
        <v>898</v>
      </c>
      <c r="B26" s="799"/>
      <c r="C26" s="799"/>
      <c r="D26" s="799"/>
      <c r="E26" s="799"/>
      <c r="F26" s="799"/>
      <c r="G26" s="799"/>
      <c r="H26" s="799"/>
      <c r="I26" s="799"/>
      <c r="J26" s="799"/>
      <c r="K26" s="799"/>
      <c r="L26" s="799"/>
      <c r="M26" s="799"/>
      <c r="N26" s="799"/>
    </row>
    <row r="27" spans="1:15" ht="50.25" customHeight="1" x14ac:dyDescent="0.25">
      <c r="A27" s="799"/>
      <c r="B27" s="799"/>
      <c r="C27" s="799"/>
      <c r="D27" s="799"/>
      <c r="E27" s="799"/>
      <c r="F27" s="799"/>
      <c r="G27" s="799"/>
      <c r="H27" s="799"/>
      <c r="I27" s="799"/>
      <c r="J27" s="799"/>
      <c r="K27" s="799"/>
      <c r="L27" s="799"/>
      <c r="M27" s="799"/>
      <c r="N27" s="799"/>
    </row>
    <row r="28" spans="1:15" ht="50.25" customHeight="1" x14ac:dyDescent="0.25">
      <c r="A28" s="799"/>
      <c r="B28" s="799"/>
      <c r="C28" s="799"/>
      <c r="D28" s="799"/>
      <c r="E28" s="799"/>
      <c r="F28" s="799"/>
      <c r="G28" s="799"/>
      <c r="H28" s="799"/>
      <c r="I28" s="799"/>
      <c r="J28" s="799"/>
      <c r="K28" s="799"/>
      <c r="L28" s="799"/>
      <c r="M28" s="799"/>
      <c r="N28" s="799"/>
    </row>
    <row r="29" spans="1:15" ht="50.25" customHeight="1" x14ac:dyDescent="0.25">
      <c r="A29" s="799"/>
      <c r="B29" s="799"/>
      <c r="C29" s="799"/>
      <c r="D29" s="799"/>
      <c r="E29" s="799"/>
      <c r="F29" s="799"/>
      <c r="G29" s="799"/>
      <c r="H29" s="799"/>
      <c r="I29" s="799"/>
      <c r="J29" s="799"/>
      <c r="K29" s="799"/>
      <c r="L29" s="799"/>
      <c r="M29" s="799"/>
      <c r="N29" s="799"/>
    </row>
    <row r="30" spans="1:15" ht="50.25" customHeight="1" x14ac:dyDescent="0.25">
      <c r="A30" s="799"/>
      <c r="B30" s="799"/>
      <c r="C30" s="799"/>
      <c r="D30" s="799"/>
      <c r="E30" s="799"/>
      <c r="F30" s="799"/>
      <c r="G30" s="799"/>
      <c r="H30" s="799"/>
      <c r="I30" s="799"/>
      <c r="J30" s="799"/>
      <c r="K30" s="799"/>
      <c r="L30" s="799"/>
      <c r="M30" s="799"/>
      <c r="N30" s="799"/>
    </row>
    <row r="31" spans="1:15" ht="50.25" customHeight="1" x14ac:dyDescent="0.25">
      <c r="A31" s="799"/>
      <c r="B31" s="799"/>
      <c r="C31" s="799"/>
      <c r="D31" s="799"/>
      <c r="E31" s="799"/>
      <c r="F31" s="799"/>
      <c r="G31" s="799"/>
      <c r="H31" s="799"/>
      <c r="I31" s="799"/>
      <c r="J31" s="799"/>
      <c r="K31" s="799"/>
      <c r="L31" s="799"/>
      <c r="M31" s="799"/>
      <c r="N31" s="799"/>
    </row>
    <row r="32" spans="1:15" ht="50.25" customHeight="1" x14ac:dyDescent="0.25">
      <c r="A32" s="799"/>
      <c r="B32" s="799"/>
      <c r="C32" s="799"/>
      <c r="D32" s="799"/>
      <c r="E32" s="799"/>
      <c r="F32" s="799"/>
      <c r="G32" s="799"/>
      <c r="H32" s="799"/>
      <c r="I32" s="799"/>
      <c r="J32" s="799"/>
      <c r="K32" s="799"/>
      <c r="L32" s="799"/>
      <c r="M32" s="799"/>
      <c r="N32" s="799"/>
    </row>
    <row r="33" spans="1:14" ht="50.25" customHeight="1" x14ac:dyDescent="0.25">
      <c r="A33" s="799"/>
      <c r="B33" s="799"/>
      <c r="C33" s="799"/>
      <c r="D33" s="799"/>
      <c r="E33" s="799"/>
      <c r="F33" s="799"/>
      <c r="G33" s="799"/>
      <c r="H33" s="799"/>
      <c r="I33" s="799"/>
      <c r="J33" s="799"/>
      <c r="K33" s="799"/>
      <c r="L33" s="799"/>
      <c r="M33" s="799"/>
      <c r="N33" s="799"/>
    </row>
    <row r="34" spans="1:14" ht="50.25" customHeight="1" x14ac:dyDescent="0.25">
      <c r="A34" s="799"/>
      <c r="B34" s="799"/>
      <c r="C34" s="799"/>
      <c r="D34" s="799"/>
      <c r="E34" s="799"/>
      <c r="F34" s="799"/>
      <c r="G34" s="799"/>
      <c r="H34" s="799"/>
      <c r="I34" s="799"/>
      <c r="J34" s="799"/>
      <c r="K34" s="799"/>
      <c r="L34" s="799"/>
      <c r="M34" s="799"/>
      <c r="N34" s="799"/>
    </row>
    <row r="35" spans="1:14" ht="50.25" customHeight="1" x14ac:dyDescent="0.25">
      <c r="A35" s="799"/>
      <c r="B35" s="799"/>
      <c r="C35" s="799"/>
      <c r="D35" s="799"/>
      <c r="E35" s="799"/>
      <c r="F35" s="799"/>
      <c r="G35" s="799"/>
      <c r="H35" s="799"/>
      <c r="I35" s="799"/>
      <c r="J35" s="799"/>
      <c r="K35" s="799"/>
      <c r="L35" s="799"/>
      <c r="M35" s="799"/>
      <c r="N35" s="799"/>
    </row>
    <row r="36" spans="1:14" ht="15" customHeight="1" x14ac:dyDescent="0.25"/>
    <row r="37" spans="1:14" ht="15" customHeight="1" x14ac:dyDescent="0.25"/>
    <row r="38" spans="1:14" ht="15" customHeight="1" x14ac:dyDescent="0.25"/>
  </sheetData>
  <mergeCells count="22">
    <mergeCell ref="B5:B6"/>
    <mergeCell ref="A1:N1"/>
    <mergeCell ref="A26:N35"/>
    <mergeCell ref="C18:N18"/>
    <mergeCell ref="C19:N19"/>
    <mergeCell ref="C20:N20"/>
    <mergeCell ref="C21:N21"/>
    <mergeCell ref="C22:N22"/>
    <mergeCell ref="C23:N23"/>
    <mergeCell ref="C3:N3"/>
    <mergeCell ref="D5:D6"/>
    <mergeCell ref="C5:C6"/>
    <mergeCell ref="E5:E6"/>
    <mergeCell ref="F5:F6"/>
    <mergeCell ref="G5:G6"/>
    <mergeCell ref="H5:H6"/>
    <mergeCell ref="N5:N6"/>
    <mergeCell ref="I5:I6"/>
    <mergeCell ref="J5:J6"/>
    <mergeCell ref="K5:K6"/>
    <mergeCell ref="L5:L6"/>
    <mergeCell ref="M5:M6"/>
  </mergeCells>
  <hyperlinks>
    <hyperlink ref="O1" location="Indholdsfortegnelse!A1" display="Back to index" xr:uid="{00000000-0004-0000-1900-000000000000}"/>
  </hyperlinks>
  <pageMargins left="0.7" right="0.7" top="0.75" bottom="0.75" header="0.3" footer="0.3"/>
  <pageSetup paperSize="9" scale="8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pageSetUpPr fitToPage="1"/>
  </sheetPr>
  <dimension ref="A1:T41"/>
  <sheetViews>
    <sheetView showGridLines="0" zoomScaleNormal="100" workbookViewId="0">
      <selection sqref="A1:J1"/>
    </sheetView>
  </sheetViews>
  <sheetFormatPr defaultColWidth="9" defaultRowHeight="11.5" x14ac:dyDescent="0.25"/>
  <cols>
    <col min="1" max="1" width="21.33203125" style="3" customWidth="1"/>
    <col min="2" max="2" width="20.83203125" style="3" customWidth="1"/>
    <col min="3" max="3" width="13.25" style="3" customWidth="1"/>
    <col min="4" max="4" width="10.83203125" style="3" customWidth="1"/>
    <col min="5" max="5" width="11.83203125" style="3" customWidth="1"/>
    <col min="6" max="8" width="10.83203125" style="3" customWidth="1"/>
    <col min="9" max="9" width="12" style="3" customWidth="1"/>
    <col min="10" max="10" width="17.58203125" style="3" customWidth="1"/>
    <col min="11" max="11" width="28.25" style="3" customWidth="1"/>
    <col min="12" max="12" width="25.83203125" style="3" customWidth="1"/>
    <col min="13" max="15" width="10.83203125" style="3" customWidth="1"/>
    <col min="16" max="22" width="8.58203125" style="3" customWidth="1"/>
    <col min="23" max="24" width="9.75" style="3" customWidth="1"/>
    <col min="25" max="16384" width="9" style="3"/>
  </cols>
  <sheetData>
    <row r="1" spans="1:13" ht="15" customHeight="1" x14ac:dyDescent="0.25">
      <c r="A1" s="819" t="s">
        <v>899</v>
      </c>
      <c r="B1" s="819"/>
      <c r="C1" s="819"/>
      <c r="D1" s="819"/>
      <c r="E1" s="828"/>
      <c r="F1" s="828"/>
      <c r="G1" s="828"/>
      <c r="H1" s="828"/>
      <c r="I1" s="828"/>
      <c r="J1" s="828"/>
      <c r="K1" s="34" t="s">
        <v>96</v>
      </c>
    </row>
    <row r="2" spans="1:13" ht="15" customHeight="1" x14ac:dyDescent="0.25">
      <c r="A2" s="205"/>
      <c r="I2" s="206"/>
      <c r="K2" s="207"/>
      <c r="L2" s="33"/>
    </row>
    <row r="3" spans="1:13" ht="15" customHeight="1" x14ac:dyDescent="0.25">
      <c r="A3" s="737">
        <f>+Indholdsfortegnelse!E32</f>
        <v>44196</v>
      </c>
      <c r="B3" s="5"/>
      <c r="C3" s="5"/>
      <c r="D3" s="5"/>
      <c r="E3" s="5"/>
      <c r="F3" s="5"/>
      <c r="G3" s="5"/>
      <c r="H3" s="5"/>
      <c r="I3" s="208"/>
      <c r="J3" s="5"/>
      <c r="K3" s="207"/>
      <c r="L3" s="33"/>
    </row>
    <row r="4" spans="1:13" ht="15" customHeight="1" x14ac:dyDescent="0.25">
      <c r="A4" s="5" t="s">
        <v>423</v>
      </c>
      <c r="B4" s="101" t="s">
        <v>424</v>
      </c>
      <c r="C4" s="101" t="s">
        <v>425</v>
      </c>
      <c r="D4" s="101" t="s">
        <v>426</v>
      </c>
      <c r="E4" s="101" t="s">
        <v>427</v>
      </c>
      <c r="F4" s="917" t="s">
        <v>428</v>
      </c>
      <c r="G4" s="917"/>
      <c r="H4" s="101" t="s">
        <v>429</v>
      </c>
      <c r="I4" s="209" t="s">
        <v>643</v>
      </c>
      <c r="J4" s="101" t="s">
        <v>644</v>
      </c>
      <c r="K4" s="207"/>
      <c r="L4" s="33"/>
    </row>
    <row r="5" spans="1:13" ht="15" customHeight="1" x14ac:dyDescent="0.25">
      <c r="B5" s="918" t="s">
        <v>900</v>
      </c>
      <c r="C5" s="911" t="s">
        <v>901</v>
      </c>
      <c r="D5" s="911" t="s">
        <v>902</v>
      </c>
      <c r="E5" s="911" t="s">
        <v>903</v>
      </c>
      <c r="F5" s="920" t="s">
        <v>873</v>
      </c>
      <c r="G5" s="920"/>
      <c r="H5" s="911" t="s">
        <v>904</v>
      </c>
      <c r="I5" s="911" t="s">
        <v>905</v>
      </c>
      <c r="J5" s="911" t="s">
        <v>906</v>
      </c>
    </row>
    <row r="6" spans="1:13" ht="56.25" customHeight="1" x14ac:dyDescent="0.25">
      <c r="A6" s="210" t="s">
        <v>907</v>
      </c>
      <c r="B6" s="919"/>
      <c r="C6" s="912"/>
      <c r="D6" s="912"/>
      <c r="E6" s="912"/>
      <c r="F6" s="765" t="s">
        <v>908</v>
      </c>
      <c r="G6" s="765" t="s">
        <v>909</v>
      </c>
      <c r="H6" s="912"/>
      <c r="I6" s="912"/>
      <c r="J6" s="912"/>
      <c r="L6" s="916"/>
      <c r="M6" s="916"/>
    </row>
    <row r="7" spans="1:13" ht="15" customHeight="1" x14ac:dyDescent="0.25">
      <c r="A7" s="101">
        <v>1</v>
      </c>
      <c r="B7" s="211" t="s">
        <v>910</v>
      </c>
      <c r="C7" s="212" t="s">
        <v>911</v>
      </c>
      <c r="D7" s="213">
        <v>3.0600000000000002E-2</v>
      </c>
      <c r="E7" s="214">
        <v>3.0600000000000002E-2</v>
      </c>
      <c r="F7" s="215">
        <v>1449</v>
      </c>
      <c r="G7" s="215">
        <v>276</v>
      </c>
      <c r="H7" s="216">
        <v>1</v>
      </c>
      <c r="I7" s="216"/>
      <c r="J7" s="217">
        <v>8.3332000000000002E-4</v>
      </c>
    </row>
    <row r="8" spans="1:13" ht="15" customHeight="1" x14ac:dyDescent="0.25">
      <c r="A8" s="101">
        <v>2</v>
      </c>
      <c r="B8" s="211" t="s">
        <v>912</v>
      </c>
      <c r="C8" s="212" t="s">
        <v>913</v>
      </c>
      <c r="D8" s="213">
        <v>3.1E-2</v>
      </c>
      <c r="E8" s="214">
        <v>3.1E-2</v>
      </c>
      <c r="F8" s="215">
        <v>575</v>
      </c>
      <c r="G8" s="215">
        <v>569</v>
      </c>
      <c r="H8" s="216"/>
      <c r="I8" s="216"/>
      <c r="J8" s="217">
        <v>1.6858200000000002E-3</v>
      </c>
    </row>
    <row r="9" spans="1:13" ht="15" customHeight="1" x14ac:dyDescent="0.25">
      <c r="A9" s="101">
        <v>3</v>
      </c>
      <c r="B9" s="211" t="s">
        <v>914</v>
      </c>
      <c r="C9" s="212" t="s">
        <v>915</v>
      </c>
      <c r="D9" s="213">
        <v>3.1899999999999998E-2</v>
      </c>
      <c r="E9" s="214">
        <v>3.1899999999999998E-2</v>
      </c>
      <c r="F9" s="215">
        <v>631</v>
      </c>
      <c r="G9" s="215">
        <v>1141</v>
      </c>
      <c r="H9" s="216">
        <v>1</v>
      </c>
      <c r="I9" s="216"/>
      <c r="J9" s="217">
        <v>5.3136400000000006E-3</v>
      </c>
    </row>
    <row r="10" spans="1:13" ht="15" customHeight="1" x14ac:dyDescent="0.25">
      <c r="A10" s="101">
        <v>4</v>
      </c>
      <c r="B10" s="211" t="s">
        <v>916</v>
      </c>
      <c r="C10" s="212" t="s">
        <v>917</v>
      </c>
      <c r="D10" s="213">
        <v>3.3099999999999997E-2</v>
      </c>
      <c r="E10" s="214">
        <v>3.3099999999999997E-2</v>
      </c>
      <c r="F10" s="215">
        <v>588</v>
      </c>
      <c r="G10" s="215">
        <v>781</v>
      </c>
      <c r="H10" s="216">
        <v>1</v>
      </c>
      <c r="I10" s="216"/>
      <c r="J10" s="217">
        <v>6.64206E-3</v>
      </c>
    </row>
    <row r="11" spans="1:13" ht="15" customHeight="1" x14ac:dyDescent="0.25">
      <c r="A11" s="101">
        <v>5</v>
      </c>
      <c r="B11" s="211" t="s">
        <v>918</v>
      </c>
      <c r="C11" s="212" t="s">
        <v>919</v>
      </c>
      <c r="D11" s="213">
        <v>3.6900000000000002E-2</v>
      </c>
      <c r="E11" s="214">
        <v>3.6799999999999999E-2</v>
      </c>
      <c r="F11" s="215">
        <v>1479</v>
      </c>
      <c r="G11" s="215">
        <v>2035</v>
      </c>
      <c r="H11" s="216">
        <v>10</v>
      </c>
      <c r="I11" s="216">
        <v>1</v>
      </c>
      <c r="J11" s="217">
        <v>9.1641000000000014E-3</v>
      </c>
    </row>
    <row r="12" spans="1:13" ht="15" customHeight="1" x14ac:dyDescent="0.25">
      <c r="A12" s="101">
        <v>6</v>
      </c>
      <c r="B12" s="211" t="s">
        <v>920</v>
      </c>
      <c r="C12" s="212" t="s">
        <v>921</v>
      </c>
      <c r="D12" s="213">
        <v>5.5300000000000002E-2</v>
      </c>
      <c r="E12" s="214">
        <v>5.5300000000000002E-2</v>
      </c>
      <c r="F12" s="215">
        <v>1190</v>
      </c>
      <c r="G12" s="215">
        <v>1300</v>
      </c>
      <c r="H12" s="216">
        <v>11</v>
      </c>
      <c r="I12" s="216">
        <v>3</v>
      </c>
      <c r="J12" s="217">
        <v>1.3804799999999999E-2</v>
      </c>
    </row>
    <row r="13" spans="1:13" ht="15" customHeight="1" x14ac:dyDescent="0.25">
      <c r="A13" s="101">
        <v>7</v>
      </c>
      <c r="B13" s="211" t="s">
        <v>922</v>
      </c>
      <c r="C13" s="212" t="s">
        <v>923</v>
      </c>
      <c r="D13" s="213">
        <v>0.23329999999999998</v>
      </c>
      <c r="E13" s="214">
        <v>0.23070000000000002</v>
      </c>
      <c r="F13" s="215">
        <v>1374</v>
      </c>
      <c r="G13" s="215">
        <v>1093</v>
      </c>
      <c r="H13" s="216">
        <v>102</v>
      </c>
      <c r="I13" s="216">
        <v>1</v>
      </c>
      <c r="J13" s="217">
        <v>7.6433500000000001E-2</v>
      </c>
    </row>
    <row r="14" spans="1:13" ht="15" customHeight="1" thickBot="1" x14ac:dyDescent="0.3">
      <c r="A14" s="218">
        <v>8</v>
      </c>
      <c r="B14" s="219" t="s">
        <v>924</v>
      </c>
      <c r="C14" s="220" t="s">
        <v>925</v>
      </c>
      <c r="D14" s="221">
        <v>1</v>
      </c>
      <c r="E14" s="222">
        <v>1</v>
      </c>
      <c r="F14" s="223">
        <v>162</v>
      </c>
      <c r="G14" s="223">
        <v>142</v>
      </c>
      <c r="H14" s="224">
        <v>1</v>
      </c>
      <c r="I14" s="224">
        <v>1</v>
      </c>
      <c r="J14" s="217">
        <v>0</v>
      </c>
    </row>
    <row r="15" spans="1:13" ht="15" customHeight="1" thickBot="1" x14ac:dyDescent="0.3">
      <c r="A15" s="225"/>
      <c r="B15" s="914" t="s">
        <v>926</v>
      </c>
      <c r="C15" s="914"/>
      <c r="D15" s="226">
        <v>9.0399999999999994E-2</v>
      </c>
      <c r="E15" s="227">
        <v>8.6099999999999996E-2</v>
      </c>
      <c r="F15" s="228">
        <v>7448</v>
      </c>
      <c r="G15" s="228">
        <v>7337</v>
      </c>
      <c r="H15" s="229">
        <v>127</v>
      </c>
      <c r="I15" s="229">
        <v>6</v>
      </c>
      <c r="J15" s="226">
        <v>2.480166E-2</v>
      </c>
    </row>
    <row r="16" spans="1:13" ht="27.75" customHeight="1" x14ac:dyDescent="0.25">
      <c r="A16" s="230" t="s">
        <v>927</v>
      </c>
      <c r="B16" s="915" t="s">
        <v>928</v>
      </c>
      <c r="C16" s="915"/>
      <c r="D16" s="915"/>
      <c r="E16" s="915"/>
      <c r="F16" s="915"/>
      <c r="G16" s="915"/>
      <c r="H16" s="915"/>
      <c r="I16" s="915"/>
      <c r="J16" s="915"/>
    </row>
    <row r="17" spans="1:20" ht="15" customHeight="1" x14ac:dyDescent="0.25"/>
    <row r="18" spans="1:20" ht="55.5" customHeight="1" x14ac:dyDescent="0.25">
      <c r="A18" s="103" t="s">
        <v>470</v>
      </c>
      <c r="B18" s="816" t="s">
        <v>929</v>
      </c>
      <c r="C18" s="816"/>
      <c r="D18" s="816"/>
      <c r="E18" s="816"/>
      <c r="F18" s="816"/>
      <c r="G18" s="816"/>
      <c r="H18" s="816"/>
      <c r="I18" s="816"/>
      <c r="J18" s="816"/>
      <c r="L18" s="231"/>
      <c r="M18" s="231"/>
      <c r="N18" s="231"/>
      <c r="O18" s="231"/>
      <c r="P18" s="740"/>
      <c r="Q18" s="740"/>
      <c r="R18" s="740"/>
      <c r="S18" s="740"/>
      <c r="T18" s="740"/>
    </row>
    <row r="19" spans="1:20" ht="97.5" customHeight="1" x14ac:dyDescent="0.25">
      <c r="A19" s="103" t="s">
        <v>472</v>
      </c>
      <c r="B19" s="816" t="s">
        <v>930</v>
      </c>
      <c r="C19" s="816"/>
      <c r="D19" s="816"/>
      <c r="E19" s="816"/>
      <c r="F19" s="816"/>
      <c r="G19" s="816"/>
      <c r="H19" s="816"/>
      <c r="I19" s="816"/>
      <c r="J19" s="816"/>
      <c r="L19" s="231"/>
      <c r="M19" s="231"/>
      <c r="N19" s="231"/>
      <c r="O19" s="231"/>
      <c r="P19" s="740"/>
      <c r="Q19" s="740"/>
      <c r="R19" s="740"/>
      <c r="S19" s="740"/>
      <c r="T19" s="740"/>
    </row>
    <row r="20" spans="1:20" ht="15" customHeight="1" x14ac:dyDescent="0.25">
      <c r="A20" s="103" t="s">
        <v>2</v>
      </c>
      <c r="B20" s="913" t="s">
        <v>931</v>
      </c>
      <c r="C20" s="913"/>
      <c r="D20" s="913"/>
      <c r="E20" s="913"/>
      <c r="F20" s="913"/>
      <c r="G20" s="913"/>
      <c r="H20" s="913"/>
      <c r="I20" s="913"/>
      <c r="J20" s="913"/>
      <c r="L20" s="232"/>
      <c r="M20" s="232"/>
      <c r="N20" s="232"/>
      <c r="O20" s="232"/>
      <c r="P20" s="740"/>
      <c r="Q20" s="740"/>
      <c r="R20" s="740"/>
      <c r="S20" s="740"/>
      <c r="T20" s="740"/>
    </row>
    <row r="21" spans="1:20" ht="15" customHeight="1" x14ac:dyDescent="0.25">
      <c r="A21" s="103" t="s">
        <v>475</v>
      </c>
      <c r="B21" s="767" t="s">
        <v>9</v>
      </c>
      <c r="D21" s="767"/>
      <c r="E21" s="767"/>
      <c r="F21" s="767"/>
      <c r="G21" s="767"/>
      <c r="H21" s="767"/>
      <c r="I21" s="767"/>
      <c r="J21" s="767"/>
      <c r="K21" s="767"/>
      <c r="L21" s="232"/>
      <c r="M21" s="232"/>
      <c r="N21" s="232"/>
      <c r="O21" s="232"/>
      <c r="P21" s="740"/>
      <c r="Q21" s="740"/>
      <c r="R21" s="740"/>
      <c r="S21" s="740"/>
      <c r="T21" s="740"/>
    </row>
    <row r="22" spans="1:20" ht="70.5" customHeight="1" x14ac:dyDescent="0.25">
      <c r="A22" s="103" t="s">
        <v>503</v>
      </c>
      <c r="B22" s="816" t="s">
        <v>932</v>
      </c>
      <c r="C22" s="816"/>
      <c r="D22" s="816"/>
      <c r="E22" s="816"/>
      <c r="F22" s="816"/>
      <c r="G22" s="816"/>
      <c r="H22" s="816"/>
      <c r="I22" s="816"/>
      <c r="J22" s="816"/>
      <c r="L22" s="231"/>
      <c r="M22" s="231"/>
      <c r="N22" s="231"/>
      <c r="O22" s="231"/>
      <c r="P22" s="740"/>
      <c r="Q22" s="740"/>
      <c r="R22" s="740"/>
      <c r="S22" s="740"/>
      <c r="T22" s="740"/>
    </row>
    <row r="23" spans="1:20" ht="83.25" customHeight="1" x14ac:dyDescent="0.25">
      <c r="A23" s="103" t="s">
        <v>478</v>
      </c>
      <c r="B23" s="816" t="s">
        <v>933</v>
      </c>
      <c r="C23" s="816"/>
      <c r="D23" s="816"/>
      <c r="E23" s="816"/>
      <c r="F23" s="816"/>
      <c r="G23" s="816"/>
      <c r="H23" s="816"/>
      <c r="I23" s="816"/>
      <c r="J23" s="816"/>
      <c r="L23" s="231"/>
      <c r="M23" s="231"/>
      <c r="N23" s="231"/>
      <c r="O23" s="231"/>
      <c r="P23" s="740"/>
      <c r="Q23" s="740"/>
      <c r="R23" s="740"/>
      <c r="S23" s="740"/>
      <c r="T23" s="740"/>
    </row>
    <row r="24" spans="1:20" ht="15" customHeight="1" x14ac:dyDescent="0.25">
      <c r="B24" s="233"/>
      <c r="C24" s="746"/>
      <c r="D24" s="746"/>
      <c r="E24" s="746"/>
      <c r="F24" s="746"/>
      <c r="G24" s="746"/>
      <c r="H24" s="746"/>
      <c r="I24" s="746"/>
      <c r="J24" s="746"/>
      <c r="K24" s="746"/>
      <c r="L24" s="740"/>
      <c r="M24" s="740"/>
      <c r="N24" s="740"/>
      <c r="O24" s="740"/>
      <c r="P24" s="740"/>
      <c r="Q24" s="740"/>
      <c r="R24" s="740"/>
      <c r="S24" s="740"/>
      <c r="T24" s="740"/>
    </row>
    <row r="25" spans="1:20" ht="15" customHeight="1" x14ac:dyDescent="0.25">
      <c r="A25" s="105" t="s">
        <v>481</v>
      </c>
      <c r="B25" s="234"/>
      <c r="C25" s="234"/>
      <c r="D25" s="234"/>
      <c r="E25" s="234"/>
      <c r="F25" s="234"/>
      <c r="G25" s="234"/>
      <c r="H25" s="234"/>
      <c r="I25" s="234"/>
      <c r="J25" s="235"/>
      <c r="K25" s="236"/>
      <c r="L25" s="236"/>
      <c r="M25" s="236"/>
      <c r="N25" s="236"/>
      <c r="O25" s="236"/>
      <c r="P25" s="236"/>
      <c r="Q25" s="236"/>
      <c r="R25" s="236"/>
      <c r="S25" s="236"/>
    </row>
    <row r="26" spans="1:20" ht="15" customHeight="1" x14ac:dyDescent="0.25">
      <c r="A26" s="888" t="s">
        <v>934</v>
      </c>
      <c r="B26" s="888"/>
      <c r="C26" s="888"/>
      <c r="D26" s="888"/>
      <c r="E26" s="888"/>
      <c r="F26" s="888"/>
      <c r="G26" s="888"/>
      <c r="H26" s="888"/>
      <c r="I26" s="888"/>
      <c r="J26" s="888"/>
      <c r="K26" s="735"/>
      <c r="L26" s="735"/>
      <c r="M26" s="735"/>
      <c r="N26" s="735"/>
      <c r="P26" s="236"/>
      <c r="Q26" s="236"/>
      <c r="R26" s="236"/>
      <c r="S26" s="236"/>
    </row>
    <row r="27" spans="1:20" ht="15" customHeight="1" x14ac:dyDescent="0.25">
      <c r="A27" s="799"/>
      <c r="B27" s="799"/>
      <c r="C27" s="799"/>
      <c r="D27" s="799"/>
      <c r="E27" s="799"/>
      <c r="F27" s="799"/>
      <c r="G27" s="799"/>
      <c r="H27" s="799"/>
      <c r="I27" s="799"/>
      <c r="J27" s="799"/>
      <c r="K27" s="735"/>
      <c r="L27" s="735"/>
      <c r="M27" s="735"/>
      <c r="N27" s="735"/>
      <c r="P27" s="236"/>
      <c r="Q27" s="236"/>
      <c r="R27" s="236"/>
      <c r="S27" s="236"/>
    </row>
    <row r="28" spans="1:20" ht="15" customHeight="1" x14ac:dyDescent="0.25">
      <c r="A28" s="799"/>
      <c r="B28" s="799"/>
      <c r="C28" s="799"/>
      <c r="D28" s="799"/>
      <c r="E28" s="799"/>
      <c r="F28" s="799"/>
      <c r="G28" s="799"/>
      <c r="H28" s="799"/>
      <c r="I28" s="799"/>
      <c r="J28" s="799"/>
      <c r="K28" s="735"/>
      <c r="L28" s="735"/>
      <c r="M28" s="735"/>
      <c r="N28" s="735"/>
      <c r="P28" s="236"/>
      <c r="Q28" s="236"/>
      <c r="R28" s="236"/>
      <c r="S28" s="236"/>
    </row>
    <row r="29" spans="1:20" ht="15" customHeight="1" x14ac:dyDescent="0.25">
      <c r="A29" s="799"/>
      <c r="B29" s="799"/>
      <c r="C29" s="799"/>
      <c r="D29" s="799"/>
      <c r="E29" s="799"/>
      <c r="F29" s="799"/>
      <c r="G29" s="799"/>
      <c r="H29" s="799"/>
      <c r="I29" s="799"/>
      <c r="J29" s="799"/>
      <c r="K29" s="735"/>
      <c r="L29" s="735"/>
      <c r="M29" s="735"/>
      <c r="N29" s="735"/>
      <c r="P29" s="236"/>
      <c r="Q29" s="236"/>
      <c r="R29" s="236"/>
      <c r="S29" s="236"/>
    </row>
    <row r="30" spans="1:20" ht="15" customHeight="1" x14ac:dyDescent="0.25">
      <c r="A30" s="799"/>
      <c r="B30" s="799"/>
      <c r="C30" s="799"/>
      <c r="D30" s="799"/>
      <c r="E30" s="799"/>
      <c r="F30" s="799"/>
      <c r="G30" s="799"/>
      <c r="H30" s="799"/>
      <c r="I30" s="799"/>
      <c r="J30" s="799"/>
      <c r="K30" s="735"/>
      <c r="L30" s="735"/>
      <c r="M30" s="735"/>
      <c r="N30" s="735"/>
      <c r="P30" s="236"/>
      <c r="Q30" s="236"/>
      <c r="R30" s="236"/>
      <c r="S30" s="236"/>
    </row>
    <row r="31" spans="1:20" ht="15" customHeight="1" x14ac:dyDescent="0.25">
      <c r="A31" s="799"/>
      <c r="B31" s="799"/>
      <c r="C31" s="799"/>
      <c r="D31" s="799"/>
      <c r="E31" s="799"/>
      <c r="F31" s="799"/>
      <c r="G31" s="799"/>
      <c r="H31" s="799"/>
      <c r="I31" s="799"/>
      <c r="J31" s="799"/>
      <c r="K31" s="735"/>
      <c r="L31" s="735"/>
      <c r="M31" s="735"/>
      <c r="N31" s="735"/>
      <c r="P31" s="236"/>
      <c r="Q31" s="236"/>
      <c r="R31" s="236"/>
      <c r="S31" s="236"/>
    </row>
    <row r="32" spans="1:20" ht="15" customHeight="1" x14ac:dyDescent="0.25">
      <c r="A32" s="799"/>
      <c r="B32" s="799"/>
      <c r="C32" s="799"/>
      <c r="D32" s="799"/>
      <c r="E32" s="799"/>
      <c r="F32" s="799"/>
      <c r="G32" s="799"/>
      <c r="H32" s="799"/>
      <c r="I32" s="799"/>
      <c r="J32" s="799"/>
      <c r="K32" s="735"/>
      <c r="L32" s="735"/>
      <c r="M32" s="735"/>
      <c r="N32" s="735"/>
      <c r="P32" s="236"/>
      <c r="Q32" s="236"/>
      <c r="R32" s="236"/>
      <c r="S32" s="236"/>
    </row>
    <row r="33" spans="1:19" ht="15" customHeight="1" x14ac:dyDescent="0.25">
      <c r="A33" s="799"/>
      <c r="B33" s="799"/>
      <c r="C33" s="799"/>
      <c r="D33" s="799"/>
      <c r="E33" s="799"/>
      <c r="F33" s="799"/>
      <c r="G33" s="799"/>
      <c r="H33" s="799"/>
      <c r="I33" s="799"/>
      <c r="J33" s="799"/>
      <c r="K33" s="735"/>
      <c r="L33" s="735"/>
      <c r="M33" s="735"/>
      <c r="N33" s="735"/>
      <c r="P33" s="236"/>
      <c r="Q33" s="236"/>
      <c r="R33" s="236"/>
      <c r="S33" s="236"/>
    </row>
    <row r="34" spans="1:19" ht="15" customHeight="1" x14ac:dyDescent="0.25">
      <c r="A34" s="799"/>
      <c r="B34" s="799"/>
      <c r="C34" s="799"/>
      <c r="D34" s="799"/>
      <c r="E34" s="799"/>
      <c r="F34" s="799"/>
      <c r="G34" s="799"/>
      <c r="H34" s="799"/>
      <c r="I34" s="799"/>
      <c r="J34" s="799"/>
      <c r="K34" s="735"/>
      <c r="L34" s="735"/>
      <c r="M34" s="735"/>
      <c r="N34" s="735"/>
      <c r="P34" s="236"/>
      <c r="Q34" s="236"/>
      <c r="R34" s="236"/>
      <c r="S34" s="236"/>
    </row>
    <row r="35" spans="1:19" ht="15" customHeight="1" x14ac:dyDescent="0.25">
      <c r="A35" s="799"/>
      <c r="B35" s="799"/>
      <c r="C35" s="799"/>
      <c r="D35" s="799"/>
      <c r="E35" s="799"/>
      <c r="F35" s="799"/>
      <c r="G35" s="799"/>
      <c r="H35" s="799"/>
      <c r="I35" s="799"/>
      <c r="J35" s="799"/>
      <c r="K35" s="735"/>
      <c r="L35" s="735"/>
      <c r="M35" s="735"/>
      <c r="N35" s="735"/>
      <c r="P35" s="236"/>
      <c r="Q35" s="236"/>
      <c r="R35" s="236"/>
      <c r="S35" s="236"/>
    </row>
    <row r="36" spans="1:19" ht="15" customHeight="1" x14ac:dyDescent="0.25">
      <c r="A36" s="799"/>
      <c r="B36" s="799"/>
      <c r="C36" s="799"/>
      <c r="D36" s="799"/>
      <c r="E36" s="799"/>
      <c r="F36" s="799"/>
      <c r="G36" s="799"/>
      <c r="H36" s="799"/>
      <c r="I36" s="799"/>
      <c r="J36" s="799"/>
      <c r="K36" s="735"/>
      <c r="L36" s="735"/>
      <c r="M36" s="735"/>
      <c r="N36" s="735"/>
      <c r="P36" s="236"/>
      <c r="Q36" s="236"/>
      <c r="R36" s="236"/>
      <c r="S36" s="236"/>
    </row>
    <row r="37" spans="1:19" ht="15" customHeight="1" x14ac:dyDescent="0.25">
      <c r="A37" s="799"/>
      <c r="B37" s="799"/>
      <c r="C37" s="799"/>
      <c r="D37" s="799"/>
      <c r="E37" s="799"/>
      <c r="F37" s="799"/>
      <c r="G37" s="799"/>
      <c r="H37" s="799"/>
      <c r="I37" s="799"/>
      <c r="J37" s="799"/>
      <c r="K37" s="18"/>
      <c r="L37" s="18"/>
      <c r="M37" s="236"/>
      <c r="N37" s="236"/>
      <c r="O37" s="236"/>
      <c r="P37" s="236"/>
      <c r="Q37" s="236"/>
      <c r="R37" s="236"/>
      <c r="S37" s="236"/>
    </row>
    <row r="38" spans="1:19" ht="15" customHeight="1" x14ac:dyDescent="0.25">
      <c r="B38" s="237"/>
      <c r="C38" s="237"/>
      <c r="D38" s="237"/>
      <c r="E38" s="237"/>
      <c r="F38" s="237"/>
      <c r="G38" s="237"/>
      <c r="H38" s="18"/>
      <c r="I38" s="18"/>
      <c r="J38" s="18"/>
      <c r="K38" s="18"/>
      <c r="L38" s="18"/>
    </row>
    <row r="39" spans="1:19" ht="15" customHeight="1" x14ac:dyDescent="0.25">
      <c r="B39" s="18"/>
      <c r="C39" s="18"/>
      <c r="D39" s="18"/>
      <c r="E39" s="18"/>
      <c r="F39" s="18"/>
      <c r="G39" s="18"/>
      <c r="H39" s="18"/>
      <c r="I39" s="18"/>
      <c r="J39" s="18"/>
      <c r="K39" s="18"/>
      <c r="L39" s="18"/>
    </row>
    <row r="40" spans="1:19" ht="15" customHeight="1" x14ac:dyDescent="0.25">
      <c r="B40" s="18"/>
      <c r="C40" s="18"/>
      <c r="D40" s="18"/>
      <c r="E40" s="18"/>
      <c r="F40" s="18"/>
      <c r="G40" s="18"/>
      <c r="H40" s="18"/>
      <c r="I40" s="18"/>
      <c r="J40" s="18"/>
      <c r="K40" s="18"/>
      <c r="L40" s="18"/>
    </row>
    <row r="41" spans="1:19" ht="15" customHeight="1" x14ac:dyDescent="0.25">
      <c r="H41" s="18"/>
      <c r="I41" s="18"/>
      <c r="J41" s="18"/>
      <c r="K41" s="18"/>
      <c r="L41" s="18"/>
    </row>
  </sheetData>
  <mergeCells count="19">
    <mergeCell ref="A1:J1"/>
    <mergeCell ref="L6:M6"/>
    <mergeCell ref="J5:J6"/>
    <mergeCell ref="D5:D6"/>
    <mergeCell ref="F4:G4"/>
    <mergeCell ref="B5:B6"/>
    <mergeCell ref="H5:H6"/>
    <mergeCell ref="E5:E6"/>
    <mergeCell ref="F5:G5"/>
    <mergeCell ref="C5:C6"/>
    <mergeCell ref="A26:J37"/>
    <mergeCell ref="B23:J23"/>
    <mergeCell ref="I5:I6"/>
    <mergeCell ref="B18:J18"/>
    <mergeCell ref="B19:J19"/>
    <mergeCell ref="B20:J20"/>
    <mergeCell ref="B22:J22"/>
    <mergeCell ref="B15:C15"/>
    <mergeCell ref="B16:J16"/>
  </mergeCells>
  <hyperlinks>
    <hyperlink ref="K1" location="Indholdsfortegnelse!A1" display="Back to index" xr:uid="{00000000-0004-0000-1A00-000000000000}"/>
  </hyperlinks>
  <pageMargins left="0.7" right="0.7" top="0.75" bottom="0.75" header="0.3" footer="0.3"/>
  <pageSetup paperSize="9" scale="8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pageSetUpPr fitToPage="1"/>
  </sheetPr>
  <dimension ref="A1:J50"/>
  <sheetViews>
    <sheetView zoomScaleNormal="100" workbookViewId="0">
      <selection sqref="A1:C1"/>
    </sheetView>
  </sheetViews>
  <sheetFormatPr defaultColWidth="9" defaultRowHeight="13.5" x14ac:dyDescent="0.25"/>
  <cols>
    <col min="1" max="1" width="48.33203125" style="31" customWidth="1"/>
    <col min="2" max="2" width="19.33203125" style="31" customWidth="1"/>
    <col min="3" max="3" width="18.83203125" style="31" customWidth="1"/>
    <col min="4" max="4" width="25.83203125" style="31" customWidth="1"/>
    <col min="5" max="16384" width="9" style="31"/>
  </cols>
  <sheetData>
    <row r="1" spans="1:4" ht="15" customHeight="1" x14ac:dyDescent="0.25">
      <c r="A1" s="819" t="s">
        <v>935</v>
      </c>
      <c r="B1" s="819"/>
      <c r="C1" s="819"/>
      <c r="D1" s="720" t="s">
        <v>96</v>
      </c>
    </row>
    <row r="2" spans="1:4" ht="15" customHeight="1" x14ac:dyDescent="0.25">
      <c r="A2" s="109"/>
    </row>
    <row r="3" spans="1:4" ht="15" customHeight="1" x14ac:dyDescent="0.25">
      <c r="A3" s="109">
        <f>+Indholdsfortegnelse!E33</f>
        <v>44196</v>
      </c>
    </row>
    <row r="4" spans="1:4" ht="27.75" customHeight="1" x14ac:dyDescent="0.25">
      <c r="A4" s="190" t="s">
        <v>936</v>
      </c>
      <c r="B4" s="200" t="s">
        <v>937</v>
      </c>
      <c r="C4" s="200" t="s">
        <v>938</v>
      </c>
    </row>
    <row r="5" spans="1:4" ht="15" customHeight="1" x14ac:dyDescent="0.25">
      <c r="A5" s="35" t="s">
        <v>939</v>
      </c>
      <c r="B5" s="191">
        <v>74845.661482478987</v>
      </c>
      <c r="C5" s="191">
        <v>5987.652918598319</v>
      </c>
    </row>
    <row r="6" spans="1:4" ht="15" customHeight="1" x14ac:dyDescent="0.25">
      <c r="A6" s="197" t="s">
        <v>940</v>
      </c>
      <c r="B6" s="191"/>
      <c r="C6" s="191"/>
    </row>
    <row r="7" spans="1:4" ht="15" customHeight="1" x14ac:dyDescent="0.25">
      <c r="A7" s="35" t="s">
        <v>336</v>
      </c>
      <c r="B7" s="191">
        <v>3305.8762149640002</v>
      </c>
      <c r="C7" s="191">
        <v>264.47009719712003</v>
      </c>
    </row>
    <row r="8" spans="1:4" ht="15" customHeight="1" x14ac:dyDescent="0.25">
      <c r="A8" s="35" t="s">
        <v>941</v>
      </c>
      <c r="B8" s="191">
        <v>19107.488507733</v>
      </c>
      <c r="C8" s="191">
        <v>1528.5990806186401</v>
      </c>
    </row>
    <row r="9" spans="1:4" ht="15" customHeight="1" x14ac:dyDescent="0.25">
      <c r="A9" s="35" t="s">
        <v>942</v>
      </c>
      <c r="B9" s="191">
        <v>134.26967702744199</v>
      </c>
      <c r="C9" s="191">
        <v>10.741574162195359</v>
      </c>
    </row>
    <row r="10" spans="1:4" ht="15" customHeight="1" x14ac:dyDescent="0.25">
      <c r="A10" s="35" t="s">
        <v>943</v>
      </c>
      <c r="B10" s="191">
        <v>18847.388036850301</v>
      </c>
      <c r="C10" s="191">
        <v>1507.7910429480241</v>
      </c>
    </row>
    <row r="11" spans="1:4" ht="15" customHeight="1" x14ac:dyDescent="0.25">
      <c r="A11" s="35" t="s">
        <v>944</v>
      </c>
      <c r="B11" s="191">
        <v>518.84632851424897</v>
      </c>
      <c r="C11" s="191">
        <v>41.507706281139917</v>
      </c>
    </row>
    <row r="12" spans="1:4" ht="15" customHeight="1" x14ac:dyDescent="0.25">
      <c r="A12" s="35" t="s">
        <v>945</v>
      </c>
      <c r="B12" s="191">
        <v>0</v>
      </c>
      <c r="C12" s="191">
        <v>0</v>
      </c>
    </row>
    <row r="13" spans="1:4" ht="15" customHeight="1" x14ac:dyDescent="0.25">
      <c r="A13" s="35" t="s">
        <v>445</v>
      </c>
      <c r="B13" s="191">
        <v>33.835345889999999</v>
      </c>
      <c r="C13" s="191">
        <v>2.7068276712000001</v>
      </c>
    </row>
    <row r="14" spans="1:4" ht="15" customHeight="1" x14ac:dyDescent="0.25">
      <c r="A14" s="201" t="s">
        <v>946</v>
      </c>
      <c r="B14" s="202">
        <v>404.05742950000001</v>
      </c>
      <c r="C14" s="202">
        <v>32.324594359999999</v>
      </c>
    </row>
    <row r="15" spans="1:4" ht="15" customHeight="1" x14ac:dyDescent="0.25">
      <c r="A15" s="203" t="s">
        <v>947</v>
      </c>
      <c r="B15" s="204">
        <v>42351.76154047899</v>
      </c>
      <c r="C15" s="204">
        <v>3388.1409232383189</v>
      </c>
    </row>
    <row r="16" spans="1:4" ht="15" customHeight="1" x14ac:dyDescent="0.25">
      <c r="A16" s="197" t="s">
        <v>948</v>
      </c>
      <c r="B16" s="191"/>
      <c r="C16" s="191"/>
    </row>
    <row r="17" spans="1:10" ht="15" customHeight="1" x14ac:dyDescent="0.25">
      <c r="A17" s="201" t="s">
        <v>949</v>
      </c>
      <c r="B17" s="202">
        <v>32493.899942</v>
      </c>
      <c r="C17" s="202">
        <v>2599.5119953600001</v>
      </c>
      <c r="J17" s="181"/>
    </row>
    <row r="18" spans="1:10" ht="15" customHeight="1" x14ac:dyDescent="0.25">
      <c r="A18" s="203" t="s">
        <v>950</v>
      </c>
      <c r="B18" s="204">
        <v>32493.899942</v>
      </c>
      <c r="C18" s="204">
        <v>2599.5119953600001</v>
      </c>
    </row>
    <row r="19" spans="1:10" ht="15" customHeight="1" x14ac:dyDescent="0.25">
      <c r="A19" s="35" t="s">
        <v>951</v>
      </c>
      <c r="B19" s="35"/>
      <c r="C19" s="35"/>
    </row>
    <row r="20" spans="1:10" ht="15" customHeight="1" x14ac:dyDescent="0.25">
      <c r="A20" s="35"/>
      <c r="B20" s="35"/>
      <c r="C20" s="35"/>
    </row>
    <row r="21" spans="1:10" ht="15" customHeight="1" x14ac:dyDescent="0.25">
      <c r="A21" s="35"/>
      <c r="B21" s="35"/>
      <c r="C21" s="35"/>
    </row>
    <row r="22" spans="1:10" ht="15" customHeight="1" x14ac:dyDescent="0.25"/>
    <row r="23" spans="1:10" ht="15" customHeight="1" x14ac:dyDescent="0.25">
      <c r="A23" s="10"/>
    </row>
    <row r="24" spans="1:10" ht="15" customHeight="1" x14ac:dyDescent="0.25"/>
    <row r="25" spans="1:10" ht="15" customHeight="1" x14ac:dyDescent="0.25"/>
    <row r="26" spans="1:10" ht="15" customHeight="1" x14ac:dyDescent="0.25"/>
    <row r="27" spans="1:10" ht="15" customHeight="1" x14ac:dyDescent="0.25"/>
    <row r="28" spans="1:10" ht="15" customHeight="1" x14ac:dyDescent="0.25"/>
    <row r="29" spans="1:10" ht="15" customHeight="1" x14ac:dyDescent="0.25"/>
    <row r="30" spans="1:10" ht="15" customHeight="1" x14ac:dyDescent="0.25"/>
    <row r="31" spans="1:10" ht="15" customHeight="1" x14ac:dyDescent="0.25"/>
    <row r="32" spans="1:10" ht="15" customHeight="1" x14ac:dyDescent="0.25">
      <c r="D32" s="31" t="s">
        <v>480</v>
      </c>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1">
    <mergeCell ref="A1:C1"/>
  </mergeCells>
  <hyperlinks>
    <hyperlink ref="D1" location="Indholdsfortegnelse!A1" display="Back to index" xr:uid="{00000000-0004-0000-1B00-000000000000}"/>
  </hyperlinks>
  <pageMargins left="0.7" right="0.7" top="0.75" bottom="0.75" header="0.3" footer="0.3"/>
  <pageSetup paperSize="9" scale="9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pageSetUpPr fitToPage="1"/>
  </sheetPr>
  <dimension ref="A1:H46"/>
  <sheetViews>
    <sheetView zoomScale="90" zoomScaleNormal="90" workbookViewId="0">
      <selection sqref="A1:G1"/>
    </sheetView>
  </sheetViews>
  <sheetFormatPr defaultColWidth="9" defaultRowHeight="13.5" x14ac:dyDescent="0.25"/>
  <cols>
    <col min="1" max="1" width="26.58203125" style="31" customWidth="1"/>
    <col min="2" max="2" width="23.58203125" style="31" customWidth="1"/>
    <col min="3" max="3" width="16.58203125" style="31" customWidth="1"/>
    <col min="4" max="4" width="26.75" style="31" customWidth="1"/>
    <col min="5" max="5" width="19.75" style="31" customWidth="1"/>
    <col min="6" max="6" width="9" style="31"/>
    <col min="7" max="7" width="17.58203125" style="31" customWidth="1"/>
    <col min="8" max="8" width="25.83203125" style="31" customWidth="1"/>
    <col min="9" max="16384" width="9" style="31"/>
  </cols>
  <sheetData>
    <row r="1" spans="1:8" ht="15" customHeight="1" x14ac:dyDescent="0.25">
      <c r="A1" s="819" t="s">
        <v>952</v>
      </c>
      <c r="B1" s="819"/>
      <c r="C1" s="819"/>
      <c r="D1" s="819"/>
      <c r="E1" s="921"/>
      <c r="F1" s="921"/>
      <c r="G1" s="921"/>
      <c r="H1" s="34" t="s">
        <v>96</v>
      </c>
    </row>
    <row r="2" spans="1:8" ht="15" customHeight="1" x14ac:dyDescent="0.25">
      <c r="A2" s="179"/>
      <c r="B2" s="179"/>
      <c r="C2" s="179"/>
      <c r="D2" s="179"/>
      <c r="E2" s="179"/>
      <c r="F2" s="179"/>
      <c r="G2" s="179"/>
      <c r="H2" s="34"/>
    </row>
    <row r="3" spans="1:8" ht="15" customHeight="1" x14ac:dyDescent="0.25">
      <c r="A3" s="109">
        <f>+Indholdsfortegnelse!E34</f>
        <v>44196</v>
      </c>
    </row>
    <row r="4" spans="1:8" ht="15" customHeight="1" x14ac:dyDescent="0.25">
      <c r="A4" s="190" t="s">
        <v>433</v>
      </c>
      <c r="B4" s="190" t="s">
        <v>953</v>
      </c>
      <c r="C4" s="190" t="s">
        <v>58</v>
      </c>
      <c r="D4" s="190" t="s">
        <v>954</v>
      </c>
      <c r="E4" s="190" t="s">
        <v>955</v>
      </c>
      <c r="F4" s="190" t="s">
        <v>550</v>
      </c>
      <c r="G4" s="190" t="s">
        <v>768</v>
      </c>
    </row>
    <row r="5" spans="1:8" ht="15" customHeight="1" x14ac:dyDescent="0.25">
      <c r="A5" s="35" t="s">
        <v>340</v>
      </c>
      <c r="B5" s="194">
        <v>0</v>
      </c>
      <c r="C5" s="195">
        <f>+SUM(C7:C8)</f>
        <v>57533.483823525203</v>
      </c>
      <c r="D5" s="196">
        <v>0</v>
      </c>
      <c r="E5" s="196">
        <f>+C5/G5</f>
        <v>1</v>
      </c>
      <c r="F5" s="196">
        <f>+D5+E5</f>
        <v>1</v>
      </c>
      <c r="G5" s="195">
        <f>+B5+C5</f>
        <v>57533.483823525203</v>
      </c>
    </row>
    <row r="6" spans="1:8" ht="15" customHeight="1" x14ac:dyDescent="0.25">
      <c r="A6" s="197" t="s">
        <v>956</v>
      </c>
      <c r="B6" s="194"/>
      <c r="C6" s="195"/>
      <c r="D6" s="196"/>
      <c r="E6" s="196"/>
      <c r="F6" s="196"/>
      <c r="G6" s="195"/>
    </row>
    <row r="7" spans="1:8" ht="15" customHeight="1" x14ac:dyDescent="0.25">
      <c r="A7" s="35" t="s">
        <v>585</v>
      </c>
      <c r="B7" s="194">
        <v>0</v>
      </c>
      <c r="C7" s="195">
        <v>57353.276041999998</v>
      </c>
      <c r="D7" s="196">
        <v>0</v>
      </c>
      <c r="E7" s="196">
        <f t="shared" ref="E7:E15" si="0">+C7/G7</f>
        <v>1</v>
      </c>
      <c r="F7" s="196">
        <f t="shared" ref="F7:F14" si="1">+D7+E7</f>
        <v>1</v>
      </c>
      <c r="G7" s="195">
        <f t="shared" ref="G7:G14" si="2">+B7+C7</f>
        <v>57353.276041999998</v>
      </c>
    </row>
    <row r="8" spans="1:8" ht="15" customHeight="1" x14ac:dyDescent="0.25">
      <c r="A8" s="35" t="s">
        <v>957</v>
      </c>
      <c r="B8" s="194">
        <v>0</v>
      </c>
      <c r="C8" s="195">
        <v>180.20778152520299</v>
      </c>
      <c r="D8" s="196">
        <v>0</v>
      </c>
      <c r="E8" s="196">
        <f t="shared" si="0"/>
        <v>1</v>
      </c>
      <c r="F8" s="196">
        <f t="shared" si="1"/>
        <v>1</v>
      </c>
      <c r="G8" s="195">
        <f t="shared" si="2"/>
        <v>180.20778152520299</v>
      </c>
    </row>
    <row r="9" spans="1:8" ht="15" customHeight="1" x14ac:dyDescent="0.25">
      <c r="A9" s="35" t="s">
        <v>949</v>
      </c>
      <c r="B9" s="195">
        <v>74238.335537000006</v>
      </c>
      <c r="C9" s="195">
        <v>23923.762363000002</v>
      </c>
      <c r="D9" s="196">
        <f>+B9/G9</f>
        <v>0.75628309831589291</v>
      </c>
      <c r="E9" s="196">
        <f t="shared" si="0"/>
        <v>0.24371690168410715</v>
      </c>
      <c r="F9" s="196">
        <f t="shared" si="1"/>
        <v>1</v>
      </c>
      <c r="G9" s="195">
        <f t="shared" si="2"/>
        <v>98162.097900000008</v>
      </c>
    </row>
    <row r="10" spans="1:8" ht="15" customHeight="1" x14ac:dyDescent="0.25">
      <c r="A10" s="35" t="s">
        <v>958</v>
      </c>
      <c r="B10" s="195">
        <v>0</v>
      </c>
      <c r="C10" s="195">
        <f>15363.817365</f>
        <v>15363.817365000001</v>
      </c>
      <c r="D10" s="196">
        <v>0</v>
      </c>
      <c r="E10" s="196">
        <f t="shared" si="0"/>
        <v>1</v>
      </c>
      <c r="F10" s="196">
        <f t="shared" si="1"/>
        <v>1</v>
      </c>
      <c r="G10" s="195">
        <f t="shared" si="2"/>
        <v>15363.817365000001</v>
      </c>
    </row>
    <row r="11" spans="1:8" ht="15" customHeight="1" x14ac:dyDescent="0.25">
      <c r="A11" s="35" t="s">
        <v>959</v>
      </c>
      <c r="B11" s="195">
        <v>0</v>
      </c>
      <c r="C11" s="195">
        <v>1751.950799</v>
      </c>
      <c r="D11" s="196">
        <v>0</v>
      </c>
      <c r="E11" s="196">
        <f t="shared" si="0"/>
        <v>1</v>
      </c>
      <c r="F11" s="196">
        <f t="shared" si="1"/>
        <v>1</v>
      </c>
      <c r="G11" s="195">
        <f t="shared" si="2"/>
        <v>1751.950799</v>
      </c>
    </row>
    <row r="12" spans="1:8" ht="15" customHeight="1" x14ac:dyDescent="0.25">
      <c r="A12" s="35" t="s">
        <v>960</v>
      </c>
      <c r="B12" s="195">
        <v>0</v>
      </c>
      <c r="C12" s="195">
        <v>518.84632851424897</v>
      </c>
      <c r="D12" s="196">
        <v>0</v>
      </c>
      <c r="E12" s="196">
        <f t="shared" si="0"/>
        <v>1</v>
      </c>
      <c r="F12" s="196">
        <f t="shared" si="1"/>
        <v>1</v>
      </c>
      <c r="G12" s="195">
        <f t="shared" si="2"/>
        <v>518.84632851424897</v>
      </c>
    </row>
    <row r="13" spans="1:8" ht="15" customHeight="1" x14ac:dyDescent="0.25">
      <c r="A13" s="35" t="s">
        <v>601</v>
      </c>
      <c r="B13" s="195">
        <v>0</v>
      </c>
      <c r="C13" s="195">
        <v>33.835345889999999</v>
      </c>
      <c r="D13" s="196">
        <v>0</v>
      </c>
      <c r="E13" s="196">
        <f t="shared" si="0"/>
        <v>1</v>
      </c>
      <c r="F13" s="196">
        <f t="shared" si="1"/>
        <v>1</v>
      </c>
      <c r="G13" s="195">
        <f t="shared" si="2"/>
        <v>33.835345889999999</v>
      </c>
    </row>
    <row r="14" spans="1:8" ht="15" customHeight="1" x14ac:dyDescent="0.25">
      <c r="A14" s="35" t="s">
        <v>961</v>
      </c>
      <c r="B14" s="195">
        <v>0</v>
      </c>
      <c r="C14" s="195">
        <v>404.05742950000001</v>
      </c>
      <c r="D14" s="196">
        <v>0</v>
      </c>
      <c r="E14" s="196">
        <f t="shared" si="0"/>
        <v>1</v>
      </c>
      <c r="F14" s="196">
        <f t="shared" si="1"/>
        <v>1</v>
      </c>
      <c r="G14" s="195">
        <f t="shared" si="2"/>
        <v>404.05742950000001</v>
      </c>
    </row>
    <row r="15" spans="1:8" ht="15" customHeight="1" thickBot="1" x14ac:dyDescent="0.3">
      <c r="A15" s="192" t="s">
        <v>962</v>
      </c>
      <c r="B15" s="198">
        <f>+SUM(B7:B14)</f>
        <v>74238.335537000006</v>
      </c>
      <c r="C15" s="198">
        <f>+SUM(C7:C14)</f>
        <v>99529.753454429447</v>
      </c>
      <c r="D15" s="199">
        <f>+B15/G15</f>
        <v>0.42722651764134645</v>
      </c>
      <c r="E15" s="199">
        <f t="shared" si="0"/>
        <v>0.57277348235865344</v>
      </c>
      <c r="F15" s="199">
        <v>1</v>
      </c>
      <c r="G15" s="198">
        <f>+SUM(G7:G14)</f>
        <v>173768.08899142948</v>
      </c>
    </row>
    <row r="16" spans="1:8" ht="15" customHeight="1" x14ac:dyDescent="0.25">
      <c r="A16" s="35" t="s">
        <v>963</v>
      </c>
      <c r="B16" s="35"/>
      <c r="C16" s="35"/>
      <c r="D16" s="35"/>
      <c r="E16" s="35"/>
      <c r="F16" s="35"/>
      <c r="G16" s="35"/>
    </row>
    <row r="17" spans="1:7" ht="15" customHeight="1" x14ac:dyDescent="0.25">
      <c r="A17" s="35"/>
      <c r="B17" s="35"/>
      <c r="C17" s="35"/>
      <c r="D17" s="35"/>
      <c r="E17" s="35"/>
      <c r="F17" s="35"/>
      <c r="G17" s="35"/>
    </row>
    <row r="18" spans="1:7" ht="15" customHeight="1" x14ac:dyDescent="0.25">
      <c r="A18" s="10"/>
    </row>
    <row r="19" spans="1:7" ht="15" customHeight="1" x14ac:dyDescent="0.25"/>
    <row r="20" spans="1:7" ht="15" customHeight="1" x14ac:dyDescent="0.25"/>
    <row r="21" spans="1:7" ht="15" customHeight="1" x14ac:dyDescent="0.25">
      <c r="C21" s="675"/>
    </row>
    <row r="22" spans="1:7" ht="15" customHeight="1" x14ac:dyDescent="0.25"/>
    <row r="23" spans="1:7" ht="15" customHeight="1" x14ac:dyDescent="0.25">
      <c r="C23" s="143"/>
      <c r="E23" s="679"/>
    </row>
    <row r="24" spans="1:7" ht="15" customHeight="1" x14ac:dyDescent="0.25">
      <c r="C24" s="676"/>
    </row>
    <row r="25" spans="1:7" ht="15" customHeight="1" x14ac:dyDescent="0.25">
      <c r="C25" s="676"/>
    </row>
    <row r="26" spans="1:7" ht="15" customHeight="1" x14ac:dyDescent="0.25">
      <c r="C26" s="678"/>
    </row>
    <row r="27" spans="1:7" ht="15" customHeight="1" x14ac:dyDescent="0.25"/>
    <row r="28" spans="1:7" ht="15" customHeight="1" x14ac:dyDescent="0.25"/>
    <row r="29" spans="1:7" ht="15" customHeight="1" x14ac:dyDescent="0.25"/>
    <row r="30" spans="1:7" ht="15" customHeight="1" x14ac:dyDescent="0.25"/>
    <row r="31" spans="1:7" ht="15" customHeight="1" x14ac:dyDescent="0.25">
      <c r="C31" s="677"/>
    </row>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1">
    <mergeCell ref="A1:G1"/>
  </mergeCells>
  <hyperlinks>
    <hyperlink ref="H1" location="Indholdsfortegnelse!A1" display="Back to index" xr:uid="{00000000-0004-0000-1C00-000000000000}"/>
  </hyperlinks>
  <pageMargins left="0.7" right="0.7" top="0.75" bottom="0.75" header="0.3" footer="0.3"/>
  <pageSetup paperSize="9" scale="86" orientation="landscape" r:id="rId1"/>
  <ignoredErrors>
    <ignoredError sqref="C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137"/>
  <sheetViews>
    <sheetView showGridLines="0" zoomScaleNormal="100" zoomScaleSheetLayoutView="160" workbookViewId="0">
      <selection activeCell="D1" sqref="D1"/>
    </sheetView>
  </sheetViews>
  <sheetFormatPr defaultColWidth="9" defaultRowHeight="11.5" x14ac:dyDescent="0.25"/>
  <cols>
    <col min="1" max="1" width="6.33203125" style="101" customWidth="1"/>
    <col min="2" max="2" width="94.58203125" style="3" customWidth="1"/>
    <col min="3" max="3" width="19.75" style="3" customWidth="1"/>
    <col min="4" max="4" width="31.33203125" style="3" customWidth="1"/>
    <col min="5" max="5" width="6.5" style="3" customWidth="1"/>
    <col min="6" max="6" width="19.33203125" style="3" customWidth="1"/>
    <col min="7" max="16384" width="9" style="3"/>
  </cols>
  <sheetData>
    <row r="1" spans="1:6" ht="15" customHeight="1" x14ac:dyDescent="0.25">
      <c r="A1" s="786" t="s">
        <v>258</v>
      </c>
      <c r="B1" s="786"/>
      <c r="C1" s="786"/>
      <c r="D1" s="377" t="s">
        <v>96</v>
      </c>
    </row>
    <row r="2" spans="1:6" s="85" customFormat="1" ht="15" customHeight="1" x14ac:dyDescent="0.25">
      <c r="A2" s="623"/>
      <c r="B2" s="623"/>
      <c r="C2" s="623"/>
      <c r="D2" s="377"/>
    </row>
    <row r="3" spans="1:6" ht="15" customHeight="1" x14ac:dyDescent="0.25">
      <c r="A3" s="791">
        <f>+Indholdsfortegnelse!E7</f>
        <v>44196</v>
      </c>
      <c r="B3" s="791"/>
      <c r="C3" s="5"/>
    </row>
    <row r="4" spans="1:6" ht="15" customHeight="1" x14ac:dyDescent="0.25">
      <c r="A4" s="624"/>
      <c r="B4" s="625" t="s">
        <v>259</v>
      </c>
      <c r="C4" s="626">
        <f>+Indholdsfortegnelse!E7</f>
        <v>44196</v>
      </c>
    </row>
    <row r="5" spans="1:6" ht="15" customHeight="1" x14ac:dyDescent="0.25">
      <c r="A5" s="627"/>
      <c r="B5" s="628" t="s">
        <v>260</v>
      </c>
      <c r="C5" s="629" t="s">
        <v>261</v>
      </c>
    </row>
    <row r="6" spans="1:6" ht="15" customHeight="1" x14ac:dyDescent="0.25">
      <c r="A6" s="630"/>
      <c r="B6" s="631" t="s">
        <v>262</v>
      </c>
      <c r="C6" s="632" t="s">
        <v>263</v>
      </c>
    </row>
    <row r="7" spans="1:6" ht="15" customHeight="1" x14ac:dyDescent="0.25">
      <c r="A7" s="633"/>
      <c r="B7" s="518"/>
      <c r="C7" s="634" t="s">
        <v>264</v>
      </c>
    </row>
    <row r="8" spans="1:6" ht="15" customHeight="1" x14ac:dyDescent="0.25">
      <c r="A8" s="607">
        <v>1</v>
      </c>
      <c r="B8" s="107" t="s">
        <v>265</v>
      </c>
      <c r="C8" s="571">
        <v>181082.93252151003</v>
      </c>
      <c r="D8" s="534"/>
      <c r="F8" s="540"/>
    </row>
    <row r="9" spans="1:6" ht="25.5" customHeight="1" x14ac:dyDescent="0.25">
      <c r="A9" s="635">
        <v>2</v>
      </c>
      <c r="B9" s="763" t="s">
        <v>266</v>
      </c>
      <c r="C9" s="571" t="s">
        <v>267</v>
      </c>
    </row>
    <row r="10" spans="1:6" ht="37.5" customHeight="1" x14ac:dyDescent="0.25">
      <c r="A10" s="636">
        <v>3</v>
      </c>
      <c r="B10" s="763" t="s">
        <v>268</v>
      </c>
      <c r="C10" s="571" t="s">
        <v>267</v>
      </c>
    </row>
    <row r="11" spans="1:6" ht="15" customHeight="1" x14ac:dyDescent="0.25">
      <c r="A11" s="635">
        <v>4</v>
      </c>
      <c r="B11" s="107" t="s">
        <v>269</v>
      </c>
      <c r="C11" s="571">
        <v>2.4455613744559201</v>
      </c>
    </row>
    <row r="12" spans="1:6" ht="15" customHeight="1" x14ac:dyDescent="0.25">
      <c r="A12" s="635">
        <v>5</v>
      </c>
      <c r="B12" s="107" t="s">
        <v>270</v>
      </c>
      <c r="C12" s="571" t="s">
        <v>267</v>
      </c>
    </row>
    <row r="13" spans="1:6" ht="15" customHeight="1" x14ac:dyDescent="0.25">
      <c r="A13" s="635">
        <v>6</v>
      </c>
      <c r="B13" s="107" t="s">
        <v>271</v>
      </c>
      <c r="C13" s="571">
        <v>9489.7029349999993</v>
      </c>
    </row>
    <row r="14" spans="1:6" ht="24.75" customHeight="1" x14ac:dyDescent="0.25">
      <c r="A14" s="635" t="s">
        <v>272</v>
      </c>
      <c r="B14" s="763" t="s">
        <v>273</v>
      </c>
      <c r="C14" s="571" t="s">
        <v>267</v>
      </c>
    </row>
    <row r="15" spans="1:6" ht="25.5" customHeight="1" x14ac:dyDescent="0.25">
      <c r="A15" s="635" t="s">
        <v>274</v>
      </c>
      <c r="B15" s="763" t="s">
        <v>275</v>
      </c>
      <c r="C15" s="571" t="s">
        <v>267</v>
      </c>
    </row>
    <row r="16" spans="1:6" ht="15" customHeight="1" x14ac:dyDescent="0.25">
      <c r="A16" s="607"/>
      <c r="B16" s="107" t="s">
        <v>276</v>
      </c>
      <c r="C16" s="571">
        <f>-564.293189+635.7894074</f>
        <v>71.496218399999975</v>
      </c>
    </row>
    <row r="17" spans="1:6" ht="15" customHeight="1" thickBot="1" x14ac:dyDescent="0.3">
      <c r="A17" s="637"/>
      <c r="B17" s="638" t="s">
        <v>277</v>
      </c>
      <c r="C17" s="609">
        <f>+C8+C11+C13+C16</f>
        <v>190646.57723628447</v>
      </c>
      <c r="D17" s="571"/>
    </row>
    <row r="18" spans="1:6" ht="15" customHeight="1" x14ac:dyDescent="0.25">
      <c r="B18" s="18"/>
      <c r="C18" s="18"/>
    </row>
    <row r="19" spans="1:6" ht="15" customHeight="1" x14ac:dyDescent="0.25">
      <c r="A19" s="639"/>
      <c r="B19" s="18"/>
      <c r="C19" s="18"/>
      <c r="D19" s="2"/>
      <c r="E19" s="2"/>
      <c r="F19" s="2"/>
    </row>
    <row r="20" spans="1:6" ht="15" customHeight="1" x14ac:dyDescent="0.25">
      <c r="A20" s="639"/>
      <c r="B20" s="18"/>
      <c r="C20" s="18"/>
      <c r="D20" s="2"/>
      <c r="E20" s="2"/>
      <c r="F20" s="2"/>
    </row>
    <row r="21" spans="1:6" ht="15" customHeight="1" x14ac:dyDescent="0.25">
      <c r="A21" s="639"/>
      <c r="B21" s="18"/>
      <c r="C21" s="18"/>
      <c r="D21" s="2"/>
      <c r="E21" s="2"/>
      <c r="F21" s="2"/>
    </row>
    <row r="22" spans="1:6" ht="15" customHeight="1" x14ac:dyDescent="0.25">
      <c r="A22" s="639"/>
      <c r="B22" s="18"/>
      <c r="C22" s="18"/>
      <c r="D22" s="2"/>
      <c r="E22" s="2"/>
      <c r="F22" s="2"/>
    </row>
    <row r="23" spans="1:6" ht="15" customHeight="1" x14ac:dyDescent="0.25">
      <c r="A23" s="639"/>
      <c r="B23" s="18"/>
      <c r="C23" s="18"/>
      <c r="D23" s="2"/>
      <c r="E23" s="2"/>
      <c r="F23" s="2"/>
    </row>
    <row r="24" spans="1:6" ht="15" customHeight="1" x14ac:dyDescent="0.25">
      <c r="A24" s="639"/>
      <c r="B24" s="18"/>
      <c r="C24" s="18"/>
      <c r="D24" s="2"/>
      <c r="E24" s="2"/>
      <c r="F24" s="2"/>
    </row>
    <row r="25" spans="1:6" ht="15" customHeight="1" x14ac:dyDescent="0.25">
      <c r="A25" s="639"/>
      <c r="B25" s="18"/>
      <c r="C25" s="18"/>
      <c r="D25" s="2"/>
      <c r="E25" s="2"/>
      <c r="F25" s="2"/>
    </row>
    <row r="26" spans="1:6" ht="15" customHeight="1" x14ac:dyDescent="0.25">
      <c r="A26" s="639"/>
      <c r="B26" s="18"/>
      <c r="C26" s="18"/>
      <c r="D26" s="2"/>
      <c r="E26" s="2"/>
      <c r="F26" s="2"/>
    </row>
    <row r="27" spans="1:6" ht="15" customHeight="1" x14ac:dyDescent="0.25">
      <c r="A27" s="639"/>
      <c r="B27" s="18"/>
      <c r="C27" s="18"/>
      <c r="D27" s="2"/>
      <c r="E27" s="2"/>
      <c r="F27" s="2"/>
    </row>
    <row r="28" spans="1:6" ht="15" customHeight="1" x14ac:dyDescent="0.25">
      <c r="A28" s="639"/>
      <c r="B28" s="18"/>
      <c r="C28" s="18"/>
      <c r="D28" s="2"/>
      <c r="E28" s="2"/>
      <c r="F28" s="2"/>
    </row>
    <row r="29" spans="1:6" ht="15" customHeight="1" x14ac:dyDescent="0.25">
      <c r="A29" s="639"/>
      <c r="B29" s="18"/>
      <c r="C29" s="18"/>
      <c r="D29" s="2"/>
      <c r="E29" s="2"/>
      <c r="F29" s="2"/>
    </row>
    <row r="30" spans="1:6" ht="15" customHeight="1" x14ac:dyDescent="0.25">
      <c r="A30" s="639"/>
      <c r="B30" s="18"/>
      <c r="C30" s="18"/>
      <c r="D30" s="2"/>
      <c r="E30" s="2"/>
      <c r="F30" s="2"/>
    </row>
    <row r="31" spans="1:6" ht="15" customHeight="1" x14ac:dyDescent="0.25">
      <c r="A31" s="639"/>
      <c r="B31" s="18"/>
      <c r="C31" s="18"/>
      <c r="D31" s="2"/>
      <c r="E31" s="2"/>
      <c r="F31" s="2"/>
    </row>
    <row r="32" spans="1:6" ht="15" customHeight="1" x14ac:dyDescent="0.25">
      <c r="A32" s="639"/>
      <c r="B32" s="18"/>
      <c r="C32" s="18"/>
      <c r="D32" s="2"/>
      <c r="E32" s="2"/>
      <c r="F32" s="2"/>
    </row>
    <row r="33" spans="1:6" ht="15" customHeight="1" x14ac:dyDescent="0.25">
      <c r="A33" s="639"/>
      <c r="B33" s="18"/>
      <c r="C33" s="18"/>
      <c r="D33" s="2"/>
      <c r="E33" s="2"/>
      <c r="F33" s="2"/>
    </row>
    <row r="34" spans="1:6" ht="15" customHeight="1" x14ac:dyDescent="0.25">
      <c r="A34" s="639"/>
      <c r="B34" s="18"/>
      <c r="C34" s="18"/>
      <c r="D34" s="2"/>
      <c r="E34" s="2"/>
      <c r="F34" s="2"/>
    </row>
    <row r="35" spans="1:6" ht="15" customHeight="1" x14ac:dyDescent="0.25">
      <c r="A35" s="639"/>
      <c r="B35" s="2"/>
      <c r="C35" s="2"/>
      <c r="D35" s="2"/>
      <c r="E35" s="2"/>
      <c r="F35" s="2"/>
    </row>
    <row r="36" spans="1:6" ht="15" customHeight="1" x14ac:dyDescent="0.25">
      <c r="A36" s="639"/>
      <c r="B36" s="2"/>
      <c r="C36" s="2"/>
      <c r="D36" s="2"/>
      <c r="E36" s="2"/>
      <c r="F36" s="2"/>
    </row>
    <row r="37" spans="1:6" ht="15" customHeight="1" x14ac:dyDescent="0.25">
      <c r="A37" s="639"/>
      <c r="B37" s="2"/>
      <c r="C37" s="2"/>
      <c r="D37" s="2"/>
      <c r="E37" s="2"/>
      <c r="F37" s="2"/>
    </row>
    <row r="38" spans="1:6" ht="15" customHeight="1" x14ac:dyDescent="0.25">
      <c r="A38" s="639"/>
      <c r="B38" s="2"/>
      <c r="C38" s="2"/>
      <c r="D38" s="2"/>
      <c r="E38" s="2"/>
      <c r="F38" s="2"/>
    </row>
    <row r="39" spans="1:6" ht="15" customHeight="1" x14ac:dyDescent="0.25">
      <c r="A39" s="639"/>
      <c r="B39" s="2"/>
      <c r="C39" s="2"/>
      <c r="D39" s="2"/>
      <c r="E39" s="2"/>
      <c r="F39" s="2"/>
    </row>
    <row r="40" spans="1:6" ht="15" customHeight="1" x14ac:dyDescent="0.25">
      <c r="A40" s="639"/>
      <c r="B40" s="2"/>
      <c r="C40" s="2"/>
      <c r="D40" s="2"/>
      <c r="E40" s="2"/>
      <c r="F40" s="2"/>
    </row>
    <row r="41" spans="1:6" ht="15" customHeight="1" x14ac:dyDescent="0.25">
      <c r="A41" s="639"/>
      <c r="B41" s="2"/>
      <c r="C41" s="2"/>
      <c r="D41" s="2"/>
      <c r="E41" s="2"/>
      <c r="F41" s="2"/>
    </row>
    <row r="42" spans="1:6" ht="15" customHeight="1" x14ac:dyDescent="0.25">
      <c r="A42" s="639"/>
      <c r="B42" s="2"/>
      <c r="C42" s="2"/>
      <c r="D42" s="2"/>
      <c r="E42" s="2"/>
      <c r="F42" s="2"/>
    </row>
    <row r="43" spans="1:6" ht="15" customHeight="1" x14ac:dyDescent="0.25">
      <c r="A43" s="639"/>
      <c r="B43" s="2"/>
      <c r="C43" s="2"/>
      <c r="D43" s="2"/>
      <c r="E43" s="2"/>
      <c r="F43" s="2"/>
    </row>
    <row r="44" spans="1:6" ht="15" customHeight="1" x14ac:dyDescent="0.25">
      <c r="A44" s="639"/>
      <c r="B44" s="2"/>
      <c r="C44" s="2"/>
      <c r="D44" s="2"/>
      <c r="E44" s="2"/>
      <c r="F44" s="2"/>
    </row>
    <row r="45" spans="1:6" ht="15" customHeight="1" x14ac:dyDescent="0.25">
      <c r="A45" s="639"/>
      <c r="B45" s="2"/>
      <c r="C45" s="2"/>
      <c r="D45" s="2"/>
      <c r="E45" s="2"/>
      <c r="F45" s="2"/>
    </row>
    <row r="46" spans="1:6" ht="15" customHeight="1" x14ac:dyDescent="0.25">
      <c r="A46" s="639"/>
      <c r="B46" s="2"/>
      <c r="C46" s="2"/>
      <c r="D46" s="2"/>
      <c r="E46" s="2"/>
      <c r="F46" s="2"/>
    </row>
    <row r="47" spans="1:6" ht="15" customHeight="1" x14ac:dyDescent="0.25">
      <c r="A47" s="639"/>
      <c r="B47" s="2"/>
      <c r="C47" s="2"/>
      <c r="D47" s="2"/>
      <c r="E47" s="2"/>
      <c r="F47" s="2"/>
    </row>
    <row r="48" spans="1:6" ht="15" customHeight="1" x14ac:dyDescent="0.25">
      <c r="A48" s="639"/>
      <c r="B48" s="2"/>
      <c r="C48" s="2"/>
      <c r="D48" s="2"/>
      <c r="E48" s="2"/>
      <c r="F48" s="2"/>
    </row>
    <row r="49" spans="1:6" ht="15" customHeight="1" x14ac:dyDescent="0.25">
      <c r="A49" s="639"/>
      <c r="B49" s="2"/>
      <c r="C49" s="2"/>
      <c r="D49" s="2"/>
      <c r="E49" s="2"/>
      <c r="F49" s="2"/>
    </row>
    <row r="50" spans="1:6" ht="15" customHeight="1" x14ac:dyDescent="0.25">
      <c r="A50" s="639"/>
      <c r="B50" s="2"/>
      <c r="C50" s="2"/>
      <c r="D50" s="2"/>
      <c r="E50" s="2"/>
      <c r="F50" s="2"/>
    </row>
    <row r="51" spans="1:6" ht="15" customHeight="1" x14ac:dyDescent="0.25">
      <c r="A51" s="639"/>
      <c r="B51" s="2"/>
      <c r="C51" s="2"/>
      <c r="D51" s="2"/>
      <c r="E51" s="2"/>
      <c r="F51" s="2"/>
    </row>
    <row r="52" spans="1:6" ht="15" customHeight="1" x14ac:dyDescent="0.25">
      <c r="A52" s="639"/>
      <c r="B52" s="2"/>
      <c r="C52" s="2"/>
      <c r="D52" s="2"/>
      <c r="E52" s="2"/>
      <c r="F52" s="2"/>
    </row>
    <row r="53" spans="1:6" ht="15" customHeight="1" x14ac:dyDescent="0.25">
      <c r="A53" s="639"/>
      <c r="B53" s="2"/>
      <c r="C53" s="2"/>
      <c r="D53" s="2"/>
      <c r="E53" s="2"/>
      <c r="F53" s="2"/>
    </row>
    <row r="54" spans="1:6" ht="15" customHeight="1" x14ac:dyDescent="0.25">
      <c r="A54" s="639"/>
      <c r="B54" s="2"/>
      <c r="C54" s="2"/>
      <c r="D54" s="2"/>
      <c r="E54" s="2"/>
      <c r="F54" s="2"/>
    </row>
    <row r="55" spans="1:6" ht="15" customHeight="1" x14ac:dyDescent="0.25">
      <c r="A55" s="639"/>
      <c r="B55" s="2"/>
      <c r="C55" s="2"/>
      <c r="D55" s="2"/>
      <c r="E55" s="2"/>
      <c r="F55" s="2"/>
    </row>
    <row r="56" spans="1:6" ht="15" customHeight="1" x14ac:dyDescent="0.25">
      <c r="A56" s="639"/>
      <c r="B56" s="2"/>
      <c r="C56" s="2"/>
      <c r="D56" s="2"/>
      <c r="E56" s="2"/>
      <c r="F56" s="2"/>
    </row>
    <row r="57" spans="1:6" ht="15" customHeight="1" x14ac:dyDescent="0.25">
      <c r="A57" s="639"/>
      <c r="B57" s="2"/>
      <c r="C57" s="2"/>
      <c r="D57" s="2"/>
      <c r="E57" s="2"/>
      <c r="F57" s="2"/>
    </row>
    <row r="58" spans="1:6" ht="15" customHeight="1" x14ac:dyDescent="0.25">
      <c r="A58" s="639"/>
      <c r="B58" s="2"/>
      <c r="C58" s="2"/>
      <c r="D58" s="2"/>
      <c r="E58" s="2"/>
      <c r="F58" s="2"/>
    </row>
    <row r="59" spans="1:6" ht="15" customHeight="1" x14ac:dyDescent="0.25">
      <c r="A59" s="639"/>
      <c r="B59" s="2"/>
      <c r="C59" s="2"/>
      <c r="D59" s="2"/>
      <c r="E59" s="2"/>
      <c r="F59" s="2"/>
    </row>
    <row r="60" spans="1:6" ht="15" customHeight="1" x14ac:dyDescent="0.25">
      <c r="A60" s="639"/>
      <c r="B60" s="2"/>
      <c r="C60" s="2"/>
      <c r="D60" s="2"/>
      <c r="E60" s="2"/>
      <c r="F60" s="2"/>
    </row>
    <row r="61" spans="1:6" ht="15" customHeight="1" x14ac:dyDescent="0.25">
      <c r="A61" s="639"/>
      <c r="B61" s="2"/>
      <c r="C61" s="2"/>
      <c r="D61" s="2"/>
      <c r="E61" s="2"/>
      <c r="F61" s="2"/>
    </row>
    <row r="62" spans="1:6" ht="15" customHeight="1" x14ac:dyDescent="0.25">
      <c r="A62" s="639"/>
      <c r="B62" s="2"/>
      <c r="C62" s="2"/>
      <c r="D62" s="2"/>
      <c r="E62" s="2"/>
      <c r="F62" s="2"/>
    </row>
    <row r="63" spans="1:6" ht="15" customHeight="1" x14ac:dyDescent="0.25">
      <c r="A63" s="639"/>
      <c r="B63" s="2"/>
      <c r="C63" s="2"/>
      <c r="D63" s="2"/>
      <c r="E63" s="2"/>
      <c r="F63" s="2"/>
    </row>
    <row r="64" spans="1:6" ht="15" customHeight="1" x14ac:dyDescent="0.25">
      <c r="A64" s="639"/>
      <c r="B64" s="2"/>
      <c r="C64" s="2"/>
      <c r="D64" s="2"/>
      <c r="E64" s="2"/>
      <c r="F64" s="2"/>
    </row>
    <row r="65" spans="1:6" ht="15" customHeight="1" x14ac:dyDescent="0.25">
      <c r="A65" s="639"/>
      <c r="B65" s="2"/>
      <c r="C65" s="2"/>
      <c r="D65" s="2"/>
      <c r="E65" s="2"/>
      <c r="F65" s="2"/>
    </row>
    <row r="66" spans="1:6" ht="15" customHeight="1" x14ac:dyDescent="0.25">
      <c r="A66" s="639"/>
      <c r="B66" s="2"/>
      <c r="C66" s="2"/>
      <c r="D66" s="2"/>
      <c r="E66" s="2"/>
      <c r="F66" s="2"/>
    </row>
    <row r="67" spans="1:6" ht="15" customHeight="1" x14ac:dyDescent="0.25">
      <c r="A67" s="639"/>
      <c r="B67" s="2"/>
      <c r="C67" s="2"/>
      <c r="D67" s="2"/>
      <c r="E67" s="2"/>
      <c r="F67" s="2"/>
    </row>
    <row r="68" spans="1:6" ht="15" customHeight="1" x14ac:dyDescent="0.25">
      <c r="A68" s="639"/>
      <c r="B68" s="2"/>
      <c r="C68" s="2"/>
      <c r="D68" s="2"/>
      <c r="E68" s="2"/>
      <c r="F68" s="2"/>
    </row>
    <row r="69" spans="1:6" ht="15" customHeight="1" x14ac:dyDescent="0.25">
      <c r="A69" s="639"/>
      <c r="B69" s="2"/>
      <c r="C69" s="2"/>
      <c r="D69" s="2"/>
      <c r="E69" s="2"/>
      <c r="F69" s="2"/>
    </row>
    <row r="70" spans="1:6" ht="15" customHeight="1" x14ac:dyDescent="0.25">
      <c r="A70" s="639"/>
      <c r="B70" s="2"/>
      <c r="C70" s="2"/>
      <c r="D70" s="2"/>
      <c r="E70" s="2"/>
      <c r="F70" s="2"/>
    </row>
    <row r="71" spans="1:6" ht="15" customHeight="1" x14ac:dyDescent="0.25">
      <c r="A71" s="639"/>
      <c r="B71" s="2"/>
      <c r="C71" s="2"/>
      <c r="D71" s="2"/>
      <c r="E71" s="2"/>
      <c r="F71" s="2"/>
    </row>
    <row r="72" spans="1:6" s="445" customFormat="1" ht="15" customHeight="1" x14ac:dyDescent="0.25">
      <c r="A72" s="639"/>
      <c r="B72" s="2"/>
      <c r="C72" s="2"/>
      <c r="D72" s="2"/>
      <c r="E72" s="2"/>
      <c r="F72" s="2"/>
    </row>
    <row r="73" spans="1:6" ht="15" customHeight="1" x14ac:dyDescent="0.25">
      <c r="A73" s="639"/>
      <c r="B73" s="2"/>
      <c r="C73" s="2"/>
      <c r="D73" s="2"/>
      <c r="E73" s="2"/>
      <c r="F73" s="2"/>
    </row>
    <row r="74" spans="1:6" ht="15" customHeight="1" x14ac:dyDescent="0.25">
      <c r="A74" s="639"/>
      <c r="B74" s="2"/>
      <c r="C74" s="2"/>
      <c r="D74" s="2"/>
      <c r="E74" s="2"/>
      <c r="F74" s="2"/>
    </row>
    <row r="75" spans="1:6" ht="15" customHeight="1" x14ac:dyDescent="0.25">
      <c r="A75" s="639"/>
      <c r="B75" s="2"/>
      <c r="C75" s="2"/>
      <c r="D75" s="2"/>
      <c r="E75" s="2"/>
      <c r="F75" s="2"/>
    </row>
    <row r="76" spans="1:6" ht="15" customHeight="1" x14ac:dyDescent="0.25">
      <c r="A76" s="639"/>
      <c r="B76" s="2"/>
      <c r="C76" s="2"/>
      <c r="D76" s="2"/>
      <c r="E76" s="2"/>
      <c r="F76" s="2"/>
    </row>
    <row r="77" spans="1:6" ht="15" customHeight="1" x14ac:dyDescent="0.25">
      <c r="A77" s="639"/>
      <c r="B77" s="2"/>
      <c r="C77" s="2"/>
      <c r="D77" s="2"/>
      <c r="E77" s="2"/>
      <c r="F77" s="2"/>
    </row>
    <row r="78" spans="1:6" ht="15" customHeight="1" x14ac:dyDescent="0.25">
      <c r="A78" s="639"/>
      <c r="B78" s="2"/>
      <c r="C78" s="2"/>
      <c r="D78" s="2"/>
      <c r="E78" s="2"/>
      <c r="F78" s="2"/>
    </row>
    <row r="79" spans="1:6" ht="15" customHeight="1" x14ac:dyDescent="0.25">
      <c r="A79" s="639"/>
      <c r="B79" s="2"/>
      <c r="C79" s="2"/>
      <c r="D79" s="2"/>
      <c r="E79" s="2"/>
      <c r="F79" s="2"/>
    </row>
    <row r="80" spans="1:6" ht="15" customHeight="1" x14ac:dyDescent="0.25">
      <c r="A80" s="639"/>
      <c r="B80" s="2"/>
      <c r="C80" s="2"/>
      <c r="D80" s="2"/>
      <c r="E80" s="2"/>
      <c r="F80" s="2"/>
    </row>
    <row r="81" spans="1:6" ht="15" customHeight="1" x14ac:dyDescent="0.25">
      <c r="A81" s="639"/>
      <c r="B81" s="2"/>
      <c r="C81" s="2"/>
      <c r="D81" s="2"/>
      <c r="E81" s="2"/>
      <c r="F81" s="2"/>
    </row>
    <row r="82" spans="1:6" ht="15" customHeight="1" x14ac:dyDescent="0.25">
      <c r="A82" s="639"/>
      <c r="B82" s="2"/>
      <c r="C82" s="2"/>
      <c r="D82" s="2"/>
      <c r="E82" s="2"/>
      <c r="F82" s="2"/>
    </row>
    <row r="83" spans="1:6" ht="15" customHeight="1" x14ac:dyDescent="0.25"/>
    <row r="84" spans="1:6" ht="15" customHeight="1" x14ac:dyDescent="0.25"/>
    <row r="85" spans="1:6" ht="15" customHeight="1" x14ac:dyDescent="0.25"/>
    <row r="86" spans="1:6" ht="15" customHeight="1" x14ac:dyDescent="0.25"/>
    <row r="87" spans="1:6" ht="15" customHeight="1" x14ac:dyDescent="0.25"/>
    <row r="88" spans="1:6" ht="15" customHeight="1" x14ac:dyDescent="0.25"/>
    <row r="89" spans="1:6" ht="15" customHeight="1" x14ac:dyDescent="0.25"/>
    <row r="90" spans="1:6" ht="15" customHeight="1" x14ac:dyDescent="0.25"/>
    <row r="91" spans="1:6" ht="15" customHeight="1" x14ac:dyDescent="0.25"/>
    <row r="92" spans="1:6" ht="15" customHeight="1" x14ac:dyDescent="0.25"/>
    <row r="93" spans="1:6" ht="15" customHeight="1" x14ac:dyDescent="0.25"/>
    <row r="94" spans="1:6" ht="15" customHeight="1" x14ac:dyDescent="0.25"/>
    <row r="95" spans="1:6" ht="15" customHeight="1" x14ac:dyDescent="0.25"/>
    <row r="96" spans="1: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sheetData>
  <mergeCells count="2">
    <mergeCell ref="A1:C1"/>
    <mergeCell ref="A3:B3"/>
  </mergeCells>
  <hyperlinks>
    <hyperlink ref="D1" location="Indholdsfortegnelse!A1" display="Tilbage til indholdsfortegnelsen" xr:uid="{00000000-0004-0000-0200-000000000000}"/>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pageSetUpPr fitToPage="1"/>
  </sheetPr>
  <dimension ref="A1:G45"/>
  <sheetViews>
    <sheetView zoomScaleNormal="100" workbookViewId="0">
      <selection sqref="A1:E1"/>
    </sheetView>
  </sheetViews>
  <sheetFormatPr defaultColWidth="9" defaultRowHeight="13.5" x14ac:dyDescent="0.25"/>
  <cols>
    <col min="1" max="1" width="33.75" style="31" customWidth="1"/>
    <col min="2" max="2" width="14.33203125" style="31" customWidth="1"/>
    <col min="3" max="3" width="18.75" style="31" customWidth="1"/>
    <col min="4" max="4" width="19.83203125" style="31" customWidth="1"/>
    <col min="5" max="5" width="17.75" style="31" customWidth="1"/>
    <col min="6" max="6" width="25.83203125" style="31" customWidth="1"/>
    <col min="7" max="16384" width="9" style="31"/>
  </cols>
  <sheetData>
    <row r="1" spans="1:7" ht="15" customHeight="1" x14ac:dyDescent="0.25">
      <c r="A1" s="819" t="s">
        <v>964</v>
      </c>
      <c r="B1" s="819"/>
      <c r="C1" s="819"/>
      <c r="D1" s="819"/>
      <c r="E1" s="921"/>
      <c r="F1" s="34" t="s">
        <v>96</v>
      </c>
      <c r="G1" s="179"/>
    </row>
    <row r="2" spans="1:7" ht="15" customHeight="1" x14ac:dyDescent="0.25">
      <c r="A2" s="179"/>
      <c r="B2" s="179"/>
      <c r="C2" s="179"/>
      <c r="D2" s="179"/>
      <c r="E2" s="179"/>
      <c r="F2" s="34"/>
      <c r="G2" s="179"/>
    </row>
    <row r="3" spans="1:7" ht="15" customHeight="1" x14ac:dyDescent="0.25">
      <c r="A3" s="109">
        <v>44196</v>
      </c>
    </row>
    <row r="4" spans="1:7" ht="15" customHeight="1" x14ac:dyDescent="0.25">
      <c r="A4" s="190" t="s">
        <v>433</v>
      </c>
      <c r="B4" s="190" t="s">
        <v>663</v>
      </c>
      <c r="C4" s="190" t="s">
        <v>965</v>
      </c>
      <c r="D4" s="190" t="s">
        <v>966</v>
      </c>
      <c r="E4" s="190" t="s">
        <v>768</v>
      </c>
    </row>
    <row r="5" spans="1:7" ht="15" customHeight="1" x14ac:dyDescent="0.25">
      <c r="A5" s="35" t="s">
        <v>340</v>
      </c>
      <c r="B5" s="191">
        <v>57533.483823525203</v>
      </c>
      <c r="C5" s="191">
        <v>4809.3164189999998</v>
      </c>
      <c r="D5" s="191">
        <v>62342.800242525205</v>
      </c>
      <c r="E5" s="191">
        <v>57533.483823525203</v>
      </c>
    </row>
    <row r="6" spans="1:7" ht="15" customHeight="1" x14ac:dyDescent="0.25">
      <c r="A6" s="35" t="s">
        <v>956</v>
      </c>
      <c r="B6" s="191"/>
      <c r="C6" s="191"/>
      <c r="D6" s="191"/>
      <c r="E6" s="191"/>
    </row>
    <row r="7" spans="1:7" ht="15" customHeight="1" x14ac:dyDescent="0.25">
      <c r="A7" s="35" t="s">
        <v>585</v>
      </c>
      <c r="B7" s="191">
        <v>57353.276041999998</v>
      </c>
      <c r="C7" s="191">
        <v>4758.6798099999996</v>
      </c>
      <c r="D7" s="191">
        <v>62111.955851999999</v>
      </c>
      <c r="E7" s="191">
        <v>57353.276041999998</v>
      </c>
    </row>
    <row r="8" spans="1:7" ht="15" customHeight="1" x14ac:dyDescent="0.25">
      <c r="A8" s="35" t="s">
        <v>957</v>
      </c>
      <c r="B8" s="191">
        <v>180.20778152520299</v>
      </c>
      <c r="C8" s="191">
        <v>50.636609</v>
      </c>
      <c r="D8" s="191">
        <v>230.84439052520298</v>
      </c>
      <c r="E8" s="191">
        <v>180.20778152520299</v>
      </c>
    </row>
    <row r="9" spans="1:7" ht="15" customHeight="1" x14ac:dyDescent="0.25">
      <c r="A9" s="35" t="s">
        <v>949</v>
      </c>
      <c r="B9" s="191">
        <v>98162.097900000008</v>
      </c>
      <c r="C9" s="191">
        <v>10660.480406000001</v>
      </c>
      <c r="D9" s="191">
        <v>108822.57830600001</v>
      </c>
      <c r="E9" s="191">
        <v>98162.097900000008</v>
      </c>
    </row>
    <row r="10" spans="1:7" ht="15" customHeight="1" x14ac:dyDescent="0.25">
      <c r="A10" s="35" t="s">
        <v>958</v>
      </c>
      <c r="B10" s="191">
        <v>0</v>
      </c>
      <c r="C10" s="191">
        <v>0</v>
      </c>
      <c r="D10" s="191">
        <v>0</v>
      </c>
      <c r="E10" s="191">
        <v>15363.817365000001</v>
      </c>
    </row>
    <row r="11" spans="1:7" ht="15" customHeight="1" x14ac:dyDescent="0.25">
      <c r="A11" s="35" t="s">
        <v>959</v>
      </c>
      <c r="B11" s="191">
        <v>0</v>
      </c>
      <c r="C11" s="191">
        <v>0</v>
      </c>
      <c r="D11" s="191">
        <v>0</v>
      </c>
      <c r="E11" s="191">
        <v>1751.950799</v>
      </c>
    </row>
    <row r="12" spans="1:7" ht="15" customHeight="1" x14ac:dyDescent="0.25">
      <c r="A12" s="35" t="s">
        <v>960</v>
      </c>
      <c r="B12" s="191">
        <v>518.84632851424897</v>
      </c>
      <c r="C12" s="191">
        <v>168.477093</v>
      </c>
      <c r="D12" s="191">
        <v>687.32342151424893</v>
      </c>
      <c r="E12" s="191">
        <v>518.84632851424897</v>
      </c>
    </row>
    <row r="13" spans="1:7" ht="15" customHeight="1" x14ac:dyDescent="0.25">
      <c r="A13" s="35" t="s">
        <v>601</v>
      </c>
      <c r="B13" s="191">
        <v>0</v>
      </c>
      <c r="C13" s="191">
        <v>0</v>
      </c>
      <c r="D13" s="191">
        <v>0</v>
      </c>
      <c r="E13" s="191">
        <v>33.835345889999999</v>
      </c>
    </row>
    <row r="14" spans="1:7" ht="15" customHeight="1" x14ac:dyDescent="0.25">
      <c r="A14" s="35" t="s">
        <v>961</v>
      </c>
      <c r="B14" s="191">
        <v>0</v>
      </c>
      <c r="C14" s="191">
        <v>0</v>
      </c>
      <c r="D14" s="191">
        <v>0</v>
      </c>
      <c r="E14" s="191">
        <v>404.05742950000001</v>
      </c>
    </row>
    <row r="15" spans="1:7" ht="15" customHeight="1" thickBot="1" x14ac:dyDescent="0.3">
      <c r="A15" s="192" t="s">
        <v>962</v>
      </c>
      <c r="B15" s="193">
        <v>156214.42805203947</v>
      </c>
      <c r="C15" s="193">
        <v>15638.273918000001</v>
      </c>
      <c r="D15" s="193">
        <v>171852.70197003946</v>
      </c>
      <c r="E15" s="193">
        <v>173768.08899142948</v>
      </c>
      <c r="F15" s="143"/>
    </row>
    <row r="16" spans="1:7" ht="15" customHeight="1" x14ac:dyDescent="0.25">
      <c r="A16" s="44" t="s">
        <v>967</v>
      </c>
      <c r="B16" s="35"/>
      <c r="C16" s="35"/>
      <c r="D16" s="35"/>
      <c r="E16" s="35"/>
    </row>
    <row r="17" spans="1:5" ht="15" customHeight="1" x14ac:dyDescent="0.25">
      <c r="A17" s="44" t="s">
        <v>968</v>
      </c>
      <c r="B17" s="35"/>
      <c r="C17" s="35"/>
      <c r="D17" s="35"/>
      <c r="E17" s="35"/>
    </row>
    <row r="18" spans="1:5" ht="15" customHeight="1" x14ac:dyDescent="0.25"/>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1">
    <mergeCell ref="A1:E1"/>
  </mergeCells>
  <hyperlinks>
    <hyperlink ref="F1" location="Indholdsfortegnelse!A1" display="Back to index" xr:uid="{00000000-0004-0000-1D00-000000000000}"/>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pageSetUpPr fitToPage="1"/>
  </sheetPr>
  <dimension ref="A1:P49"/>
  <sheetViews>
    <sheetView zoomScaleNormal="100" workbookViewId="0">
      <selection sqref="A1:G1"/>
    </sheetView>
  </sheetViews>
  <sheetFormatPr defaultColWidth="9" defaultRowHeight="13.5" x14ac:dyDescent="0.25"/>
  <cols>
    <col min="1" max="1" width="29.33203125" style="31" customWidth="1"/>
    <col min="2" max="6" width="9" style="31"/>
    <col min="7" max="7" width="13.75" style="31" customWidth="1"/>
    <col min="8" max="8" width="25.83203125" style="31" customWidth="1"/>
    <col min="9" max="16384" width="9" style="31"/>
  </cols>
  <sheetData>
    <row r="1" spans="1:16" ht="15" customHeight="1" x14ac:dyDescent="0.25">
      <c r="A1" s="819" t="s">
        <v>969</v>
      </c>
      <c r="B1" s="819"/>
      <c r="C1" s="819"/>
      <c r="D1" s="819"/>
      <c r="E1" s="921"/>
      <c r="F1" s="921"/>
      <c r="G1" s="921"/>
      <c r="H1" s="34" t="s">
        <v>96</v>
      </c>
      <c r="I1" s="178"/>
    </row>
    <row r="2" spans="1:16" ht="15" customHeight="1" x14ac:dyDescent="0.25">
      <c r="A2" s="179"/>
      <c r="B2" s="179"/>
      <c r="C2" s="179"/>
      <c r="D2" s="179"/>
      <c r="E2" s="179"/>
      <c r="F2" s="179"/>
      <c r="G2" s="179"/>
      <c r="H2" s="34"/>
      <c r="I2" s="178"/>
    </row>
    <row r="3" spans="1:16" ht="15" customHeight="1" x14ac:dyDescent="0.25">
      <c r="A3" s="109">
        <f>+Indholdsfortegnelse!E36</f>
        <v>44196</v>
      </c>
      <c r="H3" s="34"/>
    </row>
    <row r="4" spans="1:16" ht="15" customHeight="1" x14ac:dyDescent="0.25">
      <c r="A4" s="180"/>
      <c r="B4" s="180" t="s">
        <v>970</v>
      </c>
      <c r="C4" s="180"/>
      <c r="D4" s="180"/>
      <c r="E4" s="180"/>
      <c r="F4" s="180"/>
      <c r="G4" s="180"/>
      <c r="H4" s="181"/>
      <c r="I4" s="181"/>
    </row>
    <row r="5" spans="1:16" ht="15" customHeight="1" x14ac:dyDescent="0.25">
      <c r="A5" s="182" t="s">
        <v>971</v>
      </c>
      <c r="B5" s="183" t="s">
        <v>972</v>
      </c>
      <c r="C5" s="183" t="s">
        <v>973</v>
      </c>
      <c r="D5" s="183" t="s">
        <v>974</v>
      </c>
      <c r="E5" s="183" t="s">
        <v>975</v>
      </c>
      <c r="F5" s="183" t="s">
        <v>976</v>
      </c>
      <c r="G5" s="183" t="s">
        <v>550</v>
      </c>
      <c r="H5" s="181"/>
      <c r="I5" s="181"/>
    </row>
    <row r="6" spans="1:16" ht="15" customHeight="1" x14ac:dyDescent="0.25">
      <c r="A6" s="184" t="s">
        <v>977</v>
      </c>
      <c r="B6" s="35"/>
      <c r="C6" s="35"/>
      <c r="D6" s="35"/>
      <c r="E6" s="35"/>
      <c r="F6" s="35"/>
      <c r="G6" s="35"/>
      <c r="H6" s="181"/>
      <c r="I6" s="181"/>
    </row>
    <row r="7" spans="1:16" ht="15" customHeight="1" x14ac:dyDescent="0.25">
      <c r="A7" s="35" t="s">
        <v>978</v>
      </c>
      <c r="B7" s="185">
        <v>0.77040168469712889</v>
      </c>
      <c r="C7" s="185">
        <v>0.12559601843722767</v>
      </c>
      <c r="D7" s="185">
        <v>7.1124686925985989E-2</v>
      </c>
      <c r="E7" s="185">
        <v>2.1117855238863077E-2</v>
      </c>
      <c r="F7" s="185">
        <v>1.1759793254333534E-2</v>
      </c>
      <c r="G7" s="185">
        <v>1.0000000385535392</v>
      </c>
      <c r="H7" s="9"/>
      <c r="I7" s="9"/>
    </row>
    <row r="8" spans="1:16" ht="15" customHeight="1" x14ac:dyDescent="0.25">
      <c r="A8" s="35" t="s">
        <v>979</v>
      </c>
      <c r="B8" s="185">
        <v>0.78616102273438537</v>
      </c>
      <c r="C8" s="185">
        <v>0.12535543680996489</v>
      </c>
      <c r="D8" s="185">
        <v>6.6378282264438593E-2</v>
      </c>
      <c r="E8" s="185">
        <v>1.6296886561652353E-2</v>
      </c>
      <c r="F8" s="185">
        <v>5.8083716295587971E-3</v>
      </c>
      <c r="G8" s="185">
        <v>1</v>
      </c>
      <c r="H8" s="9"/>
      <c r="I8" s="9"/>
    </row>
    <row r="9" spans="1:16" ht="15" customHeight="1" x14ac:dyDescent="0.25">
      <c r="A9" s="35" t="s">
        <v>980</v>
      </c>
      <c r="B9" s="185">
        <v>0.82504791163255742</v>
      </c>
      <c r="C9" s="185">
        <v>0.10777175392334046</v>
      </c>
      <c r="D9" s="185">
        <v>5.4528524261802637E-2</v>
      </c>
      <c r="E9" s="185">
        <v>7.3839250750293147E-3</v>
      </c>
      <c r="F9" s="185">
        <v>5.2678851072701163E-3</v>
      </c>
      <c r="G9" s="185">
        <v>1</v>
      </c>
      <c r="H9" s="9"/>
      <c r="I9" s="9"/>
    </row>
    <row r="10" spans="1:16" ht="15" customHeight="1" x14ac:dyDescent="0.25">
      <c r="A10" s="35" t="s">
        <v>981</v>
      </c>
      <c r="B10" s="185">
        <v>0.81896173308791687</v>
      </c>
      <c r="C10" s="185">
        <v>9.7021983508655277E-2</v>
      </c>
      <c r="D10" s="185">
        <v>4.9778176903205608E-2</v>
      </c>
      <c r="E10" s="185">
        <v>1.5974690573061091E-2</v>
      </c>
      <c r="F10" s="185">
        <v>1.8221599160008546E-2</v>
      </c>
      <c r="G10" s="185">
        <v>0.99995818323284746</v>
      </c>
      <c r="H10" s="9"/>
      <c r="I10" s="9"/>
    </row>
    <row r="11" spans="1:16" ht="15" customHeight="1" x14ac:dyDescent="0.25">
      <c r="A11" s="186" t="s">
        <v>982</v>
      </c>
      <c r="B11" s="186">
        <v>0.87434249256331664</v>
      </c>
      <c r="C11" s="186">
        <v>8.1712142686417424E-2</v>
      </c>
      <c r="D11" s="186">
        <v>3.5504599389931897E-2</v>
      </c>
      <c r="E11" s="186">
        <v>4.824563072694397E-3</v>
      </c>
      <c r="F11" s="186">
        <v>3.5698617671976124E-3</v>
      </c>
      <c r="G11" s="186">
        <v>0.99995365947955805</v>
      </c>
      <c r="H11" s="9"/>
      <c r="I11" s="9"/>
    </row>
    <row r="12" spans="1:16" ht="15" customHeight="1" x14ac:dyDescent="0.25">
      <c r="A12" s="187" t="s">
        <v>983</v>
      </c>
      <c r="B12" s="187">
        <v>0.80627952365628086</v>
      </c>
      <c r="C12" s="187">
        <v>0.11310396387671415</v>
      </c>
      <c r="D12" s="187">
        <v>5.9328384697916299E-2</v>
      </c>
      <c r="E12" s="187">
        <v>1.3655344662189491E-2</v>
      </c>
      <c r="F12" s="187">
        <v>7.6239941300579881E-3</v>
      </c>
      <c r="G12" s="187">
        <v>0.99999121102315891</v>
      </c>
      <c r="H12" s="9"/>
      <c r="I12" s="9"/>
    </row>
    <row r="13" spans="1:16" ht="15" customHeight="1" x14ac:dyDescent="0.25">
      <c r="A13" s="184" t="s">
        <v>984</v>
      </c>
      <c r="B13" s="185"/>
      <c r="C13" s="185"/>
      <c r="D13" s="185"/>
      <c r="E13" s="185"/>
      <c r="F13" s="185"/>
      <c r="G13" s="185"/>
      <c r="H13" s="9"/>
      <c r="I13" s="9"/>
      <c r="P13" s="181"/>
    </row>
    <row r="14" spans="1:16" ht="15" customHeight="1" x14ac:dyDescent="0.25">
      <c r="A14" s="182" t="s">
        <v>985</v>
      </c>
      <c r="B14" s="187">
        <v>0.80834884155780529</v>
      </c>
      <c r="C14" s="187">
        <v>0.10308241983947909</v>
      </c>
      <c r="D14" s="187">
        <v>6.1661883082587507E-2</v>
      </c>
      <c r="E14" s="187">
        <v>2.1176881966627134E-2</v>
      </c>
      <c r="F14" s="187">
        <v>5.7296090590953572E-3</v>
      </c>
      <c r="G14" s="187">
        <v>0.99999963550559434</v>
      </c>
      <c r="H14" s="9"/>
      <c r="I14" s="9"/>
    </row>
    <row r="15" spans="1:16" ht="15" customHeight="1" x14ac:dyDescent="0.25">
      <c r="A15" s="184" t="s">
        <v>986</v>
      </c>
      <c r="B15" s="185"/>
      <c r="C15" s="185"/>
      <c r="D15" s="185"/>
      <c r="E15" s="185"/>
      <c r="F15" s="185"/>
      <c r="G15" s="185"/>
      <c r="H15" s="9"/>
      <c r="I15" s="9"/>
    </row>
    <row r="16" spans="1:16" ht="15" customHeight="1" x14ac:dyDescent="0.25">
      <c r="A16" s="35" t="s">
        <v>987</v>
      </c>
      <c r="B16" s="185">
        <v>0.83757570288850824</v>
      </c>
      <c r="C16" s="185">
        <v>0.10303802425080275</v>
      </c>
      <c r="D16" s="185">
        <v>4.6760941293444248E-2</v>
      </c>
      <c r="E16" s="185">
        <v>7.1248735873277467E-3</v>
      </c>
      <c r="F16" s="185">
        <v>5.4130161637967727E-3</v>
      </c>
      <c r="G16" s="185">
        <v>0.9999125581838797</v>
      </c>
      <c r="H16" s="9"/>
      <c r="I16" s="9"/>
    </row>
    <row r="17" spans="1:9" ht="15" customHeight="1" x14ac:dyDescent="0.25">
      <c r="A17" s="35" t="s">
        <v>988</v>
      </c>
      <c r="B17" s="185">
        <v>0.71463318202198967</v>
      </c>
      <c r="C17" s="185">
        <v>0.1238440392062569</v>
      </c>
      <c r="D17" s="185">
        <v>0.10262453737881841</v>
      </c>
      <c r="E17" s="185">
        <v>5.3144908587104404E-2</v>
      </c>
      <c r="F17" s="185">
        <v>5.7533007971693074E-3</v>
      </c>
      <c r="G17" s="185">
        <v>0.99999996799133861</v>
      </c>
      <c r="H17" s="9"/>
      <c r="I17" s="9"/>
    </row>
    <row r="18" spans="1:9" ht="15" customHeight="1" x14ac:dyDescent="0.25">
      <c r="A18" s="35" t="s">
        <v>989</v>
      </c>
      <c r="B18" s="185">
        <v>0.76224463016030253</v>
      </c>
      <c r="C18" s="185">
        <v>9.9018342180035829E-2</v>
      </c>
      <c r="D18" s="185">
        <v>7.359687859816047E-2</v>
      </c>
      <c r="E18" s="185">
        <v>4.116014933456312E-2</v>
      </c>
      <c r="F18" s="185">
        <v>2.3980303129138597E-2</v>
      </c>
      <c r="G18" s="185">
        <v>1.0000003034022005</v>
      </c>
      <c r="H18" s="9"/>
      <c r="I18" s="9"/>
    </row>
    <row r="19" spans="1:9" ht="15" customHeight="1" x14ac:dyDescent="0.25">
      <c r="A19" s="186" t="s">
        <v>990</v>
      </c>
      <c r="B19" s="186">
        <v>0.88587827096625171</v>
      </c>
      <c r="C19" s="186">
        <v>7.5202967844300639E-2</v>
      </c>
      <c r="D19" s="186">
        <v>3.4819129890301614E-2</v>
      </c>
      <c r="E19" s="186">
        <v>4.0016048973686366E-3</v>
      </c>
      <c r="F19" s="186">
        <v>9.8786296364968251E-5</v>
      </c>
      <c r="G19" s="186">
        <v>1.0000007598945875</v>
      </c>
      <c r="H19" s="9"/>
      <c r="I19" s="9"/>
    </row>
    <row r="20" spans="1:9" ht="15" customHeight="1" x14ac:dyDescent="0.25">
      <c r="A20" s="182" t="s">
        <v>991</v>
      </c>
      <c r="B20" s="187">
        <v>0.77802928491062562</v>
      </c>
      <c r="C20" s="187">
        <v>0.1115069728378759</v>
      </c>
      <c r="D20" s="187">
        <v>7.3847677242906307E-2</v>
      </c>
      <c r="E20" s="187">
        <v>3.029518237545982E-2</v>
      </c>
      <c r="F20" s="185">
        <v>6.2823179389115708E-3</v>
      </c>
      <c r="G20" s="185">
        <v>0.99996143530577919</v>
      </c>
      <c r="H20" s="9"/>
      <c r="I20" s="9"/>
    </row>
    <row r="21" spans="1:9" ht="15" customHeight="1" thickBot="1" x14ac:dyDescent="0.3">
      <c r="A21" s="188" t="s">
        <v>550</v>
      </c>
      <c r="B21" s="189">
        <v>0.7950675751909162</v>
      </c>
      <c r="C21" s="189">
        <v>0.1119678653254791</v>
      </c>
      <c r="D21" s="189">
        <v>6.5259094773036916E-2</v>
      </c>
      <c r="E21" s="189">
        <v>2.0692378631021944E-2</v>
      </c>
      <c r="F21" s="189">
        <v>6.9927890358018182E-3</v>
      </c>
      <c r="G21" s="189">
        <v>0.99997970295625593</v>
      </c>
      <c r="H21" s="9"/>
      <c r="I21" s="9"/>
    </row>
    <row r="22" spans="1:9" ht="15" customHeight="1" x14ac:dyDescent="0.25">
      <c r="A22" s="35" t="s">
        <v>992</v>
      </c>
      <c r="B22" s="35"/>
      <c r="C22" s="35"/>
      <c r="D22" s="35"/>
      <c r="E22" s="35"/>
      <c r="F22" s="35"/>
      <c r="G22" s="35"/>
    </row>
    <row r="23" spans="1:9" ht="15" customHeight="1" x14ac:dyDescent="0.25">
      <c r="A23" s="35" t="s">
        <v>993</v>
      </c>
      <c r="B23" s="35"/>
      <c r="C23" s="35"/>
      <c r="D23" s="35"/>
      <c r="E23" s="35"/>
      <c r="F23" s="35"/>
      <c r="G23" s="35"/>
    </row>
    <row r="24" spans="1:9" ht="15" customHeight="1" x14ac:dyDescent="0.25">
      <c r="A24" s="35" t="s">
        <v>994</v>
      </c>
      <c r="B24" s="35"/>
      <c r="C24" s="35"/>
      <c r="D24" s="35"/>
      <c r="E24" s="35"/>
      <c r="F24" s="35"/>
      <c r="G24" s="35"/>
    </row>
    <row r="25" spans="1:9" ht="15" customHeight="1" x14ac:dyDescent="0.25">
      <c r="A25" s="35"/>
      <c r="B25" s="35"/>
      <c r="C25" s="35"/>
      <c r="D25" s="35"/>
      <c r="E25" s="35"/>
      <c r="F25" s="35"/>
      <c r="G25" s="35"/>
    </row>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sheetData>
  <mergeCells count="1">
    <mergeCell ref="A1:G1"/>
  </mergeCells>
  <hyperlinks>
    <hyperlink ref="H1" location="Indholdsfortegnelse!A1" display="Back to index" xr:uid="{00000000-0004-0000-1E00-000000000000}"/>
  </hyperlinks>
  <pageMargins left="0.7" right="0.7" top="0.75" bottom="0.75" header="0.3" footer="0.3"/>
  <pageSetup paperSize="9" scale="9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pageSetUpPr fitToPage="1"/>
  </sheetPr>
  <dimension ref="A1:F46"/>
  <sheetViews>
    <sheetView zoomScaleNormal="100" workbookViewId="0">
      <selection sqref="A1:E1"/>
    </sheetView>
  </sheetViews>
  <sheetFormatPr defaultColWidth="9" defaultRowHeight="13.5" x14ac:dyDescent="0.25"/>
  <cols>
    <col min="1" max="1" width="34.33203125" style="31" customWidth="1"/>
    <col min="2" max="2" width="18" style="31" customWidth="1"/>
    <col min="3" max="3" width="17.58203125" style="31" customWidth="1"/>
    <col min="4" max="4" width="24.58203125" style="31" customWidth="1"/>
    <col min="5" max="5" width="20.5" style="31" customWidth="1"/>
    <col min="6" max="6" width="25.83203125" style="31" customWidth="1"/>
    <col min="7" max="16384" width="9" style="31"/>
  </cols>
  <sheetData>
    <row r="1" spans="1:6" ht="15" customHeight="1" thickTop="1" x14ac:dyDescent="0.25">
      <c r="A1" s="923" t="s">
        <v>995</v>
      </c>
      <c r="B1" s="923"/>
      <c r="C1" s="923"/>
      <c r="D1" s="923"/>
      <c r="E1" s="924"/>
      <c r="F1" s="34" t="s">
        <v>96</v>
      </c>
    </row>
    <row r="2" spans="1:6" ht="15" customHeight="1" x14ac:dyDescent="0.25">
      <c r="A2" s="169"/>
      <c r="B2" s="169"/>
      <c r="C2" s="169"/>
      <c r="D2" s="169"/>
      <c r="E2" s="169"/>
      <c r="F2" s="34"/>
    </row>
    <row r="3" spans="1:6" ht="15" customHeight="1" thickBot="1" x14ac:dyDescent="0.3">
      <c r="A3" s="925">
        <f>+Indholdsfortegnelse!E37</f>
        <v>44196</v>
      </c>
      <c r="B3" s="926"/>
      <c r="C3" s="926"/>
      <c r="D3" s="926"/>
      <c r="E3" s="926"/>
    </row>
    <row r="4" spans="1:6" ht="45" customHeight="1" x14ac:dyDescent="0.25">
      <c r="A4" s="927" t="s">
        <v>433</v>
      </c>
      <c r="B4" s="152" t="s">
        <v>996</v>
      </c>
      <c r="C4" s="152" t="s">
        <v>997</v>
      </c>
      <c r="D4" s="152" t="s">
        <v>998</v>
      </c>
      <c r="E4" s="170" t="s">
        <v>999</v>
      </c>
    </row>
    <row r="5" spans="1:6" ht="33" customHeight="1" x14ac:dyDescent="0.25">
      <c r="A5" s="928"/>
      <c r="B5" s="152" t="s">
        <v>1000</v>
      </c>
      <c r="C5" s="152" t="s">
        <v>1000</v>
      </c>
      <c r="D5" s="152" t="s">
        <v>1001</v>
      </c>
      <c r="E5" s="171"/>
    </row>
    <row r="6" spans="1:6" ht="15" customHeight="1" thickBot="1" x14ac:dyDescent="0.3">
      <c r="A6" s="929"/>
      <c r="B6" s="147"/>
      <c r="C6" s="13"/>
      <c r="D6" s="13"/>
      <c r="E6" s="172"/>
    </row>
    <row r="7" spans="1:6" ht="15" customHeight="1" x14ac:dyDescent="0.25">
      <c r="A7" s="173" t="s">
        <v>1002</v>
      </c>
      <c r="B7" s="174">
        <v>2480</v>
      </c>
      <c r="C7" s="175">
        <v>997</v>
      </c>
      <c r="D7" s="152">
        <v>160</v>
      </c>
      <c r="E7" s="152">
        <v>-27.2</v>
      </c>
    </row>
    <row r="8" spans="1:6" ht="15" customHeight="1" x14ac:dyDescent="0.25">
      <c r="A8" s="176" t="s">
        <v>1003</v>
      </c>
      <c r="B8" s="152">
        <v>857</v>
      </c>
      <c r="C8" s="152">
        <v>84</v>
      </c>
      <c r="D8" s="152">
        <v>13</v>
      </c>
      <c r="E8" s="152">
        <v>88.9</v>
      </c>
    </row>
    <row r="9" spans="1:6" ht="15" customHeight="1" x14ac:dyDescent="0.25">
      <c r="A9" s="176" t="s">
        <v>1004</v>
      </c>
      <c r="B9" s="175">
        <v>862</v>
      </c>
      <c r="C9" s="152">
        <v>34</v>
      </c>
      <c r="D9" s="152">
        <v>7</v>
      </c>
      <c r="E9" s="152">
        <v>-6</v>
      </c>
    </row>
    <row r="10" spans="1:6" ht="15" customHeight="1" x14ac:dyDescent="0.25">
      <c r="A10" s="145" t="s">
        <v>1005</v>
      </c>
      <c r="B10" s="147">
        <v>34</v>
      </c>
      <c r="C10" s="147">
        <v>0</v>
      </c>
      <c r="D10" s="147">
        <v>0</v>
      </c>
      <c r="E10" s="147">
        <v>0</v>
      </c>
    </row>
    <row r="11" spans="1:6" ht="15" customHeight="1" x14ac:dyDescent="0.25">
      <c r="A11" s="145" t="s">
        <v>550</v>
      </c>
      <c r="B11" s="177">
        <v>4233</v>
      </c>
      <c r="C11" s="177">
        <v>1115</v>
      </c>
      <c r="D11" s="147">
        <v>180</v>
      </c>
      <c r="E11" s="147">
        <v>56</v>
      </c>
    </row>
    <row r="12" spans="1:6" ht="15" customHeight="1" x14ac:dyDescent="0.25">
      <c r="A12" s="930" t="s">
        <v>1006</v>
      </c>
      <c r="B12" s="930"/>
      <c r="C12" s="930"/>
      <c r="D12" s="930"/>
      <c r="E12" s="930"/>
    </row>
    <row r="13" spans="1:6" ht="15" customHeight="1" x14ac:dyDescent="0.25">
      <c r="A13" s="931" t="s">
        <v>1007</v>
      </c>
      <c r="B13" s="931"/>
      <c r="C13" s="931"/>
      <c r="D13" s="931"/>
      <c r="E13" s="931"/>
    </row>
    <row r="14" spans="1:6" ht="15" customHeight="1" x14ac:dyDescent="0.25">
      <c r="A14" s="922"/>
      <c r="B14" s="922"/>
      <c r="C14" s="922"/>
      <c r="D14" s="922"/>
      <c r="E14" s="922"/>
    </row>
    <row r="15" spans="1:6" ht="15" customHeight="1" x14ac:dyDescent="0.25">
      <c r="A15" s="11"/>
      <c r="B15" s="12"/>
      <c r="C15" s="12"/>
      <c r="D15" s="12"/>
      <c r="E15" s="12"/>
    </row>
    <row r="16" spans="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6">
    <mergeCell ref="A14:E14"/>
    <mergeCell ref="A1:E1"/>
    <mergeCell ref="A3:E3"/>
    <mergeCell ref="A4:A6"/>
    <mergeCell ref="A12:E12"/>
    <mergeCell ref="A13:E13"/>
  </mergeCells>
  <hyperlinks>
    <hyperlink ref="F1" location="Indholdsfortegnelse!A1" display="Back to index" xr:uid="{00000000-0004-0000-1F00-000000000000}"/>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pageSetUpPr fitToPage="1"/>
  </sheetPr>
  <dimension ref="A1:E27"/>
  <sheetViews>
    <sheetView zoomScaleNormal="100" workbookViewId="0">
      <selection sqref="A1:C1"/>
    </sheetView>
  </sheetViews>
  <sheetFormatPr defaultColWidth="9" defaultRowHeight="13.5" x14ac:dyDescent="0.25"/>
  <cols>
    <col min="1" max="1" width="65" style="31" customWidth="1"/>
    <col min="2" max="2" width="18.75" style="31" customWidth="1"/>
    <col min="3" max="3" width="18.33203125" style="31" customWidth="1"/>
    <col min="4" max="4" width="25.83203125" style="31" customWidth="1"/>
    <col min="5" max="16384" width="9" style="31"/>
  </cols>
  <sheetData>
    <row r="1" spans="1:5" ht="14.5" thickTop="1" thickBot="1" x14ac:dyDescent="0.3">
      <c r="A1" s="933" t="s">
        <v>1008</v>
      </c>
      <c r="B1" s="933"/>
      <c r="C1" s="933"/>
      <c r="D1" s="720" t="s">
        <v>96</v>
      </c>
    </row>
    <row r="2" spans="1:5" x14ac:dyDescent="0.25">
      <c r="A2" s="135"/>
      <c r="B2" s="135"/>
      <c r="C2" s="135"/>
      <c r="D2" s="34"/>
    </row>
    <row r="3" spans="1:5" ht="14" thickBot="1" x14ac:dyDescent="0.3">
      <c r="A3" s="136">
        <f>+Indholdsfortegnelse!E38</f>
        <v>44196</v>
      </c>
      <c r="B3" s="137"/>
      <c r="C3" s="138"/>
      <c r="D3" s="86"/>
    </row>
    <row r="4" spans="1:5" ht="14" thickBot="1" x14ac:dyDescent="0.3">
      <c r="A4" s="139" t="s">
        <v>1009</v>
      </c>
      <c r="B4" s="140">
        <v>2020</v>
      </c>
      <c r="C4" s="141">
        <v>2019</v>
      </c>
    </row>
    <row r="5" spans="1:5" x14ac:dyDescent="0.25">
      <c r="A5" s="769" t="s">
        <v>1010</v>
      </c>
      <c r="B5" s="12"/>
      <c r="C5" s="12"/>
    </row>
    <row r="6" spans="1:5" x14ac:dyDescent="0.25">
      <c r="A6" s="769" t="s">
        <v>1011</v>
      </c>
      <c r="B6" s="144">
        <v>214.85</v>
      </c>
      <c r="C6" s="144">
        <v>287</v>
      </c>
      <c r="E6" s="143"/>
    </row>
    <row r="7" spans="1:5" x14ac:dyDescent="0.25">
      <c r="A7" s="769" t="s">
        <v>1012</v>
      </c>
      <c r="B7" s="144">
        <v>-106.825</v>
      </c>
      <c r="C7" s="144">
        <v>-167</v>
      </c>
      <c r="E7" s="143"/>
    </row>
    <row r="8" spans="1:5" ht="14" thickBot="1" x14ac:dyDescent="0.3">
      <c r="A8" s="769" t="s">
        <v>1013</v>
      </c>
      <c r="B8" s="144">
        <v>71.95</v>
      </c>
      <c r="C8" s="144">
        <v>94</v>
      </c>
      <c r="E8" s="143"/>
    </row>
    <row r="9" spans="1:5" ht="14" thickBot="1" x14ac:dyDescent="0.3">
      <c r="A9" s="139" t="s">
        <v>1014</v>
      </c>
      <c r="B9" s="140">
        <v>179.97499999999999</v>
      </c>
      <c r="C9" s="140">
        <v>215</v>
      </c>
      <c r="E9" s="143"/>
    </row>
    <row r="10" spans="1:5" x14ac:dyDescent="0.25">
      <c r="A10" s="769" t="s">
        <v>1015</v>
      </c>
      <c r="B10" s="142"/>
      <c r="C10" s="142"/>
      <c r="E10" s="143"/>
    </row>
    <row r="11" spans="1:5" x14ac:dyDescent="0.25">
      <c r="A11" s="769" t="s">
        <v>1011</v>
      </c>
      <c r="B11" s="144">
        <v>220.09611529</v>
      </c>
      <c r="C11" s="144">
        <v>250</v>
      </c>
      <c r="E11" s="143"/>
    </row>
    <row r="12" spans="1:5" x14ac:dyDescent="0.25">
      <c r="A12" s="769" t="s">
        <v>1012</v>
      </c>
      <c r="B12" s="144">
        <v>-83.109692659999993</v>
      </c>
      <c r="C12" s="144">
        <v>-94</v>
      </c>
      <c r="E12" s="143"/>
    </row>
    <row r="13" spans="1:5" ht="14" thickBot="1" x14ac:dyDescent="0.3">
      <c r="A13" s="769" t="s">
        <v>1013</v>
      </c>
      <c r="B13" s="144">
        <v>173.79154732000001</v>
      </c>
      <c r="C13" s="144">
        <v>64</v>
      </c>
      <c r="E13" s="143"/>
    </row>
    <row r="14" spans="1:5" ht="14" thickBot="1" x14ac:dyDescent="0.3">
      <c r="A14" s="139" t="s">
        <v>1016</v>
      </c>
      <c r="B14" s="140">
        <v>310.77796995</v>
      </c>
      <c r="C14" s="140">
        <v>220</v>
      </c>
      <c r="E14" s="143"/>
    </row>
    <row r="15" spans="1:5" ht="14" thickBot="1" x14ac:dyDescent="0.3">
      <c r="A15" s="145" t="s">
        <v>1017</v>
      </c>
      <c r="B15" s="146">
        <v>490.75296994999997</v>
      </c>
      <c r="C15" s="146">
        <v>435</v>
      </c>
      <c r="E15" s="143"/>
    </row>
    <row r="16" spans="1:5" x14ac:dyDescent="0.25">
      <c r="A16" s="932" t="s">
        <v>1018</v>
      </c>
      <c r="B16" s="932"/>
      <c r="C16" s="932"/>
    </row>
    <row r="17" spans="1:5" x14ac:dyDescent="0.25">
      <c r="A17" s="769" t="s">
        <v>1019</v>
      </c>
      <c r="B17" s="148">
        <v>1092.6919099900001</v>
      </c>
      <c r="C17" s="144">
        <v>1416.6575730500001</v>
      </c>
      <c r="D17" s="681"/>
      <c r="E17" s="143"/>
    </row>
    <row r="18" spans="1:5" x14ac:dyDescent="0.25">
      <c r="A18" s="769" t="s">
        <v>1020</v>
      </c>
      <c r="B18" s="148">
        <v>912.71690999000009</v>
      </c>
      <c r="C18" s="144">
        <v>1202.1575730500001</v>
      </c>
    </row>
    <row r="19" spans="1:5" x14ac:dyDescent="0.25">
      <c r="A19" s="769" t="s">
        <v>1021</v>
      </c>
      <c r="B19" s="142"/>
      <c r="C19" s="144"/>
    </row>
    <row r="20" spans="1:5" x14ac:dyDescent="0.25">
      <c r="A20" s="769" t="s">
        <v>1022</v>
      </c>
      <c r="B20" s="144">
        <v>-14.621010790000001</v>
      </c>
      <c r="C20" s="144">
        <v>-43.852040870000003</v>
      </c>
      <c r="E20" s="143"/>
    </row>
    <row r="21" spans="1:5" x14ac:dyDescent="0.25">
      <c r="A21" s="769" t="s">
        <v>1023</v>
      </c>
      <c r="B21" s="144">
        <v>3.1363354599999997</v>
      </c>
      <c r="C21" s="144">
        <v>3.2825529599999994</v>
      </c>
      <c r="E21" s="143"/>
    </row>
    <row r="22" spans="1:5" x14ac:dyDescent="0.25">
      <c r="A22" s="769" t="s">
        <v>1013</v>
      </c>
      <c r="B22" s="144">
        <v>-245.741547318215</v>
      </c>
      <c r="C22" s="144">
        <v>-159.60596785000001</v>
      </c>
      <c r="E22" s="143"/>
    </row>
    <row r="23" spans="1:5" x14ac:dyDescent="0.25">
      <c r="A23" s="769" t="s">
        <v>1012</v>
      </c>
      <c r="B23" s="144">
        <v>189.934692661903</v>
      </c>
      <c r="C23" s="144">
        <v>261.65997515999999</v>
      </c>
      <c r="E23" s="143"/>
    </row>
    <row r="24" spans="1:5" ht="14" thickBot="1" x14ac:dyDescent="0.3">
      <c r="A24" s="145" t="s">
        <v>1024</v>
      </c>
      <c r="B24" s="149">
        <v>5.08832284</v>
      </c>
      <c r="C24" s="149">
        <v>24.325427350000002</v>
      </c>
      <c r="E24" s="143"/>
    </row>
    <row r="25" spans="1:5" ht="14" thickBot="1" x14ac:dyDescent="0.3">
      <c r="A25" s="150" t="s">
        <v>1025</v>
      </c>
      <c r="B25" s="151">
        <v>-62.20320714631201</v>
      </c>
      <c r="C25" s="151">
        <v>85.809946749999952</v>
      </c>
    </row>
    <row r="26" spans="1:5" ht="14" thickTop="1" x14ac:dyDescent="0.25">
      <c r="A26" s="768"/>
      <c r="B26" s="152"/>
      <c r="C26" s="152"/>
    </row>
    <row r="27" spans="1:5" x14ac:dyDescent="0.25">
      <c r="A27" s="11"/>
      <c r="B27" s="12"/>
      <c r="C27" s="12"/>
    </row>
  </sheetData>
  <mergeCells count="2">
    <mergeCell ref="A16:C16"/>
    <mergeCell ref="A1:C1"/>
  </mergeCells>
  <hyperlinks>
    <hyperlink ref="D1" location="Indholdsfortegnelse!A1" display="Back to index" xr:uid="{00000000-0004-0000-2100-000000000000}"/>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pageSetUpPr fitToPage="1"/>
  </sheetPr>
  <dimension ref="A1:L96"/>
  <sheetViews>
    <sheetView showGridLines="0" zoomScale="70" zoomScaleNormal="70" workbookViewId="0">
      <selection sqref="A1:J1"/>
    </sheetView>
  </sheetViews>
  <sheetFormatPr defaultColWidth="9" defaultRowHeight="13.5" x14ac:dyDescent="0.25"/>
  <cols>
    <col min="1" max="1" width="4.58203125" style="18" customWidth="1"/>
    <col min="2" max="2" width="26" style="18" customWidth="1"/>
    <col min="3" max="9" width="20.5" style="18" customWidth="1"/>
    <col min="10" max="10" width="21.33203125" style="18" customWidth="1"/>
    <col min="11" max="16384" width="9" style="18"/>
  </cols>
  <sheetData>
    <row r="1" spans="1:12" ht="15" customHeight="1" x14ac:dyDescent="0.25">
      <c r="A1" s="877" t="s">
        <v>1026</v>
      </c>
      <c r="B1" s="877"/>
      <c r="C1" s="877"/>
      <c r="D1" s="877"/>
      <c r="E1" s="934"/>
      <c r="F1" s="934"/>
      <c r="G1" s="934"/>
      <c r="H1" s="934"/>
      <c r="I1" s="934"/>
      <c r="J1" s="934"/>
      <c r="K1" s="34" t="s">
        <v>96</v>
      </c>
      <c r="L1" s="153"/>
    </row>
    <row r="2" spans="1:12" ht="15" customHeight="1" x14ac:dyDescent="0.25">
      <c r="A2" s="128"/>
      <c r="B2" s="128"/>
      <c r="C2" s="128"/>
      <c r="D2" s="128"/>
      <c r="E2" s="128"/>
      <c r="F2" s="128"/>
      <c r="G2" s="128"/>
      <c r="H2" s="128"/>
      <c r="I2" s="128"/>
      <c r="J2" s="128"/>
      <c r="K2" s="153"/>
      <c r="L2" s="153"/>
    </row>
    <row r="3" spans="1:12" ht="15" customHeight="1" x14ac:dyDescent="0.25">
      <c r="A3" s="935">
        <f>+Indholdsfortegnelse!E39</f>
        <v>44196</v>
      </c>
      <c r="B3" s="935"/>
      <c r="C3" s="935"/>
      <c r="D3" s="935"/>
      <c r="E3" s="935"/>
      <c r="F3" s="935"/>
      <c r="G3" s="935"/>
      <c r="H3" s="935"/>
      <c r="I3" s="935"/>
      <c r="J3" s="771"/>
    </row>
    <row r="4" spans="1:12" ht="39.75" customHeight="1" x14ac:dyDescent="0.25">
      <c r="A4" s="936"/>
      <c r="B4" s="937"/>
      <c r="C4" s="940" t="s">
        <v>1027</v>
      </c>
      <c r="D4" s="941"/>
      <c r="E4" s="941"/>
      <c r="F4" s="942"/>
      <c r="G4" s="940" t="s">
        <v>1028</v>
      </c>
      <c r="H4" s="938"/>
      <c r="I4" s="943" t="s">
        <v>1029</v>
      </c>
      <c r="J4" s="944"/>
    </row>
    <row r="5" spans="1:12" ht="100.5" customHeight="1" x14ac:dyDescent="0.25">
      <c r="A5" s="936"/>
      <c r="B5" s="937"/>
      <c r="C5" s="945" t="s">
        <v>1030</v>
      </c>
      <c r="D5" s="947" t="s">
        <v>1031</v>
      </c>
      <c r="E5" s="948"/>
      <c r="F5" s="949"/>
      <c r="G5" s="945" t="s">
        <v>1032</v>
      </c>
      <c r="H5" s="945" t="s">
        <v>1033</v>
      </c>
      <c r="I5" s="950"/>
      <c r="J5" s="772" t="s">
        <v>1034</v>
      </c>
    </row>
    <row r="6" spans="1:12" ht="29.25" customHeight="1" x14ac:dyDescent="0.25">
      <c r="A6" s="938"/>
      <c r="B6" s="939"/>
      <c r="C6" s="946"/>
      <c r="D6" s="154"/>
      <c r="E6" s="772" t="s">
        <v>784</v>
      </c>
      <c r="F6" s="772" t="s">
        <v>1035</v>
      </c>
      <c r="G6" s="946"/>
      <c r="H6" s="946"/>
      <c r="I6" s="950"/>
      <c r="J6" s="155"/>
    </row>
    <row r="7" spans="1:12" ht="15" customHeight="1" x14ac:dyDescent="0.25">
      <c r="A7" s="156">
        <v>1</v>
      </c>
      <c r="B7" s="157" t="s">
        <v>788</v>
      </c>
      <c r="C7" s="696">
        <v>77</v>
      </c>
      <c r="D7" s="696">
        <v>105</v>
      </c>
      <c r="E7" s="696">
        <v>92</v>
      </c>
      <c r="F7" s="696">
        <v>74</v>
      </c>
      <c r="G7" s="156">
        <v>0</v>
      </c>
      <c r="H7" s="696">
        <v>77</v>
      </c>
      <c r="I7" s="699">
        <v>167.44</v>
      </c>
      <c r="J7" s="699">
        <v>96.600000000000009</v>
      </c>
    </row>
    <row r="8" spans="1:12" ht="15" customHeight="1" x14ac:dyDescent="0.25">
      <c r="A8" s="156">
        <v>2</v>
      </c>
      <c r="B8" s="157" t="s">
        <v>1036</v>
      </c>
      <c r="C8" s="697">
        <v>4</v>
      </c>
      <c r="D8" s="697">
        <v>5</v>
      </c>
      <c r="E8" s="697">
        <v>5</v>
      </c>
      <c r="F8" s="697">
        <v>5</v>
      </c>
      <c r="G8" s="158">
        <v>0</v>
      </c>
      <c r="H8" s="697">
        <v>4</v>
      </c>
      <c r="I8" s="699">
        <v>8.2800000000000011</v>
      </c>
      <c r="J8" s="699">
        <v>4.6000000000000005</v>
      </c>
    </row>
    <row r="9" spans="1:12" ht="15" customHeight="1" x14ac:dyDescent="0.25">
      <c r="A9" s="156">
        <v>3</v>
      </c>
      <c r="B9" s="157" t="s">
        <v>1037</v>
      </c>
      <c r="C9" s="697">
        <v>24</v>
      </c>
      <c r="D9" s="697">
        <v>16</v>
      </c>
      <c r="E9" s="158">
        <v>0</v>
      </c>
      <c r="F9" s="697">
        <v>1</v>
      </c>
      <c r="G9" s="158">
        <v>0</v>
      </c>
      <c r="H9" s="697">
        <v>24</v>
      </c>
      <c r="I9" s="699">
        <v>36.800000000000004</v>
      </c>
      <c r="J9" s="699">
        <v>14.72</v>
      </c>
    </row>
    <row r="10" spans="1:12" ht="15" customHeight="1" x14ac:dyDescent="0.25">
      <c r="A10" s="156">
        <v>4</v>
      </c>
      <c r="B10" s="157" t="s">
        <v>1038</v>
      </c>
      <c r="C10" s="697">
        <v>49</v>
      </c>
      <c r="D10" s="697">
        <v>84</v>
      </c>
      <c r="E10" s="158">
        <v>0</v>
      </c>
      <c r="F10" s="697">
        <v>68</v>
      </c>
      <c r="G10" s="158">
        <v>0</v>
      </c>
      <c r="H10" s="697">
        <v>49</v>
      </c>
      <c r="I10" s="699">
        <v>122.36</v>
      </c>
      <c r="J10" s="699">
        <v>77.28</v>
      </c>
    </row>
    <row r="11" spans="1:12" ht="15" customHeight="1" x14ac:dyDescent="0.25">
      <c r="A11" s="156">
        <v>5</v>
      </c>
      <c r="B11" s="160"/>
      <c r="C11" s="161"/>
      <c r="D11" s="157"/>
      <c r="E11" s="157"/>
      <c r="F11" s="162"/>
      <c r="G11" s="773"/>
      <c r="H11" s="163"/>
      <c r="I11" s="700"/>
      <c r="J11" s="159"/>
    </row>
    <row r="12" spans="1:12" ht="15" customHeight="1" x14ac:dyDescent="0.25">
      <c r="A12" s="156">
        <v>6</v>
      </c>
      <c r="B12" s="160"/>
      <c r="C12" s="161"/>
      <c r="D12" s="157"/>
      <c r="E12" s="157"/>
      <c r="F12" s="162"/>
      <c r="G12" s="773"/>
      <c r="H12" s="163"/>
      <c r="I12" s="700"/>
      <c r="J12" s="159"/>
    </row>
    <row r="13" spans="1:12" ht="15" customHeight="1" x14ac:dyDescent="0.25">
      <c r="A13" s="156">
        <v>7</v>
      </c>
      <c r="B13" s="160"/>
      <c r="C13" s="161"/>
      <c r="D13" s="157"/>
      <c r="E13" s="157"/>
      <c r="F13" s="162"/>
      <c r="G13" s="773"/>
      <c r="H13" s="163"/>
      <c r="I13" s="164"/>
      <c r="J13" s="159"/>
    </row>
    <row r="14" spans="1:12" ht="15" customHeight="1" x14ac:dyDescent="0.25">
      <c r="A14" s="156">
        <v>8</v>
      </c>
      <c r="B14" s="160"/>
      <c r="C14" s="161"/>
      <c r="D14" s="157"/>
      <c r="E14" s="157"/>
      <c r="F14" s="162"/>
      <c r="G14" s="773"/>
      <c r="H14" s="163"/>
      <c r="I14" s="164"/>
      <c r="J14" s="159"/>
    </row>
    <row r="15" spans="1:12" ht="15" customHeight="1" x14ac:dyDescent="0.25">
      <c r="A15" s="156">
        <v>9</v>
      </c>
      <c r="B15" s="160"/>
      <c r="C15" s="165"/>
      <c r="D15" s="165"/>
      <c r="E15" s="166"/>
      <c r="F15" s="166"/>
      <c r="G15" s="167"/>
      <c r="H15" s="165"/>
      <c r="I15" s="165"/>
      <c r="J15" s="165"/>
    </row>
    <row r="16" spans="1:12" ht="15" customHeight="1" x14ac:dyDescent="0.25">
      <c r="A16" s="156">
        <v>10</v>
      </c>
      <c r="B16" s="164"/>
      <c r="C16" s="165"/>
      <c r="D16" s="165"/>
      <c r="E16" s="166"/>
      <c r="F16" s="166"/>
      <c r="G16" s="167"/>
      <c r="H16" s="165"/>
      <c r="I16" s="165"/>
      <c r="J16" s="165"/>
    </row>
    <row r="17" spans="1:10" ht="15" customHeight="1" x14ac:dyDescent="0.25">
      <c r="A17" s="156">
        <v>11</v>
      </c>
      <c r="B17" s="164" t="s">
        <v>860</v>
      </c>
      <c r="C17" s="697">
        <v>77</v>
      </c>
      <c r="D17" s="697">
        <v>105</v>
      </c>
      <c r="E17" s="697">
        <v>5</v>
      </c>
      <c r="F17" s="697">
        <v>74</v>
      </c>
      <c r="G17" s="697">
        <v>0</v>
      </c>
      <c r="H17" s="697">
        <v>77</v>
      </c>
      <c r="I17" s="697">
        <v>167.44</v>
      </c>
      <c r="J17" s="697">
        <v>96.6</v>
      </c>
    </row>
    <row r="18" spans="1:10" ht="15" customHeight="1" x14ac:dyDescent="0.25"/>
    <row r="19" spans="1:10" ht="15" customHeight="1" x14ac:dyDescent="0.25">
      <c r="B19" s="103" t="s">
        <v>1039</v>
      </c>
    </row>
    <row r="20" spans="1:10" ht="15" customHeight="1" x14ac:dyDescent="0.25">
      <c r="A20" s="126"/>
    </row>
    <row r="21" spans="1:10" ht="15" customHeight="1" x14ac:dyDescent="0.25">
      <c r="B21" s="103" t="s">
        <v>470</v>
      </c>
      <c r="C21" s="103" t="s">
        <v>1040</v>
      </c>
      <c r="D21" s="103"/>
      <c r="E21" s="103"/>
      <c r="F21" s="103"/>
      <c r="G21" s="103"/>
    </row>
    <row r="22" spans="1:10" ht="15" customHeight="1" x14ac:dyDescent="0.25">
      <c r="B22" s="103" t="s">
        <v>498</v>
      </c>
      <c r="C22" s="103" t="s">
        <v>1041</v>
      </c>
      <c r="D22" s="103"/>
      <c r="E22" s="103"/>
      <c r="F22" s="103"/>
      <c r="G22" s="103"/>
    </row>
    <row r="23" spans="1:10" ht="28.5" customHeight="1" x14ac:dyDescent="0.25">
      <c r="B23" s="103" t="s">
        <v>500</v>
      </c>
      <c r="C23" s="951" t="s">
        <v>1042</v>
      </c>
      <c r="D23" s="951"/>
      <c r="E23" s="951"/>
      <c r="F23" s="951"/>
      <c r="G23" s="951"/>
      <c r="H23" s="951"/>
      <c r="I23" s="951"/>
      <c r="J23" s="951"/>
    </row>
    <row r="24" spans="1:10" ht="15" customHeight="1" x14ac:dyDescent="0.25">
      <c r="B24" s="103" t="s">
        <v>502</v>
      </c>
      <c r="C24" s="103" t="s">
        <v>1043</v>
      </c>
      <c r="D24" s="103"/>
      <c r="E24" s="103"/>
      <c r="F24" s="103"/>
      <c r="G24" s="103"/>
    </row>
    <row r="25" spans="1:10" ht="15" customHeight="1" x14ac:dyDescent="0.25">
      <c r="B25" s="103" t="s">
        <v>503</v>
      </c>
      <c r="C25" s="103" t="s">
        <v>1044</v>
      </c>
      <c r="D25" s="103"/>
      <c r="E25" s="103"/>
      <c r="F25" s="103"/>
      <c r="G25" s="103"/>
    </row>
    <row r="26" spans="1:10" ht="15" customHeight="1" x14ac:dyDescent="0.25">
      <c r="B26" s="124" t="s">
        <v>505</v>
      </c>
      <c r="C26" s="103" t="s">
        <v>1045</v>
      </c>
      <c r="D26" s="103"/>
      <c r="E26" s="103"/>
      <c r="F26" s="103"/>
      <c r="G26" s="103"/>
    </row>
    <row r="27" spans="1:10" ht="15" customHeight="1" x14ac:dyDescent="0.25">
      <c r="B27" s="124"/>
      <c r="C27" s="103"/>
      <c r="D27" s="103"/>
      <c r="E27" s="103"/>
      <c r="F27" s="103"/>
      <c r="G27" s="103"/>
    </row>
    <row r="28" spans="1:10" ht="15" customHeight="1" x14ac:dyDescent="0.25">
      <c r="A28" s="125"/>
      <c r="B28" s="105" t="s">
        <v>481</v>
      </c>
      <c r="C28" s="168"/>
      <c r="D28" s="168"/>
      <c r="E28" s="168"/>
      <c r="F28" s="17"/>
      <c r="G28" s="17"/>
      <c r="H28" s="17"/>
      <c r="I28" s="17"/>
      <c r="J28" s="125"/>
    </row>
    <row r="29" spans="1:10" ht="15" customHeight="1" x14ac:dyDescent="0.25">
      <c r="B29" s="126" t="s">
        <v>691</v>
      </c>
      <c r="C29" s="103"/>
      <c r="D29" s="103"/>
      <c r="E29" s="103"/>
      <c r="F29" s="15"/>
      <c r="G29" s="15"/>
      <c r="H29" s="15"/>
      <c r="I29" s="15"/>
    </row>
    <row r="30" spans="1:10" ht="27" customHeight="1" x14ac:dyDescent="0.25">
      <c r="B30" s="867" t="s">
        <v>1046</v>
      </c>
      <c r="C30" s="867"/>
      <c r="D30" s="867"/>
      <c r="E30" s="867"/>
      <c r="F30" s="867"/>
      <c r="G30" s="867"/>
      <c r="H30" s="867"/>
      <c r="I30" s="867"/>
    </row>
    <row r="31" spans="1:10" ht="15" customHeight="1" x14ac:dyDescent="0.25">
      <c r="B31" s="865" t="s">
        <v>1047</v>
      </c>
      <c r="C31" s="865"/>
      <c r="D31" s="865"/>
      <c r="E31" s="865"/>
      <c r="F31" s="865"/>
      <c r="G31" s="865"/>
      <c r="H31" s="865"/>
      <c r="I31" s="865"/>
    </row>
    <row r="32" spans="1:10" ht="27" customHeight="1" x14ac:dyDescent="0.25">
      <c r="B32" s="865" t="s">
        <v>1048</v>
      </c>
      <c r="C32" s="865"/>
      <c r="D32" s="865"/>
      <c r="E32" s="865"/>
      <c r="F32" s="865"/>
      <c r="G32" s="865"/>
      <c r="H32" s="865"/>
      <c r="I32" s="865"/>
    </row>
    <row r="33" spans="2:9" ht="27" customHeight="1" x14ac:dyDescent="0.25">
      <c r="B33" s="865" t="s">
        <v>1049</v>
      </c>
      <c r="C33" s="865"/>
      <c r="D33" s="865"/>
      <c r="E33" s="865"/>
      <c r="F33" s="865"/>
      <c r="G33" s="865"/>
      <c r="H33" s="865"/>
      <c r="I33" s="865"/>
    </row>
    <row r="34" spans="2:9" ht="15" customHeight="1" x14ac:dyDescent="0.25">
      <c r="B34" s="865" t="s">
        <v>1050</v>
      </c>
      <c r="C34" s="865"/>
      <c r="D34" s="865"/>
      <c r="E34" s="865"/>
      <c r="F34" s="865"/>
      <c r="G34" s="865"/>
      <c r="H34" s="865"/>
      <c r="I34" s="865"/>
    </row>
    <row r="35" spans="2:9" ht="27" customHeight="1" x14ac:dyDescent="0.25">
      <c r="B35" s="865" t="s">
        <v>1051</v>
      </c>
      <c r="C35" s="865"/>
      <c r="D35" s="865"/>
      <c r="E35" s="865"/>
      <c r="F35" s="865"/>
      <c r="G35" s="865"/>
      <c r="H35" s="865"/>
      <c r="I35" s="865"/>
    </row>
    <row r="36" spans="2:9" ht="53.25" customHeight="1" x14ac:dyDescent="0.25">
      <c r="B36" s="865" t="s">
        <v>1052</v>
      </c>
      <c r="C36" s="865"/>
      <c r="D36" s="865"/>
      <c r="E36" s="865"/>
      <c r="F36" s="865"/>
      <c r="G36" s="865"/>
      <c r="H36" s="865"/>
      <c r="I36" s="865"/>
    </row>
    <row r="37" spans="2:9" ht="78.75" customHeight="1" x14ac:dyDescent="0.25">
      <c r="B37" s="865" t="s">
        <v>1053</v>
      </c>
      <c r="C37" s="865"/>
      <c r="D37" s="865"/>
      <c r="E37" s="865"/>
      <c r="F37" s="865"/>
      <c r="G37" s="865"/>
      <c r="H37" s="865"/>
      <c r="I37" s="865"/>
    </row>
    <row r="38" spans="2:9" ht="15" customHeight="1" x14ac:dyDescent="0.25">
      <c r="B38" s="126" t="s">
        <v>696</v>
      </c>
      <c r="C38" s="15"/>
      <c r="D38" s="15"/>
      <c r="E38" s="15"/>
      <c r="F38" s="15"/>
      <c r="G38" s="15"/>
      <c r="H38" s="15"/>
      <c r="I38" s="15"/>
    </row>
    <row r="39" spans="2:9" x14ac:dyDescent="0.25">
      <c r="B39" s="865" t="s">
        <v>1054</v>
      </c>
      <c r="C39" s="865"/>
      <c r="D39" s="865"/>
      <c r="E39" s="865"/>
      <c r="F39" s="865"/>
      <c r="G39" s="865"/>
      <c r="H39" s="865"/>
      <c r="I39" s="865"/>
    </row>
    <row r="40" spans="2:9" ht="37.5" customHeight="1" x14ac:dyDescent="0.25">
      <c r="B40" s="865" t="s">
        <v>1055</v>
      </c>
      <c r="C40" s="865"/>
      <c r="D40" s="865"/>
      <c r="E40" s="865"/>
      <c r="F40" s="865"/>
      <c r="G40" s="865"/>
      <c r="H40" s="865"/>
      <c r="I40" s="865"/>
    </row>
    <row r="41" spans="2:9" ht="15" customHeight="1" x14ac:dyDescent="0.25"/>
    <row r="42" spans="2:9" ht="15" customHeight="1" x14ac:dyDescent="0.25"/>
    <row r="43" spans="2:9" ht="15" customHeight="1" x14ac:dyDescent="0.25"/>
    <row r="44" spans="2:9" ht="15" customHeight="1" x14ac:dyDescent="0.25"/>
    <row r="45" spans="2:9" ht="15" customHeight="1" x14ac:dyDescent="0.25"/>
    <row r="46" spans="2:9" ht="15" customHeight="1" x14ac:dyDescent="0.25"/>
    <row r="47" spans="2:9" ht="15" customHeight="1" x14ac:dyDescent="0.25"/>
    <row r="48" spans="2: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sheetData>
  <mergeCells count="22">
    <mergeCell ref="B39:I39"/>
    <mergeCell ref="B40:I40"/>
    <mergeCell ref="C23:J23"/>
    <mergeCell ref="B30:I30"/>
    <mergeCell ref="B32:I32"/>
    <mergeCell ref="B31:I31"/>
    <mergeCell ref="B33:I33"/>
    <mergeCell ref="B34:I34"/>
    <mergeCell ref="B35:I35"/>
    <mergeCell ref="B36:I36"/>
    <mergeCell ref="B37:I37"/>
    <mergeCell ref="A1:J1"/>
    <mergeCell ref="A3:I3"/>
    <mergeCell ref="A4:B6"/>
    <mergeCell ref="C4:F4"/>
    <mergeCell ref="G4:H4"/>
    <mergeCell ref="I4:J4"/>
    <mergeCell ref="C5:C6"/>
    <mergeCell ref="D5:F5"/>
    <mergeCell ref="G5:G6"/>
    <mergeCell ref="H5:H6"/>
    <mergeCell ref="I5:I6"/>
  </mergeCells>
  <hyperlinks>
    <hyperlink ref="K1" location="Indholdsfortegnelse!A1" display="Back to index" xr:uid="{00000000-0004-0000-2000-000000000000}"/>
  </hyperlinks>
  <pageMargins left="0.7" right="0.7" top="0.75" bottom="0.75" header="0.3" footer="0.3"/>
  <pageSetup paperSize="9" scale="61" orientation="landscape" r:id="rId1"/>
  <colBreaks count="1" manualBreakCount="1">
    <brk id="1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pageSetUpPr fitToPage="1"/>
  </sheetPr>
  <dimension ref="A1:O51"/>
  <sheetViews>
    <sheetView showGridLines="0" zoomScale="60" zoomScaleNormal="60" workbookViewId="0">
      <selection sqref="A1:N1"/>
    </sheetView>
  </sheetViews>
  <sheetFormatPr defaultColWidth="9" defaultRowHeight="13.5" x14ac:dyDescent="0.25"/>
  <cols>
    <col min="1" max="1" width="4.83203125" style="18" customWidth="1"/>
    <col min="2" max="2" width="19.25" style="18" customWidth="1"/>
    <col min="3" max="3" width="14.5" style="18" customWidth="1"/>
    <col min="4" max="4" width="15.58203125" style="18" customWidth="1"/>
    <col min="5" max="5" width="13.58203125" style="18" customWidth="1"/>
    <col min="6" max="8" width="15.58203125" style="18" customWidth="1"/>
    <col min="9" max="9" width="14.58203125" style="18" customWidth="1"/>
    <col min="10" max="10" width="18.83203125" style="18" customWidth="1"/>
    <col min="11" max="11" width="17.5" style="18" customWidth="1"/>
    <col min="12" max="12" width="14.75" style="18" customWidth="1"/>
    <col min="13" max="13" width="13.58203125" style="18" customWidth="1"/>
    <col min="14" max="14" width="13.5" style="18" customWidth="1"/>
    <col min="15" max="15" width="11.58203125" style="18" customWidth="1"/>
    <col min="16" max="16384" width="9" style="18"/>
  </cols>
  <sheetData>
    <row r="1" spans="1:15" ht="15" customHeight="1" x14ac:dyDescent="0.25">
      <c r="A1" s="877" t="s">
        <v>1056</v>
      </c>
      <c r="B1" s="877"/>
      <c r="C1" s="877"/>
      <c r="D1" s="877"/>
      <c r="E1" s="952"/>
      <c r="F1" s="952"/>
      <c r="G1" s="952"/>
      <c r="H1" s="952"/>
      <c r="I1" s="952"/>
      <c r="J1" s="952"/>
      <c r="K1" s="952"/>
      <c r="L1" s="952"/>
      <c r="M1" s="952"/>
      <c r="N1" s="952"/>
      <c r="O1" s="34" t="s">
        <v>96</v>
      </c>
    </row>
    <row r="2" spans="1:15" s="127" customFormat="1" ht="15" customHeight="1" x14ac:dyDescent="0.25">
      <c r="B2" s="128"/>
      <c r="C2" s="128"/>
      <c r="D2" s="128"/>
      <c r="E2" s="128"/>
      <c r="F2" s="128"/>
      <c r="G2" s="128"/>
      <c r="H2" s="128"/>
      <c r="I2" s="128"/>
      <c r="J2" s="129"/>
      <c r="K2" s="129"/>
      <c r="O2" s="18"/>
    </row>
    <row r="3" spans="1:15" ht="15" customHeight="1" x14ac:dyDescent="0.25">
      <c r="A3" s="935">
        <f>+Indholdsfortegnelse!E40</f>
        <v>44196</v>
      </c>
      <c r="B3" s="935"/>
      <c r="C3" s="31"/>
      <c r="D3" s="31"/>
      <c r="E3" s="31"/>
      <c r="F3" s="31"/>
    </row>
    <row r="4" spans="1:15" ht="15" customHeight="1" x14ac:dyDescent="0.25">
      <c r="A4" s="953"/>
      <c r="B4" s="953"/>
      <c r="C4" s="954" t="s">
        <v>1057</v>
      </c>
      <c r="D4" s="954"/>
      <c r="E4" s="954"/>
      <c r="F4" s="954"/>
      <c r="G4" s="954"/>
      <c r="H4" s="954"/>
      <c r="I4" s="954"/>
      <c r="J4" s="954"/>
      <c r="K4" s="954"/>
      <c r="L4" s="954"/>
      <c r="M4" s="954"/>
      <c r="N4" s="954"/>
    </row>
    <row r="5" spans="1:15" ht="15" customHeight="1" x14ac:dyDescent="0.25">
      <c r="A5" s="953"/>
      <c r="B5" s="953"/>
      <c r="C5" s="955" t="s">
        <v>1058</v>
      </c>
      <c r="D5" s="954"/>
      <c r="E5" s="954"/>
      <c r="F5" s="955" t="s">
        <v>1059</v>
      </c>
      <c r="G5" s="954"/>
      <c r="H5" s="954"/>
      <c r="I5" s="954"/>
      <c r="J5" s="954"/>
      <c r="K5" s="954"/>
      <c r="L5" s="954"/>
      <c r="M5" s="954"/>
      <c r="N5" s="954"/>
    </row>
    <row r="6" spans="1:15" ht="66.75" customHeight="1" x14ac:dyDescent="0.25">
      <c r="A6" s="953"/>
      <c r="B6" s="953"/>
      <c r="C6" s="701"/>
      <c r="D6" s="701" t="s">
        <v>1060</v>
      </c>
      <c r="E6" s="701" t="s">
        <v>1061</v>
      </c>
      <c r="F6" s="701"/>
      <c r="G6" s="130" t="s">
        <v>1062</v>
      </c>
      <c r="H6" s="130" t="s">
        <v>1063</v>
      </c>
      <c r="I6" s="130" t="s">
        <v>1064</v>
      </c>
      <c r="J6" s="130" t="s">
        <v>1065</v>
      </c>
      <c r="K6" s="130" t="s">
        <v>1066</v>
      </c>
      <c r="L6" s="130" t="s">
        <v>1067</v>
      </c>
      <c r="M6" s="130" t="s">
        <v>1068</v>
      </c>
      <c r="N6" s="774" t="s">
        <v>1069</v>
      </c>
    </row>
    <row r="7" spans="1:15" ht="15" customHeight="1" x14ac:dyDescent="0.25">
      <c r="A7" s="118">
        <v>1</v>
      </c>
      <c r="B7" s="131" t="s">
        <v>788</v>
      </c>
      <c r="C7" s="698">
        <v>164787</v>
      </c>
      <c r="D7" s="698">
        <v>164727</v>
      </c>
      <c r="E7" s="698">
        <v>59</v>
      </c>
      <c r="F7" s="698">
        <v>2316</v>
      </c>
      <c r="G7" s="698">
        <v>1679</v>
      </c>
      <c r="H7" s="698">
        <v>373</v>
      </c>
      <c r="I7" s="698">
        <v>246</v>
      </c>
      <c r="J7" s="698">
        <v>17</v>
      </c>
      <c r="K7" s="698">
        <v>1</v>
      </c>
      <c r="L7" s="698" t="s">
        <v>892</v>
      </c>
      <c r="M7" s="698" t="s">
        <v>892</v>
      </c>
      <c r="N7" s="698">
        <v>2304</v>
      </c>
    </row>
    <row r="8" spans="1:15" ht="26.25" customHeight="1" x14ac:dyDescent="0.25">
      <c r="A8" s="118">
        <v>2</v>
      </c>
      <c r="B8" s="132" t="s">
        <v>1036</v>
      </c>
      <c r="C8" s="698">
        <v>372</v>
      </c>
      <c r="D8" s="698">
        <v>372</v>
      </c>
      <c r="E8" s="698">
        <v>0</v>
      </c>
      <c r="F8" s="698">
        <v>23</v>
      </c>
      <c r="G8" s="698">
        <v>14</v>
      </c>
      <c r="H8" s="698">
        <v>6</v>
      </c>
      <c r="I8" s="698">
        <v>0</v>
      </c>
      <c r="J8" s="698">
        <v>2</v>
      </c>
      <c r="K8" s="698">
        <v>0</v>
      </c>
      <c r="L8" s="698">
        <v>0</v>
      </c>
      <c r="M8" s="698">
        <v>0</v>
      </c>
      <c r="N8" s="698">
        <v>23</v>
      </c>
    </row>
    <row r="9" spans="1:15" ht="15" customHeight="1" x14ac:dyDescent="0.25">
      <c r="A9" s="118">
        <v>3</v>
      </c>
      <c r="B9" s="133" t="s">
        <v>1037</v>
      </c>
      <c r="C9" s="698">
        <v>14599</v>
      </c>
      <c r="D9" s="698">
        <v>14575</v>
      </c>
      <c r="E9" s="698">
        <v>0</v>
      </c>
      <c r="F9" s="698">
        <v>175</v>
      </c>
      <c r="G9" s="698">
        <v>123</v>
      </c>
      <c r="H9" s="698">
        <v>30</v>
      </c>
      <c r="I9" s="698">
        <v>19</v>
      </c>
      <c r="J9" s="698">
        <v>2</v>
      </c>
      <c r="K9" s="698">
        <v>0</v>
      </c>
      <c r="L9" s="698">
        <v>0</v>
      </c>
      <c r="M9" s="698">
        <v>0</v>
      </c>
      <c r="N9" s="698">
        <v>173</v>
      </c>
    </row>
    <row r="10" spans="1:15" ht="24.75" customHeight="1" x14ac:dyDescent="0.25">
      <c r="A10" s="118">
        <v>4</v>
      </c>
      <c r="B10" s="132" t="s">
        <v>1038</v>
      </c>
      <c r="C10" s="698">
        <v>153489</v>
      </c>
      <c r="D10" s="698">
        <v>153456</v>
      </c>
      <c r="E10" s="698">
        <v>25</v>
      </c>
      <c r="F10" s="698">
        <v>2119</v>
      </c>
      <c r="G10" s="698">
        <v>1542</v>
      </c>
      <c r="H10" s="698">
        <v>337</v>
      </c>
      <c r="I10" s="698">
        <v>227</v>
      </c>
      <c r="J10" s="698">
        <v>13</v>
      </c>
      <c r="K10" s="698">
        <v>1</v>
      </c>
      <c r="L10" s="698">
        <v>0</v>
      </c>
      <c r="M10" s="698">
        <v>0</v>
      </c>
      <c r="N10" s="698">
        <v>2109</v>
      </c>
    </row>
    <row r="11" spans="1:15" ht="15" customHeight="1" x14ac:dyDescent="0.25">
      <c r="A11" s="118">
        <v>5</v>
      </c>
      <c r="B11" s="134" t="s">
        <v>1070</v>
      </c>
      <c r="C11" s="698">
        <v>129261</v>
      </c>
      <c r="D11" s="698">
        <v>129229</v>
      </c>
      <c r="E11" s="698">
        <v>23</v>
      </c>
      <c r="F11" s="698">
        <v>331</v>
      </c>
      <c r="G11" s="698">
        <v>274</v>
      </c>
      <c r="H11" s="698">
        <v>57</v>
      </c>
      <c r="I11" s="698">
        <v>0</v>
      </c>
      <c r="J11" s="698">
        <v>0</v>
      </c>
      <c r="K11" s="698">
        <v>0</v>
      </c>
      <c r="L11" s="698">
        <v>0</v>
      </c>
      <c r="M11" s="698">
        <v>0</v>
      </c>
      <c r="N11" s="698">
        <v>331</v>
      </c>
    </row>
    <row r="12" spans="1:15" ht="15" customHeight="1" x14ac:dyDescent="0.25">
      <c r="A12" s="118">
        <v>6</v>
      </c>
      <c r="B12" s="131" t="s">
        <v>1071</v>
      </c>
      <c r="C12" s="698">
        <v>3675</v>
      </c>
      <c r="D12" s="698">
        <v>3675</v>
      </c>
      <c r="E12" s="698">
        <v>0</v>
      </c>
      <c r="F12" s="698">
        <v>0</v>
      </c>
      <c r="G12" s="698">
        <v>0</v>
      </c>
      <c r="H12" s="698">
        <v>0</v>
      </c>
      <c r="I12" s="698">
        <v>0</v>
      </c>
      <c r="J12" s="698">
        <v>0</v>
      </c>
      <c r="K12" s="698">
        <v>0</v>
      </c>
      <c r="L12" s="698">
        <v>0</v>
      </c>
      <c r="M12" s="698">
        <v>0</v>
      </c>
      <c r="N12" s="698">
        <v>0</v>
      </c>
    </row>
    <row r="13" spans="1:15" ht="15" customHeight="1" x14ac:dyDescent="0.25">
      <c r="A13" s="118">
        <v>7</v>
      </c>
      <c r="B13" s="131"/>
      <c r="C13" s="698"/>
      <c r="D13" s="698"/>
      <c r="E13" s="698"/>
      <c r="F13" s="698"/>
      <c r="G13" s="698"/>
      <c r="H13" s="698"/>
      <c r="I13" s="698"/>
      <c r="J13" s="698"/>
      <c r="K13" s="698"/>
      <c r="L13" s="698"/>
      <c r="M13" s="698"/>
      <c r="N13" s="698"/>
    </row>
    <row r="14" spans="1:15" ht="15" customHeight="1" x14ac:dyDescent="0.25">
      <c r="A14" s="118">
        <v>8</v>
      </c>
      <c r="B14" s="131"/>
      <c r="C14" s="698"/>
      <c r="D14" s="698"/>
      <c r="E14" s="698"/>
      <c r="F14" s="698"/>
      <c r="G14" s="698"/>
      <c r="H14" s="698"/>
      <c r="I14" s="698"/>
      <c r="J14" s="698"/>
      <c r="K14" s="698"/>
      <c r="L14" s="698"/>
      <c r="M14" s="698"/>
      <c r="N14" s="698"/>
    </row>
    <row r="15" spans="1:15" ht="15" customHeight="1" x14ac:dyDescent="0.25">
      <c r="A15" s="118">
        <v>9</v>
      </c>
      <c r="B15" s="131"/>
      <c r="C15" s="698"/>
      <c r="D15" s="698"/>
      <c r="E15" s="698"/>
      <c r="F15" s="698"/>
      <c r="G15" s="698"/>
      <c r="H15" s="698"/>
      <c r="I15" s="698"/>
      <c r="J15" s="698"/>
      <c r="K15" s="698"/>
      <c r="L15" s="698"/>
      <c r="M15" s="698"/>
      <c r="N15" s="698"/>
    </row>
    <row r="16" spans="1:15" ht="15" customHeight="1" x14ac:dyDescent="0.25">
      <c r="A16" s="118">
        <v>10</v>
      </c>
      <c r="B16" s="131"/>
      <c r="C16" s="698"/>
      <c r="D16" s="698"/>
      <c r="E16" s="698"/>
      <c r="F16" s="698"/>
      <c r="G16" s="698"/>
      <c r="H16" s="698"/>
      <c r="I16" s="698"/>
      <c r="J16" s="698"/>
      <c r="K16" s="698"/>
      <c r="L16" s="698"/>
      <c r="M16" s="698"/>
      <c r="N16" s="698"/>
    </row>
    <row r="17" spans="1:14" ht="15" customHeight="1" x14ac:dyDescent="0.25">
      <c r="A17" s="118">
        <v>11</v>
      </c>
      <c r="B17" s="131" t="s">
        <v>860</v>
      </c>
      <c r="C17" s="698">
        <v>168462</v>
      </c>
      <c r="D17" s="698">
        <v>168402</v>
      </c>
      <c r="E17" s="698">
        <v>59</v>
      </c>
      <c r="F17" s="698">
        <v>2316</v>
      </c>
      <c r="G17" s="698">
        <v>1679</v>
      </c>
      <c r="H17" s="698">
        <v>373</v>
      </c>
      <c r="I17" s="698">
        <v>246</v>
      </c>
      <c r="J17" s="698">
        <v>17</v>
      </c>
      <c r="K17" s="698">
        <v>1</v>
      </c>
      <c r="L17" s="698">
        <v>0</v>
      </c>
      <c r="M17" s="698">
        <v>0</v>
      </c>
      <c r="N17" s="698">
        <v>2304</v>
      </c>
    </row>
    <row r="18" spans="1:14" ht="15" customHeight="1" x14ac:dyDescent="0.25"/>
    <row r="19" spans="1:14" ht="15" customHeight="1" x14ac:dyDescent="0.25"/>
    <row r="20" spans="1:14" ht="15" customHeight="1" x14ac:dyDescent="0.25"/>
    <row r="21" spans="1:14" ht="15" customHeight="1" x14ac:dyDescent="0.25">
      <c r="B21" s="103" t="s">
        <v>470</v>
      </c>
      <c r="C21" s="951" t="s">
        <v>1072</v>
      </c>
      <c r="D21" s="951"/>
      <c r="E21" s="951"/>
      <c r="F21" s="951"/>
      <c r="G21" s="951"/>
      <c r="H21" s="951"/>
      <c r="I21" s="951"/>
      <c r="J21" s="951"/>
      <c r="K21" s="951"/>
      <c r="L21" s="951"/>
      <c r="M21" s="951"/>
      <c r="N21" s="951"/>
    </row>
    <row r="22" spans="1:14" ht="15" customHeight="1" x14ac:dyDescent="0.25">
      <c r="B22" s="103" t="s">
        <v>498</v>
      </c>
      <c r="C22" s="951" t="s">
        <v>1041</v>
      </c>
      <c r="D22" s="951"/>
      <c r="E22" s="951"/>
      <c r="F22" s="951"/>
      <c r="G22" s="951"/>
      <c r="H22" s="951"/>
      <c r="I22" s="951"/>
      <c r="J22" s="951"/>
      <c r="K22" s="951"/>
      <c r="L22" s="951"/>
      <c r="M22" s="951"/>
      <c r="N22" s="951"/>
    </row>
    <row r="23" spans="1:14" ht="15" customHeight="1" x14ac:dyDescent="0.25">
      <c r="B23" s="103" t="s">
        <v>500</v>
      </c>
      <c r="C23" s="951" t="s">
        <v>1073</v>
      </c>
      <c r="D23" s="951"/>
      <c r="E23" s="951"/>
      <c r="F23" s="951"/>
      <c r="G23" s="951"/>
      <c r="H23" s="951"/>
      <c r="I23" s="951"/>
      <c r="J23" s="951"/>
      <c r="K23" s="951"/>
      <c r="L23" s="951"/>
      <c r="M23" s="951"/>
      <c r="N23" s="951"/>
    </row>
    <row r="24" spans="1:14" ht="15" customHeight="1" x14ac:dyDescent="0.25">
      <c r="B24" s="103" t="s">
        <v>502</v>
      </c>
      <c r="C24" s="951" t="s">
        <v>1043</v>
      </c>
      <c r="D24" s="951"/>
      <c r="E24" s="951"/>
      <c r="F24" s="951"/>
      <c r="G24" s="951"/>
      <c r="H24" s="951"/>
      <c r="I24" s="951"/>
      <c r="J24" s="951"/>
      <c r="K24" s="951"/>
      <c r="L24" s="951"/>
      <c r="M24" s="951"/>
      <c r="N24" s="951"/>
    </row>
    <row r="25" spans="1:14" ht="15" customHeight="1" x14ac:dyDescent="0.25">
      <c r="B25" s="103" t="s">
        <v>503</v>
      </c>
      <c r="C25" s="951" t="s">
        <v>1044</v>
      </c>
      <c r="D25" s="951"/>
      <c r="E25" s="951"/>
      <c r="F25" s="951"/>
      <c r="G25" s="951"/>
      <c r="H25" s="951"/>
      <c r="I25" s="951"/>
      <c r="J25" s="951"/>
      <c r="K25" s="951"/>
      <c r="L25" s="951"/>
      <c r="M25" s="951"/>
      <c r="N25" s="951"/>
    </row>
    <row r="26" spans="1:14" ht="30" customHeight="1" x14ac:dyDescent="0.25">
      <c r="B26" s="124" t="s">
        <v>505</v>
      </c>
      <c r="C26" s="951" t="s">
        <v>1074</v>
      </c>
      <c r="D26" s="951"/>
      <c r="E26" s="951"/>
      <c r="F26" s="951"/>
      <c r="G26" s="951"/>
      <c r="H26" s="951"/>
      <c r="I26" s="951"/>
      <c r="J26" s="951"/>
      <c r="K26" s="951"/>
      <c r="L26" s="951"/>
      <c r="M26" s="951"/>
      <c r="N26" s="951"/>
    </row>
    <row r="27" spans="1:14" ht="15" customHeight="1" x14ac:dyDescent="0.25"/>
    <row r="28" spans="1:14" ht="15" customHeight="1" x14ac:dyDescent="0.25">
      <c r="A28" s="125"/>
      <c r="B28" s="105" t="s">
        <v>481</v>
      </c>
      <c r="C28" s="125"/>
      <c r="D28" s="125"/>
      <c r="E28" s="125"/>
      <c r="F28" s="125"/>
      <c r="G28" s="125"/>
      <c r="H28" s="125"/>
      <c r="I28" s="125"/>
      <c r="J28" s="125"/>
      <c r="K28" s="125"/>
      <c r="L28" s="125"/>
      <c r="M28" s="125"/>
      <c r="N28" s="125"/>
    </row>
    <row r="29" spans="1:14" ht="15" customHeight="1" x14ac:dyDescent="0.25">
      <c r="B29" s="126" t="s">
        <v>691</v>
      </c>
    </row>
    <row r="30" spans="1:14" ht="15" customHeight="1" x14ac:dyDescent="0.25">
      <c r="B30" s="951" t="s">
        <v>1075</v>
      </c>
      <c r="C30" s="951"/>
      <c r="D30" s="951"/>
      <c r="E30" s="951"/>
      <c r="F30" s="951"/>
      <c r="G30" s="951"/>
      <c r="H30" s="951"/>
      <c r="I30" s="951"/>
      <c r="J30" s="951"/>
      <c r="K30" s="951"/>
      <c r="L30" s="951"/>
      <c r="M30" s="951"/>
      <c r="N30" s="770"/>
    </row>
    <row r="31" spans="1:14" ht="15" customHeight="1" x14ac:dyDescent="0.25">
      <c r="B31" s="951" t="s">
        <v>1076</v>
      </c>
      <c r="C31" s="951"/>
      <c r="D31" s="951"/>
      <c r="E31" s="951"/>
      <c r="F31" s="951"/>
      <c r="G31" s="951"/>
      <c r="H31" s="951"/>
      <c r="I31" s="951"/>
      <c r="J31" s="951"/>
      <c r="K31" s="951"/>
      <c r="L31" s="951"/>
      <c r="M31" s="951"/>
      <c r="N31" s="770"/>
    </row>
    <row r="32" spans="1:14" ht="15" customHeight="1" x14ac:dyDescent="0.25">
      <c r="B32" s="951" t="s">
        <v>1077</v>
      </c>
      <c r="C32" s="951"/>
      <c r="D32" s="951"/>
      <c r="E32" s="951"/>
      <c r="F32" s="951"/>
      <c r="G32" s="951"/>
      <c r="H32" s="951"/>
      <c r="I32" s="951"/>
      <c r="J32" s="951"/>
      <c r="K32" s="951"/>
      <c r="L32" s="951"/>
      <c r="M32" s="951"/>
      <c r="N32" s="770"/>
    </row>
    <row r="33" spans="2:15" ht="15" customHeight="1" x14ac:dyDescent="0.25">
      <c r="B33" s="951" t="s">
        <v>1078</v>
      </c>
      <c r="C33" s="951"/>
      <c r="D33" s="951"/>
      <c r="E33" s="951"/>
      <c r="F33" s="951"/>
      <c r="G33" s="951"/>
      <c r="H33" s="951"/>
      <c r="I33" s="951"/>
      <c r="J33" s="951"/>
      <c r="K33" s="951"/>
      <c r="L33" s="951"/>
      <c r="M33" s="951"/>
      <c r="N33" s="770"/>
    </row>
    <row r="34" spans="2:15" ht="15" customHeight="1" x14ac:dyDescent="0.25">
      <c r="B34" s="951" t="s">
        <v>1079</v>
      </c>
      <c r="C34" s="951"/>
      <c r="D34" s="951"/>
      <c r="E34" s="951"/>
      <c r="F34" s="951"/>
      <c r="G34" s="951"/>
      <c r="H34" s="951"/>
      <c r="I34" s="951"/>
      <c r="J34" s="951"/>
      <c r="K34" s="951"/>
      <c r="L34" s="951"/>
      <c r="M34" s="951"/>
      <c r="N34" s="770"/>
    </row>
    <row r="35" spans="2:15" ht="30" customHeight="1" x14ac:dyDescent="0.25">
      <c r="B35" s="951" t="s">
        <v>1080</v>
      </c>
      <c r="C35" s="951"/>
      <c r="D35" s="951"/>
      <c r="E35" s="951"/>
      <c r="F35" s="951"/>
      <c r="G35" s="951"/>
      <c r="H35" s="951"/>
      <c r="I35" s="951"/>
      <c r="J35" s="951"/>
      <c r="K35" s="951"/>
      <c r="L35" s="951"/>
      <c r="M35" s="951"/>
      <c r="N35" s="770"/>
    </row>
    <row r="36" spans="2:15" ht="15" customHeight="1" x14ac:dyDescent="0.25">
      <c r="B36" s="126" t="s">
        <v>615</v>
      </c>
    </row>
    <row r="37" spans="2:15" ht="15" customHeight="1" x14ac:dyDescent="0.25">
      <c r="B37" s="951" t="s">
        <v>1081</v>
      </c>
      <c r="C37" s="951"/>
      <c r="D37" s="951"/>
      <c r="E37" s="951"/>
      <c r="F37" s="951"/>
      <c r="G37" s="951"/>
      <c r="H37" s="951"/>
      <c r="I37" s="951"/>
      <c r="J37" s="951"/>
      <c r="K37" s="951"/>
      <c r="L37" s="951"/>
      <c r="M37" s="951"/>
      <c r="N37" s="951"/>
      <c r="O37" s="951"/>
    </row>
    <row r="38" spans="2:15" ht="42.75" customHeight="1" x14ac:dyDescent="0.25">
      <c r="B38" s="951" t="s">
        <v>1082</v>
      </c>
      <c r="C38" s="951"/>
      <c r="D38" s="951"/>
      <c r="E38" s="951"/>
      <c r="F38" s="951"/>
      <c r="G38" s="951"/>
      <c r="H38" s="951"/>
      <c r="I38" s="951"/>
      <c r="J38" s="951"/>
      <c r="K38" s="951"/>
      <c r="L38" s="951"/>
      <c r="M38" s="951"/>
      <c r="N38" s="951"/>
      <c r="O38" s="951"/>
    </row>
    <row r="39" spans="2:15" ht="15" customHeight="1" x14ac:dyDescent="0.25">
      <c r="B39" s="951" t="s">
        <v>1083</v>
      </c>
      <c r="C39" s="951"/>
      <c r="D39" s="951"/>
      <c r="E39" s="951"/>
      <c r="F39" s="951"/>
      <c r="G39" s="951"/>
      <c r="H39" s="951"/>
      <c r="I39" s="951"/>
      <c r="J39" s="951"/>
      <c r="K39" s="951"/>
      <c r="L39" s="951"/>
      <c r="M39" s="951"/>
      <c r="N39" s="951"/>
      <c r="O39" s="951"/>
    </row>
    <row r="40" spans="2:15" ht="15" customHeight="1" x14ac:dyDescent="0.25"/>
    <row r="41" spans="2:15" ht="15" customHeight="1" x14ac:dyDescent="0.25"/>
    <row r="42" spans="2:15" ht="15" customHeight="1" x14ac:dyDescent="0.25"/>
    <row r="43" spans="2:15" ht="15" customHeight="1" x14ac:dyDescent="0.25"/>
    <row r="44" spans="2:15" ht="15" customHeight="1" x14ac:dyDescent="0.25"/>
    <row r="45" spans="2:15" ht="15" customHeight="1" x14ac:dyDescent="0.25"/>
    <row r="46" spans="2:15" ht="15" customHeight="1" x14ac:dyDescent="0.25"/>
    <row r="47" spans="2:15" ht="15" customHeight="1" x14ac:dyDescent="0.25"/>
    <row r="48" spans="2:15" ht="15" customHeight="1" x14ac:dyDescent="0.25"/>
    <row r="49" ht="15" customHeight="1" x14ac:dyDescent="0.25"/>
    <row r="50" ht="15" customHeight="1" x14ac:dyDescent="0.25"/>
    <row r="51" ht="15" customHeight="1" x14ac:dyDescent="0.25"/>
  </sheetData>
  <mergeCells count="24">
    <mergeCell ref="B38:M38"/>
    <mergeCell ref="N38:O38"/>
    <mergeCell ref="B39:M39"/>
    <mergeCell ref="N39:O39"/>
    <mergeCell ref="B33:M33"/>
    <mergeCell ref="B34:M34"/>
    <mergeCell ref="B35:M35"/>
    <mergeCell ref="B37:M37"/>
    <mergeCell ref="N37:O37"/>
    <mergeCell ref="C25:N25"/>
    <mergeCell ref="C26:N26"/>
    <mergeCell ref="B30:M30"/>
    <mergeCell ref="B31:M31"/>
    <mergeCell ref="B32:M32"/>
    <mergeCell ref="A1:N1"/>
    <mergeCell ref="C21:N21"/>
    <mergeCell ref="C22:N22"/>
    <mergeCell ref="C23:N23"/>
    <mergeCell ref="C24:N24"/>
    <mergeCell ref="A4:B6"/>
    <mergeCell ref="C4:N4"/>
    <mergeCell ref="C5:E5"/>
    <mergeCell ref="F5:N5"/>
    <mergeCell ref="A3:B3"/>
  </mergeCells>
  <hyperlinks>
    <hyperlink ref="O1" location="Indholdsfortegnelse!A1" display="Back to index" xr:uid="{00000000-0004-0000-2200-000000000000}"/>
  </hyperlinks>
  <pageMargins left="0.7" right="0.7" top="0.75" bottom="0.75" header="0.3" footer="0.3"/>
  <pageSetup paperSize="9" scale="58" orientation="landscape" r:id="rId1"/>
  <colBreaks count="1" manualBreakCount="1">
    <brk id="16" max="3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pageSetUpPr fitToPage="1"/>
  </sheetPr>
  <dimension ref="A1:R59"/>
  <sheetViews>
    <sheetView showGridLines="0" zoomScale="70" zoomScaleNormal="70" zoomScaleSheetLayoutView="100" workbookViewId="0">
      <selection sqref="A1:Q1"/>
    </sheetView>
  </sheetViews>
  <sheetFormatPr defaultColWidth="9" defaultRowHeight="13.5" x14ac:dyDescent="0.25"/>
  <cols>
    <col min="1" max="1" width="5" style="18" customWidth="1"/>
    <col min="2" max="2" width="26.75" style="18" customWidth="1"/>
    <col min="3" max="3" width="12.5" style="18" customWidth="1"/>
    <col min="4" max="4" width="10.75" style="18" customWidth="1"/>
    <col min="5" max="5" width="10.83203125" style="18" customWidth="1"/>
    <col min="6" max="6" width="9.75" style="18" customWidth="1"/>
    <col min="7" max="7" width="9.83203125" style="18" customWidth="1"/>
    <col min="8" max="8" width="14" style="18" customWidth="1"/>
    <col min="9" max="9" width="9.58203125" style="18" customWidth="1"/>
    <col min="10" max="10" width="8.5" style="18" customWidth="1"/>
    <col min="11" max="11" width="11.5" style="18" customWidth="1"/>
    <col min="12" max="12" width="9" style="18"/>
    <col min="13" max="13" width="11.5" style="18" customWidth="1"/>
    <col min="14" max="14" width="13.75" style="18" customWidth="1"/>
    <col min="15" max="15" width="14.25" style="18" customWidth="1"/>
    <col min="16" max="16" width="13.25" style="18" customWidth="1"/>
    <col min="17" max="16384" width="9" style="18"/>
  </cols>
  <sheetData>
    <row r="1" spans="1:18" ht="15" customHeight="1" x14ac:dyDescent="0.25">
      <c r="A1" s="877" t="s">
        <v>1084</v>
      </c>
      <c r="B1" s="877"/>
      <c r="C1" s="877"/>
      <c r="D1" s="877"/>
      <c r="E1" s="878"/>
      <c r="F1" s="878"/>
      <c r="G1" s="878"/>
      <c r="H1" s="878"/>
      <c r="I1" s="878"/>
      <c r="J1" s="878"/>
      <c r="K1" s="878"/>
      <c r="L1" s="878"/>
      <c r="M1" s="878"/>
      <c r="N1" s="878"/>
      <c r="O1" s="878"/>
      <c r="P1" s="878"/>
      <c r="Q1" s="878"/>
      <c r="R1" s="34" t="s">
        <v>96</v>
      </c>
    </row>
    <row r="2" spans="1:18" ht="15" customHeight="1" x14ac:dyDescent="0.25">
      <c r="B2" s="3"/>
      <c r="C2" s="112"/>
      <c r="D2" s="112"/>
      <c r="E2" s="112"/>
      <c r="F2" s="112"/>
      <c r="G2" s="112"/>
      <c r="H2" s="112"/>
      <c r="I2" s="113"/>
      <c r="J2" s="112"/>
      <c r="K2" s="112"/>
      <c r="L2" s="112"/>
      <c r="M2" s="112"/>
      <c r="N2" s="112"/>
    </row>
    <row r="3" spans="1:18" ht="15" customHeight="1" x14ac:dyDescent="0.25">
      <c r="A3" s="813">
        <f>+Indholdsfortegnelse!E41</f>
        <v>44196</v>
      </c>
      <c r="B3" s="813"/>
      <c r="C3" s="114"/>
      <c r="D3" s="114"/>
      <c r="E3" s="114"/>
      <c r="F3" s="114"/>
      <c r="G3" s="114"/>
      <c r="H3" s="114"/>
      <c r="I3" s="114"/>
      <c r="J3" s="114"/>
      <c r="K3" s="114"/>
      <c r="L3" s="114"/>
      <c r="M3" s="114"/>
      <c r="N3" s="114"/>
      <c r="O3" s="15"/>
      <c r="P3" s="15"/>
      <c r="Q3" s="15"/>
    </row>
    <row r="4" spans="1:18" ht="47.25" customHeight="1" x14ac:dyDescent="0.25">
      <c r="A4" s="115"/>
      <c r="B4" s="956"/>
      <c r="C4" s="958" t="s">
        <v>1085</v>
      </c>
      <c r="D4" s="958"/>
      <c r="E4" s="958"/>
      <c r="F4" s="958"/>
      <c r="G4" s="958"/>
      <c r="H4" s="959"/>
      <c r="I4" s="960" t="s">
        <v>1086</v>
      </c>
      <c r="J4" s="958"/>
      <c r="K4" s="958"/>
      <c r="L4" s="958"/>
      <c r="M4" s="958"/>
      <c r="N4" s="959"/>
      <c r="O4" s="961" t="s">
        <v>1087</v>
      </c>
      <c r="P4" s="964" t="s">
        <v>1088</v>
      </c>
      <c r="Q4" s="964"/>
    </row>
    <row r="5" spans="1:18" ht="51.75" customHeight="1" x14ac:dyDescent="0.25">
      <c r="A5" s="115"/>
      <c r="B5" s="956"/>
      <c r="C5" s="965" t="s">
        <v>1089</v>
      </c>
      <c r="D5" s="958"/>
      <c r="E5" s="959"/>
      <c r="F5" s="966" t="s">
        <v>1090</v>
      </c>
      <c r="G5" s="958"/>
      <c r="H5" s="959"/>
      <c r="I5" s="966" t="s">
        <v>1091</v>
      </c>
      <c r="J5" s="958"/>
      <c r="K5" s="959"/>
      <c r="L5" s="966" t="s">
        <v>1092</v>
      </c>
      <c r="M5" s="958"/>
      <c r="N5" s="959"/>
      <c r="O5" s="962"/>
      <c r="P5" s="967" t="s">
        <v>1093</v>
      </c>
      <c r="Q5" s="967" t="s">
        <v>1094</v>
      </c>
    </row>
    <row r="6" spans="1:18" ht="32.25" customHeight="1" x14ac:dyDescent="0.25">
      <c r="A6" s="116"/>
      <c r="B6" s="957"/>
      <c r="C6" s="117"/>
      <c r="D6" s="701" t="s">
        <v>1095</v>
      </c>
      <c r="E6" s="701" t="s">
        <v>1096</v>
      </c>
      <c r="F6" s="701"/>
      <c r="G6" s="701" t="s">
        <v>1096</v>
      </c>
      <c r="H6" s="701" t="s">
        <v>1097</v>
      </c>
      <c r="I6" s="701"/>
      <c r="J6" s="701" t="s">
        <v>1095</v>
      </c>
      <c r="K6" s="701" t="s">
        <v>1096</v>
      </c>
      <c r="L6" s="701"/>
      <c r="M6" s="701" t="s">
        <v>1096</v>
      </c>
      <c r="N6" s="701" t="s">
        <v>1097</v>
      </c>
      <c r="O6" s="963"/>
      <c r="P6" s="967"/>
      <c r="Q6" s="967"/>
    </row>
    <row r="7" spans="1:18" ht="15" customHeight="1" x14ac:dyDescent="0.25">
      <c r="A7" s="118">
        <v>1</v>
      </c>
      <c r="B7" s="119" t="s">
        <v>788</v>
      </c>
      <c r="C7" s="698">
        <v>164787</v>
      </c>
      <c r="D7" s="698">
        <v>132751</v>
      </c>
      <c r="E7" s="698">
        <v>32036</v>
      </c>
      <c r="F7" s="698">
        <v>2316</v>
      </c>
      <c r="G7" s="698">
        <v>54</v>
      </c>
      <c r="H7" s="698">
        <v>2263</v>
      </c>
      <c r="I7" s="698">
        <v>0</v>
      </c>
      <c r="J7" s="698">
        <v>0</v>
      </c>
      <c r="K7" s="698">
        <v>0</v>
      </c>
      <c r="L7" s="698">
        <v>174</v>
      </c>
      <c r="M7" s="698">
        <v>0</v>
      </c>
      <c r="N7" s="698">
        <v>174</v>
      </c>
      <c r="O7" s="702">
        <v>4</v>
      </c>
      <c r="P7" s="702">
        <v>151604.04</v>
      </c>
      <c r="Q7" s="702">
        <v>2130.7200000000003</v>
      </c>
    </row>
    <row r="8" spans="1:18" ht="15" customHeight="1" x14ac:dyDescent="0.25">
      <c r="A8" s="118">
        <v>2</v>
      </c>
      <c r="B8" s="120" t="s">
        <v>1036</v>
      </c>
      <c r="C8" s="698">
        <v>372</v>
      </c>
      <c r="D8" s="698">
        <v>224</v>
      </c>
      <c r="E8" s="698">
        <v>148</v>
      </c>
      <c r="F8" s="698">
        <v>23</v>
      </c>
      <c r="G8" s="698">
        <v>0</v>
      </c>
      <c r="H8" s="698">
        <v>23</v>
      </c>
      <c r="I8" s="698">
        <v>0</v>
      </c>
      <c r="J8" s="698">
        <v>0</v>
      </c>
      <c r="K8" s="698">
        <v>0</v>
      </c>
      <c r="L8" s="698">
        <v>3</v>
      </c>
      <c r="M8" s="698">
        <v>0</v>
      </c>
      <c r="N8" s="698">
        <v>3</v>
      </c>
      <c r="O8" s="702">
        <v>0</v>
      </c>
      <c r="P8" s="702">
        <v>342.24</v>
      </c>
      <c r="Q8" s="702">
        <v>21.16</v>
      </c>
    </row>
    <row r="9" spans="1:18" ht="15" customHeight="1" x14ac:dyDescent="0.25">
      <c r="A9" s="118">
        <v>3</v>
      </c>
      <c r="B9" s="120" t="s">
        <v>1037</v>
      </c>
      <c r="C9" s="698">
        <v>14600</v>
      </c>
      <c r="D9" s="698">
        <v>11543</v>
      </c>
      <c r="E9" s="698">
        <v>3057</v>
      </c>
      <c r="F9" s="698">
        <v>175</v>
      </c>
      <c r="G9" s="698">
        <v>5</v>
      </c>
      <c r="H9" s="698">
        <v>169</v>
      </c>
      <c r="I9" s="698">
        <v>0</v>
      </c>
      <c r="J9" s="698">
        <v>0</v>
      </c>
      <c r="K9" s="698">
        <v>0</v>
      </c>
      <c r="L9" s="698">
        <v>7</v>
      </c>
      <c r="M9" s="698">
        <v>0</v>
      </c>
      <c r="N9" s="698">
        <v>7</v>
      </c>
      <c r="O9" s="702">
        <v>1</v>
      </c>
      <c r="P9" s="702">
        <v>13432</v>
      </c>
      <c r="Q9" s="702">
        <v>161</v>
      </c>
    </row>
    <row r="10" spans="1:18" ht="15" customHeight="1" x14ac:dyDescent="0.25">
      <c r="A10" s="118">
        <v>4</v>
      </c>
      <c r="B10" s="120" t="s">
        <v>1038</v>
      </c>
      <c r="C10" s="698">
        <v>149815</v>
      </c>
      <c r="D10" s="698">
        <v>120984</v>
      </c>
      <c r="E10" s="698">
        <v>28831</v>
      </c>
      <c r="F10" s="698">
        <v>2119</v>
      </c>
      <c r="G10" s="698">
        <v>48</v>
      </c>
      <c r="H10" s="698">
        <v>2072</v>
      </c>
      <c r="I10" s="698">
        <v>0</v>
      </c>
      <c r="J10" s="698">
        <v>0</v>
      </c>
      <c r="K10" s="698">
        <v>0</v>
      </c>
      <c r="L10" s="698">
        <v>164</v>
      </c>
      <c r="M10" s="698">
        <v>0</v>
      </c>
      <c r="N10" s="698">
        <v>164</v>
      </c>
      <c r="O10" s="702">
        <v>3</v>
      </c>
      <c r="P10" s="702">
        <v>137829.80000000002</v>
      </c>
      <c r="Q10" s="702">
        <v>1949.48</v>
      </c>
    </row>
    <row r="11" spans="1:18" ht="15" customHeight="1" x14ac:dyDescent="0.25">
      <c r="A11" s="118">
        <v>5</v>
      </c>
      <c r="B11" s="121" t="s">
        <v>1098</v>
      </c>
      <c r="C11" s="698">
        <v>3675</v>
      </c>
      <c r="D11" s="698">
        <v>3675</v>
      </c>
      <c r="E11" s="698">
        <v>0</v>
      </c>
      <c r="F11" s="698">
        <v>0</v>
      </c>
      <c r="G11" s="698">
        <v>0</v>
      </c>
      <c r="H11" s="698">
        <v>0</v>
      </c>
      <c r="I11" s="698">
        <v>0</v>
      </c>
      <c r="J11" s="698">
        <v>0</v>
      </c>
      <c r="K11" s="698">
        <v>0</v>
      </c>
      <c r="L11" s="698">
        <v>0</v>
      </c>
      <c r="M11" s="698">
        <v>0</v>
      </c>
      <c r="N11" s="698">
        <v>0</v>
      </c>
      <c r="O11" s="702">
        <v>0</v>
      </c>
      <c r="P11" s="702">
        <v>3381</v>
      </c>
      <c r="Q11" s="702">
        <v>0</v>
      </c>
    </row>
    <row r="12" spans="1:18" ht="15" customHeight="1" x14ac:dyDescent="0.25">
      <c r="A12" s="118">
        <v>6</v>
      </c>
      <c r="B12" s="120" t="s">
        <v>1038</v>
      </c>
      <c r="C12" s="698">
        <v>0</v>
      </c>
      <c r="D12" s="698">
        <v>0</v>
      </c>
      <c r="E12" s="698">
        <v>0</v>
      </c>
      <c r="F12" s="698">
        <v>0</v>
      </c>
      <c r="G12" s="698">
        <v>0</v>
      </c>
      <c r="H12" s="698">
        <v>0</v>
      </c>
      <c r="I12" s="698">
        <v>0</v>
      </c>
      <c r="J12" s="698">
        <v>0</v>
      </c>
      <c r="K12" s="698">
        <v>0</v>
      </c>
      <c r="L12" s="698">
        <v>0</v>
      </c>
      <c r="M12" s="698">
        <v>0</v>
      </c>
      <c r="N12" s="698">
        <v>0</v>
      </c>
      <c r="O12" s="702">
        <v>0</v>
      </c>
      <c r="P12" s="702">
        <v>0</v>
      </c>
      <c r="Q12" s="702">
        <v>0</v>
      </c>
    </row>
    <row r="13" spans="1:18" ht="15" customHeight="1" x14ac:dyDescent="0.25">
      <c r="A13" s="118">
        <v>7</v>
      </c>
      <c r="B13" s="122"/>
      <c r="C13" s="698"/>
      <c r="D13" s="698"/>
      <c r="E13" s="698"/>
      <c r="F13" s="698"/>
      <c r="G13" s="698"/>
      <c r="H13" s="698"/>
      <c r="I13" s="698"/>
      <c r="J13" s="698"/>
      <c r="K13" s="698"/>
      <c r="L13" s="698"/>
      <c r="M13" s="698"/>
      <c r="N13" s="698"/>
      <c r="O13" s="702"/>
      <c r="P13" s="702"/>
      <c r="Q13" s="702"/>
    </row>
    <row r="14" spans="1:18" ht="15" customHeight="1" x14ac:dyDescent="0.25">
      <c r="A14" s="118">
        <v>8</v>
      </c>
      <c r="B14" s="122"/>
      <c r="C14" s="698"/>
      <c r="D14" s="698"/>
      <c r="E14" s="698"/>
      <c r="F14" s="698"/>
      <c r="G14" s="698"/>
      <c r="H14" s="698"/>
      <c r="I14" s="698"/>
      <c r="J14" s="698"/>
      <c r="K14" s="698"/>
      <c r="L14" s="698"/>
      <c r="M14" s="698"/>
      <c r="N14" s="698"/>
      <c r="O14" s="702"/>
      <c r="P14" s="702"/>
      <c r="Q14" s="702"/>
    </row>
    <row r="15" spans="1:18" ht="15" customHeight="1" x14ac:dyDescent="0.25">
      <c r="A15" s="118">
        <v>9</v>
      </c>
      <c r="B15" s="123"/>
      <c r="C15" s="698"/>
      <c r="D15" s="698"/>
      <c r="E15" s="698"/>
      <c r="F15" s="698"/>
      <c r="G15" s="698"/>
      <c r="H15" s="698"/>
      <c r="I15" s="698"/>
      <c r="J15" s="698"/>
      <c r="K15" s="698"/>
      <c r="L15" s="698"/>
      <c r="M15" s="698"/>
      <c r="N15" s="698"/>
      <c r="O15" s="702"/>
      <c r="P15" s="702"/>
      <c r="Q15" s="702"/>
    </row>
    <row r="16" spans="1:18" ht="15" customHeight="1" x14ac:dyDescent="0.25">
      <c r="A16" s="118">
        <v>10</v>
      </c>
      <c r="B16" s="123"/>
      <c r="C16" s="698"/>
      <c r="D16" s="698"/>
      <c r="E16" s="698"/>
      <c r="F16" s="698"/>
      <c r="G16" s="698"/>
      <c r="H16" s="698"/>
      <c r="I16" s="698"/>
      <c r="J16" s="698"/>
      <c r="K16" s="698"/>
      <c r="L16" s="698"/>
      <c r="M16" s="698"/>
      <c r="N16" s="698"/>
      <c r="O16" s="702"/>
      <c r="P16" s="702"/>
      <c r="Q16" s="702"/>
    </row>
    <row r="17" spans="1:18" ht="15" customHeight="1" x14ac:dyDescent="0.25">
      <c r="A17" s="118">
        <v>11</v>
      </c>
      <c r="B17" s="119" t="s">
        <v>860</v>
      </c>
      <c r="C17" s="698">
        <v>168462</v>
      </c>
      <c r="D17" s="698">
        <v>136426</v>
      </c>
      <c r="E17" s="698">
        <v>32036</v>
      </c>
      <c r="F17" s="698">
        <v>2316</v>
      </c>
      <c r="G17" s="698">
        <v>54</v>
      </c>
      <c r="H17" s="698">
        <v>2263</v>
      </c>
      <c r="I17" s="698">
        <v>0</v>
      </c>
      <c r="J17" s="698">
        <v>0</v>
      </c>
      <c r="K17" s="698">
        <v>0</v>
      </c>
      <c r="L17" s="698">
        <v>174</v>
      </c>
      <c r="M17" s="698">
        <v>0</v>
      </c>
      <c r="N17" s="698">
        <v>174</v>
      </c>
      <c r="O17" s="702">
        <v>4</v>
      </c>
      <c r="P17" s="702"/>
      <c r="Q17" s="702"/>
    </row>
    <row r="18" spans="1:18" ht="15" customHeight="1" x14ac:dyDescent="0.25"/>
    <row r="19" spans="1:18" ht="15" customHeight="1" x14ac:dyDescent="0.25">
      <c r="B19" s="103" t="s">
        <v>470</v>
      </c>
      <c r="C19" s="951" t="s">
        <v>1099</v>
      </c>
      <c r="D19" s="951"/>
      <c r="E19" s="951"/>
      <c r="F19" s="951"/>
      <c r="G19" s="951"/>
      <c r="H19" s="951"/>
      <c r="I19" s="951"/>
      <c r="J19" s="951"/>
      <c r="K19" s="951"/>
      <c r="L19" s="951"/>
      <c r="M19" s="951"/>
      <c r="N19" s="951"/>
      <c r="O19" s="951"/>
      <c r="P19" s="951"/>
      <c r="Q19" s="951"/>
    </row>
    <row r="20" spans="1:18" ht="15" customHeight="1" x14ac:dyDescent="0.25">
      <c r="B20" s="103" t="s">
        <v>498</v>
      </c>
      <c r="C20" s="951" t="s">
        <v>1041</v>
      </c>
      <c r="D20" s="951"/>
      <c r="E20" s="951"/>
      <c r="F20" s="951"/>
      <c r="G20" s="951"/>
      <c r="H20" s="951"/>
      <c r="I20" s="951"/>
      <c r="J20" s="951"/>
      <c r="K20" s="951"/>
      <c r="L20" s="951"/>
      <c r="M20" s="951"/>
      <c r="N20" s="951"/>
      <c r="O20" s="951"/>
      <c r="P20" s="951"/>
      <c r="Q20" s="951"/>
    </row>
    <row r="21" spans="1:18" ht="27" customHeight="1" x14ac:dyDescent="0.25">
      <c r="B21" s="103" t="s">
        <v>500</v>
      </c>
      <c r="C21" s="951" t="s">
        <v>1100</v>
      </c>
      <c r="D21" s="951"/>
      <c r="E21" s="951"/>
      <c r="F21" s="951"/>
      <c r="G21" s="951"/>
      <c r="H21" s="951"/>
      <c r="I21" s="951"/>
      <c r="J21" s="951"/>
      <c r="K21" s="951"/>
      <c r="L21" s="951"/>
      <c r="M21" s="951"/>
      <c r="N21" s="951"/>
      <c r="O21" s="951"/>
      <c r="P21" s="951"/>
      <c r="Q21" s="951"/>
    </row>
    <row r="22" spans="1:18" ht="15" customHeight="1" x14ac:dyDescent="0.25">
      <c r="B22" s="103" t="s">
        <v>502</v>
      </c>
      <c r="C22" s="951" t="s">
        <v>1101</v>
      </c>
      <c r="D22" s="951"/>
      <c r="E22" s="951"/>
      <c r="F22" s="951"/>
      <c r="G22" s="951"/>
      <c r="H22" s="951"/>
      <c r="I22" s="951"/>
      <c r="J22" s="951"/>
      <c r="K22" s="951"/>
      <c r="L22" s="951"/>
      <c r="M22" s="951"/>
      <c r="N22" s="951"/>
      <c r="O22" s="951"/>
      <c r="P22" s="951"/>
      <c r="Q22" s="951"/>
    </row>
    <row r="23" spans="1:18" ht="15" customHeight="1" x14ac:dyDescent="0.25">
      <c r="B23" s="103" t="s">
        <v>503</v>
      </c>
      <c r="C23" s="951" t="s">
        <v>1102</v>
      </c>
      <c r="D23" s="951"/>
      <c r="E23" s="951"/>
      <c r="F23" s="951"/>
      <c r="G23" s="951"/>
      <c r="H23" s="951"/>
      <c r="I23" s="951"/>
      <c r="J23" s="951"/>
      <c r="K23" s="951"/>
      <c r="L23" s="951"/>
      <c r="M23" s="951"/>
      <c r="N23" s="951"/>
      <c r="O23" s="951"/>
      <c r="P23" s="951"/>
      <c r="Q23" s="951"/>
    </row>
    <row r="24" spans="1:18" ht="15" customHeight="1" x14ac:dyDescent="0.25">
      <c r="B24" s="124" t="s">
        <v>505</v>
      </c>
      <c r="C24" s="951" t="s">
        <v>1045</v>
      </c>
      <c r="D24" s="951"/>
      <c r="E24" s="951"/>
      <c r="F24" s="951"/>
      <c r="G24" s="951"/>
      <c r="H24" s="951"/>
      <c r="I24" s="951"/>
      <c r="J24" s="951"/>
      <c r="K24" s="951"/>
      <c r="L24" s="951"/>
      <c r="M24" s="951"/>
      <c r="N24" s="951"/>
      <c r="O24" s="951"/>
      <c r="P24" s="951"/>
      <c r="Q24" s="951"/>
    </row>
    <row r="25" spans="1:18" ht="15" customHeight="1" x14ac:dyDescent="0.25">
      <c r="B25" s="124"/>
      <c r="C25" s="770"/>
      <c r="D25" s="770"/>
      <c r="E25" s="770"/>
      <c r="F25" s="770"/>
      <c r="G25" s="770"/>
      <c r="H25" s="770"/>
      <c r="I25" s="770"/>
      <c r="J25" s="770"/>
      <c r="K25" s="770"/>
      <c r="L25" s="770"/>
      <c r="M25" s="770"/>
      <c r="N25" s="770"/>
      <c r="O25" s="770"/>
      <c r="P25" s="770"/>
      <c r="Q25" s="770"/>
    </row>
    <row r="26" spans="1:18" ht="15" customHeight="1" x14ac:dyDescent="0.25">
      <c r="A26" s="125"/>
      <c r="B26" s="105" t="s">
        <v>481</v>
      </c>
      <c r="C26" s="125"/>
      <c r="D26" s="125"/>
      <c r="E26" s="125"/>
      <c r="F26" s="125"/>
      <c r="G26" s="125"/>
      <c r="H26" s="125"/>
      <c r="I26" s="125"/>
      <c r="J26" s="125"/>
      <c r="K26" s="125"/>
      <c r="L26" s="125"/>
      <c r="M26" s="125"/>
      <c r="N26" s="125"/>
      <c r="O26" s="125"/>
      <c r="P26" s="125"/>
      <c r="Q26" s="125"/>
    </row>
    <row r="27" spans="1:18" ht="15" customHeight="1" x14ac:dyDescent="0.25">
      <c r="B27" s="126" t="s">
        <v>696</v>
      </c>
    </row>
    <row r="28" spans="1:18" ht="15" customHeight="1" x14ac:dyDescent="0.25">
      <c r="B28" s="951" t="s">
        <v>1083</v>
      </c>
      <c r="C28" s="951"/>
      <c r="D28" s="951"/>
      <c r="E28" s="951"/>
      <c r="F28" s="951"/>
      <c r="G28" s="951"/>
      <c r="H28" s="951"/>
      <c r="I28" s="951"/>
      <c r="J28" s="951"/>
      <c r="K28" s="951"/>
      <c r="L28" s="951"/>
      <c r="M28" s="951"/>
      <c r="N28" s="951"/>
      <c r="O28" s="951"/>
      <c r="P28" s="951"/>
    </row>
    <row r="29" spans="1:18" ht="15" customHeight="1" x14ac:dyDescent="0.3">
      <c r="B29" s="16" t="s">
        <v>691</v>
      </c>
    </row>
    <row r="30" spans="1:18" ht="15" customHeight="1" x14ac:dyDescent="0.25">
      <c r="B30" s="951" t="s">
        <v>1075</v>
      </c>
      <c r="C30" s="951"/>
      <c r="D30" s="951"/>
      <c r="E30" s="951"/>
      <c r="F30" s="951"/>
      <c r="G30" s="951"/>
      <c r="H30" s="951"/>
      <c r="I30" s="951"/>
      <c r="J30" s="951"/>
      <c r="K30" s="951"/>
      <c r="L30" s="951"/>
      <c r="M30" s="951"/>
      <c r="N30" s="951"/>
      <c r="O30" s="951"/>
      <c r="P30" s="951"/>
      <c r="Q30" s="770"/>
    </row>
    <row r="31" spans="1:18" ht="15" customHeight="1" x14ac:dyDescent="0.25">
      <c r="B31" s="951" t="s">
        <v>1103</v>
      </c>
      <c r="C31" s="951"/>
      <c r="D31" s="951"/>
      <c r="E31" s="951"/>
      <c r="F31" s="951"/>
      <c r="G31" s="951"/>
      <c r="H31" s="951"/>
      <c r="I31" s="951"/>
      <c r="J31" s="951"/>
      <c r="K31" s="951"/>
      <c r="L31" s="951"/>
      <c r="M31" s="951"/>
      <c r="N31" s="951"/>
      <c r="O31" s="951"/>
      <c r="P31" s="951"/>
      <c r="Q31" s="770"/>
      <c r="R31" s="770"/>
    </row>
    <row r="32" spans="1:18" ht="15" customHeight="1" x14ac:dyDescent="0.25">
      <c r="B32" s="951" t="s">
        <v>1104</v>
      </c>
      <c r="C32" s="951"/>
      <c r="D32" s="951"/>
      <c r="E32" s="951"/>
      <c r="F32" s="951"/>
      <c r="G32" s="951"/>
      <c r="H32" s="951"/>
      <c r="I32" s="951"/>
      <c r="J32" s="951"/>
      <c r="K32" s="951"/>
      <c r="L32" s="951"/>
      <c r="M32" s="951"/>
      <c r="N32" s="951"/>
      <c r="O32" s="951"/>
      <c r="P32" s="951"/>
      <c r="Q32" s="770"/>
      <c r="R32" s="770"/>
    </row>
    <row r="33" spans="2:18" ht="55.5" customHeight="1" x14ac:dyDescent="0.25">
      <c r="B33" s="951" t="s">
        <v>1105</v>
      </c>
      <c r="C33" s="951"/>
      <c r="D33" s="951"/>
      <c r="E33" s="951"/>
      <c r="F33" s="951"/>
      <c r="G33" s="951"/>
      <c r="H33" s="951"/>
      <c r="I33" s="951"/>
      <c r="J33" s="951"/>
      <c r="K33" s="951"/>
      <c r="L33" s="951"/>
      <c r="M33" s="951"/>
      <c r="N33" s="951"/>
      <c r="O33" s="951"/>
      <c r="P33" s="951"/>
      <c r="Q33" s="770"/>
      <c r="R33" s="770"/>
    </row>
    <row r="34" spans="2:18" ht="28.5" customHeight="1" x14ac:dyDescent="0.25">
      <c r="B34" s="951" t="s">
        <v>1106</v>
      </c>
      <c r="C34" s="951"/>
      <c r="D34" s="951"/>
      <c r="E34" s="951"/>
      <c r="F34" s="951"/>
      <c r="G34" s="951"/>
      <c r="H34" s="951"/>
      <c r="I34" s="951"/>
      <c r="J34" s="951"/>
      <c r="K34" s="951"/>
      <c r="L34" s="951"/>
      <c r="M34" s="951"/>
      <c r="N34" s="951"/>
      <c r="O34" s="951"/>
      <c r="P34" s="951"/>
      <c r="Q34" s="770"/>
      <c r="R34" s="770"/>
    </row>
    <row r="35" spans="2:18" ht="27.75" customHeight="1" x14ac:dyDescent="0.25">
      <c r="B35" s="951" t="s">
        <v>1107</v>
      </c>
      <c r="C35" s="951"/>
      <c r="D35" s="951"/>
      <c r="E35" s="951"/>
      <c r="F35" s="951"/>
      <c r="G35" s="951"/>
      <c r="H35" s="951"/>
      <c r="I35" s="951"/>
      <c r="J35" s="951"/>
      <c r="K35" s="951"/>
      <c r="L35" s="951"/>
      <c r="M35" s="951"/>
      <c r="N35" s="951"/>
      <c r="O35" s="951"/>
      <c r="P35" s="951"/>
      <c r="Q35" s="770"/>
      <c r="R35" s="770"/>
    </row>
    <row r="36" spans="2:18" ht="28.5" customHeight="1" x14ac:dyDescent="0.25">
      <c r="B36" s="951" t="s">
        <v>1108</v>
      </c>
      <c r="C36" s="951"/>
      <c r="D36" s="951"/>
      <c r="E36" s="951"/>
      <c r="F36" s="951"/>
      <c r="G36" s="951"/>
      <c r="H36" s="951"/>
      <c r="I36" s="951"/>
      <c r="J36" s="951"/>
      <c r="K36" s="951"/>
      <c r="L36" s="951"/>
      <c r="M36" s="951"/>
      <c r="N36" s="951"/>
      <c r="O36" s="951"/>
      <c r="P36" s="951"/>
      <c r="Q36" s="770"/>
      <c r="R36" s="770"/>
    </row>
    <row r="37" spans="2:18" ht="15" customHeight="1" x14ac:dyDescent="0.25">
      <c r="B37" s="951" t="s">
        <v>1109</v>
      </c>
      <c r="C37" s="951"/>
      <c r="D37" s="951"/>
      <c r="E37" s="951"/>
      <c r="F37" s="951"/>
      <c r="G37" s="951"/>
      <c r="H37" s="951"/>
      <c r="I37" s="951"/>
      <c r="J37" s="951"/>
      <c r="K37" s="951"/>
      <c r="L37" s="951"/>
      <c r="M37" s="951"/>
      <c r="N37" s="951"/>
      <c r="O37" s="951"/>
      <c r="P37" s="951"/>
      <c r="Q37" s="770"/>
      <c r="R37" s="770"/>
    </row>
    <row r="38" spans="2:18" ht="15" customHeight="1" x14ac:dyDescent="0.25"/>
    <row r="39" spans="2:18" ht="15" customHeight="1" x14ac:dyDescent="0.25"/>
    <row r="40" spans="2:18" ht="15" customHeight="1" x14ac:dyDescent="0.25"/>
    <row r="41" spans="2:18" ht="15" customHeight="1" x14ac:dyDescent="0.25"/>
    <row r="42" spans="2:18" ht="15" customHeight="1" x14ac:dyDescent="0.25"/>
    <row r="43" spans="2:18" ht="15" customHeight="1" x14ac:dyDescent="0.25"/>
    <row r="44" spans="2:18" ht="15" customHeight="1" x14ac:dyDescent="0.25"/>
    <row r="45" spans="2:18" ht="15" customHeight="1" x14ac:dyDescent="0.25"/>
    <row r="46" spans="2:18" ht="15" customHeight="1" x14ac:dyDescent="0.25"/>
    <row r="47" spans="2:18" ht="15" customHeight="1" x14ac:dyDescent="0.25"/>
    <row r="48" spans="2: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mergeCells count="28">
    <mergeCell ref="B33:P33"/>
    <mergeCell ref="B34:P34"/>
    <mergeCell ref="B35:P35"/>
    <mergeCell ref="B36:P36"/>
    <mergeCell ref="B37:P37"/>
    <mergeCell ref="C24:Q24"/>
    <mergeCell ref="B28:P28"/>
    <mergeCell ref="B30:P30"/>
    <mergeCell ref="B31:P31"/>
    <mergeCell ref="B32:P32"/>
    <mergeCell ref="C19:Q19"/>
    <mergeCell ref="C20:Q20"/>
    <mergeCell ref="C21:Q21"/>
    <mergeCell ref="C22:Q22"/>
    <mergeCell ref="C23:Q23"/>
    <mergeCell ref="A1:Q1"/>
    <mergeCell ref="B4:B6"/>
    <mergeCell ref="C4:H4"/>
    <mergeCell ref="I4:N4"/>
    <mergeCell ref="O4:O6"/>
    <mergeCell ref="P4:Q4"/>
    <mergeCell ref="C5:E5"/>
    <mergeCell ref="F5:H5"/>
    <mergeCell ref="I5:K5"/>
    <mergeCell ref="L5:N5"/>
    <mergeCell ref="P5:P6"/>
    <mergeCell ref="Q5:Q6"/>
    <mergeCell ref="A3:B3"/>
  </mergeCells>
  <hyperlinks>
    <hyperlink ref="R1" location="Indholdsfortegnelse!A1" display="Back to index" xr:uid="{00000000-0004-0000-2300-000000000000}"/>
  </hyperlinks>
  <pageMargins left="0.7" right="0.7" top="0.75" bottom="0.75" header="0.3" footer="0.3"/>
  <pageSetup paperSize="9" scale="60" orientation="landscape" r:id="rId1"/>
  <colBreaks count="1" manualBreakCount="1">
    <brk id="1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pageSetUpPr fitToPage="1"/>
  </sheetPr>
  <dimension ref="A1:E40"/>
  <sheetViews>
    <sheetView showGridLines="0" zoomScaleNormal="100" zoomScaleSheetLayoutView="145" workbookViewId="0">
      <selection sqref="A1:C1"/>
    </sheetView>
  </sheetViews>
  <sheetFormatPr defaultColWidth="9" defaultRowHeight="13.5" x14ac:dyDescent="0.25"/>
  <cols>
    <col min="1" max="1" width="32.58203125" style="18" customWidth="1"/>
    <col min="2" max="2" width="26.58203125" style="18" customWidth="1"/>
    <col min="3" max="3" width="25.83203125" style="18" customWidth="1"/>
    <col min="4" max="4" width="0.33203125" style="18" customWidth="1"/>
    <col min="5" max="16384" width="9" style="18"/>
  </cols>
  <sheetData>
    <row r="1" spans="1:5" ht="15" customHeight="1" x14ac:dyDescent="0.25">
      <c r="A1" s="819" t="s">
        <v>1110</v>
      </c>
      <c r="B1" s="819"/>
      <c r="C1" s="819"/>
      <c r="D1" s="667" t="s">
        <v>96</v>
      </c>
    </row>
    <row r="2" spans="1:5" ht="15" customHeight="1" x14ac:dyDescent="0.25"/>
    <row r="3" spans="1:5" ht="15" customHeight="1" x14ac:dyDescent="0.25">
      <c r="A3" s="109">
        <f>+Indholdsfortegnelse!E42</f>
        <v>44196</v>
      </c>
    </row>
    <row r="4" spans="1:5" ht="15" customHeight="1" x14ac:dyDescent="0.25">
      <c r="A4" s="968"/>
      <c r="B4" s="970" t="s">
        <v>1111</v>
      </c>
      <c r="C4" s="970"/>
    </row>
    <row r="5" spans="1:5" ht="30" customHeight="1" x14ac:dyDescent="0.25">
      <c r="A5" s="969"/>
      <c r="B5" s="110" t="s">
        <v>1112</v>
      </c>
      <c r="C5" s="110" t="s">
        <v>1113</v>
      </c>
    </row>
    <row r="6" spans="1:5" ht="15" customHeight="1" x14ac:dyDescent="0.25">
      <c r="A6" s="712" t="s">
        <v>1114</v>
      </c>
      <c r="B6" s="713"/>
      <c r="C6" s="713"/>
    </row>
    <row r="7" spans="1:5" ht="15" customHeight="1" x14ac:dyDescent="0.25">
      <c r="A7" s="712" t="s">
        <v>1115</v>
      </c>
      <c r="B7" s="714">
        <v>6</v>
      </c>
      <c r="C7" s="713"/>
    </row>
    <row r="8" spans="1:5" ht="15" customHeight="1" x14ac:dyDescent="0.25">
      <c r="A8" s="715" t="s">
        <v>1116</v>
      </c>
      <c r="B8" s="714"/>
      <c r="C8" s="713"/>
    </row>
    <row r="9" spans="1:5" ht="15" customHeight="1" x14ac:dyDescent="0.25">
      <c r="A9" s="715" t="s">
        <v>1117</v>
      </c>
      <c r="B9" s="714">
        <v>6</v>
      </c>
      <c r="C9" s="713"/>
    </row>
    <row r="10" spans="1:5" ht="15" customHeight="1" x14ac:dyDescent="0.25">
      <c r="A10" s="715" t="s">
        <v>1118</v>
      </c>
      <c r="B10" s="713"/>
      <c r="C10" s="713"/>
    </row>
    <row r="11" spans="1:5" ht="15" customHeight="1" x14ac:dyDescent="0.25"/>
    <row r="12" spans="1:5" ht="15" customHeight="1" x14ac:dyDescent="0.25"/>
    <row r="13" spans="1:5" ht="15" customHeight="1" x14ac:dyDescent="0.25"/>
    <row r="14" spans="1:5" ht="30" customHeight="1" x14ac:dyDescent="0.25">
      <c r="A14" s="111" t="s">
        <v>470</v>
      </c>
      <c r="B14" s="840" t="s">
        <v>1119</v>
      </c>
      <c r="C14" s="840"/>
      <c r="D14" s="750"/>
      <c r="E14" s="750"/>
    </row>
    <row r="15" spans="1:5" ht="28.5" customHeight="1" x14ac:dyDescent="0.25">
      <c r="A15" s="111" t="s">
        <v>472</v>
      </c>
      <c r="B15" s="840" t="s">
        <v>1041</v>
      </c>
      <c r="C15" s="840"/>
      <c r="D15" s="750"/>
      <c r="E15" s="750"/>
    </row>
    <row r="16" spans="1:5" ht="40.5" customHeight="1" x14ac:dyDescent="0.25">
      <c r="A16" s="111" t="s">
        <v>2</v>
      </c>
      <c r="B16" s="840" t="s">
        <v>1120</v>
      </c>
      <c r="C16" s="840"/>
      <c r="D16" s="750"/>
      <c r="E16" s="750"/>
    </row>
    <row r="17" spans="1:5" ht="15" customHeight="1" x14ac:dyDescent="0.25">
      <c r="A17" s="111" t="s">
        <v>475</v>
      </c>
      <c r="B17" s="840" t="s">
        <v>1043</v>
      </c>
      <c r="C17" s="840"/>
      <c r="D17" s="750"/>
      <c r="E17" s="750"/>
    </row>
    <row r="18" spans="1:5" ht="15" customHeight="1" x14ac:dyDescent="0.25">
      <c r="A18" s="111" t="s">
        <v>503</v>
      </c>
      <c r="B18" s="840" t="s">
        <v>1044</v>
      </c>
      <c r="C18" s="840"/>
      <c r="D18" s="750"/>
      <c r="E18" s="750"/>
    </row>
    <row r="19" spans="1:5" ht="29.25" customHeight="1" x14ac:dyDescent="0.25">
      <c r="A19" s="111" t="s">
        <v>478</v>
      </c>
      <c r="B19" s="840" t="s">
        <v>1045</v>
      </c>
      <c r="C19" s="840"/>
      <c r="D19" s="749"/>
      <c r="E19" s="749"/>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sheetData>
  <mergeCells count="9">
    <mergeCell ref="B19:C19"/>
    <mergeCell ref="A4:A5"/>
    <mergeCell ref="B4:C4"/>
    <mergeCell ref="A1:C1"/>
    <mergeCell ref="B14:C14"/>
    <mergeCell ref="B15:C15"/>
    <mergeCell ref="B16:C16"/>
    <mergeCell ref="B17:C17"/>
    <mergeCell ref="B18:C18"/>
  </mergeCells>
  <hyperlinks>
    <hyperlink ref="D1" location="Indholdsfortegnelse!A1" display="Back to index" xr:uid="{00000000-0004-0000-2400-000000000000}"/>
  </hyperlink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pageSetUpPr fitToPage="1"/>
  </sheetPr>
  <dimension ref="A1:E32"/>
  <sheetViews>
    <sheetView showGridLines="0" zoomScaleNormal="100" workbookViewId="0">
      <selection sqref="A1:D1"/>
    </sheetView>
  </sheetViews>
  <sheetFormatPr defaultColWidth="9" defaultRowHeight="11.5" x14ac:dyDescent="0.25"/>
  <cols>
    <col min="1" max="1" width="3.33203125" style="101" customWidth="1"/>
    <col min="2" max="2" width="27.75" style="3" customWidth="1"/>
    <col min="3" max="4" width="26.83203125" style="3" customWidth="1"/>
    <col min="5" max="5" width="25.83203125" style="3" customWidth="1"/>
    <col min="6" max="7" width="9.75" style="3" customWidth="1"/>
    <col min="8" max="16384" width="9" style="3"/>
  </cols>
  <sheetData>
    <row r="1" spans="1:5" ht="15" customHeight="1" x14ac:dyDescent="0.25">
      <c r="A1" s="971" t="s">
        <v>1121</v>
      </c>
      <c r="B1" s="971"/>
      <c r="C1" s="971"/>
      <c r="D1" s="971"/>
      <c r="E1" s="34" t="s">
        <v>96</v>
      </c>
    </row>
    <row r="2" spans="1:5" s="85" customFormat="1" ht="15" customHeight="1" x14ac:dyDescent="0.25">
      <c r="A2" s="81"/>
      <c r="B2" s="82"/>
      <c r="C2" s="83"/>
      <c r="D2" s="83"/>
      <c r="E2" s="84"/>
    </row>
    <row r="3" spans="1:5" ht="15" customHeight="1" x14ac:dyDescent="0.25">
      <c r="A3" s="972">
        <f>+Indholdsfortegnelse!E44</f>
        <v>44196</v>
      </c>
      <c r="B3" s="972"/>
      <c r="D3" s="86"/>
    </row>
    <row r="4" spans="1:5" ht="15" customHeight="1" x14ac:dyDescent="0.25">
      <c r="A4" s="87"/>
      <c r="B4" s="88"/>
      <c r="C4" s="89" t="s">
        <v>423</v>
      </c>
      <c r="D4" s="89" t="s">
        <v>424</v>
      </c>
    </row>
    <row r="5" spans="1:5" ht="15" customHeight="1" x14ac:dyDescent="0.25">
      <c r="A5" s="766"/>
      <c r="B5" s="5" t="s">
        <v>524</v>
      </c>
      <c r="C5" s="90" t="s">
        <v>522</v>
      </c>
      <c r="D5" s="91" t="s">
        <v>1122</v>
      </c>
    </row>
    <row r="6" spans="1:5" ht="15" customHeight="1" x14ac:dyDescent="0.25">
      <c r="A6" s="87"/>
      <c r="B6" s="92" t="s">
        <v>1123</v>
      </c>
      <c r="C6" s="93"/>
      <c r="D6" s="93"/>
    </row>
    <row r="7" spans="1:5" ht="15" customHeight="1" x14ac:dyDescent="0.25">
      <c r="A7" s="734">
        <v>1</v>
      </c>
      <c r="B7" s="742" t="s">
        <v>1124</v>
      </c>
      <c r="C7" s="94">
        <v>2072.5036539049702</v>
      </c>
      <c r="D7" s="95">
        <v>165.80029231239763</v>
      </c>
    </row>
    <row r="8" spans="1:5" ht="15" customHeight="1" x14ac:dyDescent="0.25">
      <c r="A8" s="734">
        <v>2</v>
      </c>
      <c r="B8" s="742" t="s">
        <v>1125</v>
      </c>
      <c r="C8" s="96"/>
      <c r="D8" s="96"/>
    </row>
    <row r="9" spans="1:5" ht="15" customHeight="1" x14ac:dyDescent="0.25">
      <c r="A9" s="734">
        <v>3</v>
      </c>
      <c r="B9" s="742" t="s">
        <v>1126</v>
      </c>
      <c r="C9" s="95">
        <v>148.52778044641701</v>
      </c>
      <c r="D9" s="95">
        <v>11.882222435713361</v>
      </c>
    </row>
    <row r="10" spans="1:5" ht="15" customHeight="1" x14ac:dyDescent="0.25">
      <c r="A10" s="734">
        <v>4</v>
      </c>
      <c r="B10" s="742" t="s">
        <v>1127</v>
      </c>
      <c r="C10" s="96"/>
      <c r="D10" s="96"/>
    </row>
    <row r="11" spans="1:5" ht="15" customHeight="1" x14ac:dyDescent="0.25">
      <c r="A11" s="734"/>
      <c r="B11" s="92" t="s">
        <v>1128</v>
      </c>
      <c r="C11" s="93"/>
      <c r="D11" s="93"/>
    </row>
    <row r="12" spans="1:5" ht="15" customHeight="1" x14ac:dyDescent="0.25">
      <c r="A12" s="734">
        <v>5</v>
      </c>
      <c r="B12" s="742" t="s">
        <v>1129</v>
      </c>
      <c r="C12" s="96"/>
      <c r="D12" s="96"/>
    </row>
    <row r="13" spans="1:5" ht="15" customHeight="1" x14ac:dyDescent="0.25">
      <c r="A13" s="734">
        <v>6</v>
      </c>
      <c r="B13" s="742" t="s">
        <v>1130</v>
      </c>
      <c r="C13" s="96"/>
      <c r="D13" s="96"/>
    </row>
    <row r="14" spans="1:5" ht="15" customHeight="1" x14ac:dyDescent="0.25">
      <c r="A14" s="734">
        <v>7</v>
      </c>
      <c r="B14" s="742" t="s">
        <v>1131</v>
      </c>
      <c r="C14" s="96"/>
      <c r="D14" s="96"/>
    </row>
    <row r="15" spans="1:5" ht="15" customHeight="1" thickBot="1" x14ac:dyDescent="0.3">
      <c r="A15" s="97">
        <v>8</v>
      </c>
      <c r="B15" s="98" t="s">
        <v>1132</v>
      </c>
      <c r="C15" s="99"/>
      <c r="D15" s="99"/>
    </row>
    <row r="16" spans="1:5" ht="15" customHeight="1" thickBot="1" x14ac:dyDescent="0.3">
      <c r="A16" s="97">
        <v>9</v>
      </c>
      <c r="B16" s="99" t="s">
        <v>550</v>
      </c>
      <c r="C16" s="100">
        <v>2221.0314343513901</v>
      </c>
      <c r="D16" s="100">
        <v>177.682514748111</v>
      </c>
    </row>
    <row r="17" spans="1:4" ht="15" customHeight="1" x14ac:dyDescent="0.25">
      <c r="B17" s="102"/>
      <c r="C17" s="96"/>
      <c r="D17" s="102"/>
    </row>
    <row r="18" spans="1:4" ht="29.25" customHeight="1" x14ac:dyDescent="0.25">
      <c r="B18" s="103" t="s">
        <v>470</v>
      </c>
      <c r="C18" s="799" t="s">
        <v>1133</v>
      </c>
      <c r="D18" s="799"/>
    </row>
    <row r="19" spans="1:4" ht="231.75" customHeight="1" x14ac:dyDescent="0.25">
      <c r="B19" s="103" t="s">
        <v>498</v>
      </c>
      <c r="C19" s="799" t="s">
        <v>1134</v>
      </c>
      <c r="D19" s="799"/>
    </row>
    <row r="20" spans="1:4" ht="27" customHeight="1" x14ac:dyDescent="0.25">
      <c r="B20" s="103" t="s">
        <v>500</v>
      </c>
      <c r="C20" s="900" t="s">
        <v>1135</v>
      </c>
      <c r="D20" s="900"/>
    </row>
    <row r="21" spans="1:4" ht="15" customHeight="1" x14ac:dyDescent="0.25">
      <c r="B21" s="103" t="s">
        <v>502</v>
      </c>
      <c r="C21" s="740" t="s">
        <v>40</v>
      </c>
      <c r="D21" s="740"/>
    </row>
    <row r="22" spans="1:4" ht="15" customHeight="1" x14ac:dyDescent="0.25">
      <c r="B22" s="103" t="s">
        <v>503</v>
      </c>
      <c r="C22" s="740" t="s">
        <v>1044</v>
      </c>
      <c r="D22" s="740"/>
    </row>
    <row r="23" spans="1:4" ht="56.25" customHeight="1" x14ac:dyDescent="0.25">
      <c r="B23" s="103" t="s">
        <v>505</v>
      </c>
      <c r="C23" s="799" t="s">
        <v>841</v>
      </c>
      <c r="D23" s="799"/>
    </row>
    <row r="24" spans="1:4" ht="15" customHeight="1" x14ac:dyDescent="0.25">
      <c r="B24" s="103"/>
      <c r="C24" s="735"/>
      <c r="D24" s="735"/>
    </row>
    <row r="25" spans="1:4" ht="15" customHeight="1" x14ac:dyDescent="0.25">
      <c r="A25" s="104"/>
      <c r="B25" s="105" t="s">
        <v>481</v>
      </c>
      <c r="C25" s="106"/>
      <c r="D25" s="106"/>
    </row>
    <row r="26" spans="1:4" ht="30.75" customHeight="1" x14ac:dyDescent="0.25">
      <c r="B26" s="900" t="s">
        <v>1136</v>
      </c>
      <c r="C26" s="900"/>
      <c r="D26" s="900"/>
    </row>
    <row r="27" spans="1:4" ht="15" customHeight="1" x14ac:dyDescent="0.25">
      <c r="B27" s="107"/>
      <c r="C27" s="8"/>
      <c r="D27" s="8"/>
    </row>
    <row r="28" spans="1:4" ht="15" customHeight="1" x14ac:dyDescent="0.25">
      <c r="B28" s="8"/>
      <c r="C28" s="8"/>
      <c r="D28" s="108" t="s">
        <v>480</v>
      </c>
    </row>
    <row r="29" spans="1:4" ht="15" customHeight="1" x14ac:dyDescent="0.25">
      <c r="B29" s="8"/>
      <c r="D29" s="8"/>
    </row>
    <row r="30" spans="1:4" ht="15" customHeight="1" x14ac:dyDescent="0.25">
      <c r="B30" s="8"/>
      <c r="D30" s="8"/>
    </row>
    <row r="31" spans="1:4" ht="15" customHeight="1" x14ac:dyDescent="0.25"/>
    <row r="32" spans="1:4" ht="15" customHeight="1" x14ac:dyDescent="0.25">
      <c r="D32" s="3" t="s">
        <v>480</v>
      </c>
    </row>
  </sheetData>
  <mergeCells count="7">
    <mergeCell ref="A1:D1"/>
    <mergeCell ref="A3:B3"/>
    <mergeCell ref="C19:D19"/>
    <mergeCell ref="C23:D23"/>
    <mergeCell ref="B26:D26"/>
    <mergeCell ref="C18:D18"/>
    <mergeCell ref="C20:D20"/>
  </mergeCells>
  <hyperlinks>
    <hyperlink ref="E1" location="Indholdsfortegnelse!A1" display="Back to index"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249977111117893"/>
    <pageSetUpPr fitToPage="1"/>
  </sheetPr>
  <dimension ref="A1:E53"/>
  <sheetViews>
    <sheetView zoomScale="80" zoomScaleNormal="80" zoomScaleSheetLayoutView="100" workbookViewId="0">
      <selection sqref="A1:C1"/>
    </sheetView>
  </sheetViews>
  <sheetFormatPr defaultColWidth="9" defaultRowHeight="13.5" x14ac:dyDescent="0.25"/>
  <cols>
    <col min="1" max="1" width="74.75" style="31" customWidth="1"/>
    <col min="2" max="2" width="52.83203125" style="31" customWidth="1"/>
    <col min="3" max="3" width="30" style="31" customWidth="1"/>
    <col min="4" max="4" width="9" style="31"/>
    <col min="5" max="5" width="25.83203125" style="31" customWidth="1"/>
    <col min="6" max="16384" width="9" style="31"/>
  </cols>
  <sheetData>
    <row r="1" spans="1:5" ht="15" customHeight="1" x14ac:dyDescent="0.25">
      <c r="A1" s="973" t="s">
        <v>1137</v>
      </c>
      <c r="B1" s="973"/>
      <c r="C1" s="973"/>
      <c r="D1" s="34" t="s">
        <v>96</v>
      </c>
    </row>
    <row r="2" spans="1:5" ht="15" customHeight="1" x14ac:dyDescent="0.25">
      <c r="A2" s="49"/>
      <c r="B2" s="50"/>
    </row>
    <row r="3" spans="1:5" ht="15" customHeight="1" x14ac:dyDescent="0.25">
      <c r="A3" s="733">
        <f>+Indholdsfortegnelse!E46</f>
        <v>44196</v>
      </c>
      <c r="B3" s="51"/>
      <c r="C3" s="52"/>
    </row>
    <row r="4" spans="1:5" s="35" customFormat="1" ht="53.25" customHeight="1" x14ac:dyDescent="0.25">
      <c r="A4" s="53" t="s">
        <v>1138</v>
      </c>
      <c r="B4" s="54"/>
      <c r="C4" s="55"/>
      <c r="D4" s="54"/>
    </row>
    <row r="5" spans="1:5" s="35" customFormat="1" ht="24.75" customHeight="1" x14ac:dyDescent="0.25">
      <c r="A5" s="56" t="s">
        <v>1139</v>
      </c>
      <c r="B5" s="57" t="s">
        <v>1140</v>
      </c>
      <c r="C5" s="57" t="s">
        <v>1141</v>
      </c>
      <c r="D5" s="58"/>
    </row>
    <row r="6" spans="1:5" s="35" customFormat="1" ht="15" customHeight="1" x14ac:dyDescent="0.25">
      <c r="A6" s="56" t="s">
        <v>1142</v>
      </c>
      <c r="B6" s="59"/>
      <c r="C6" s="59"/>
      <c r="D6" s="58"/>
    </row>
    <row r="7" spans="1:5" s="35" customFormat="1" ht="15" customHeight="1" x14ac:dyDescent="0.25">
      <c r="A7" s="56" t="s">
        <v>1143</v>
      </c>
      <c r="B7" s="60">
        <v>44196</v>
      </c>
      <c r="C7" s="60">
        <v>44196</v>
      </c>
      <c r="D7" s="58"/>
    </row>
    <row r="8" spans="1:5" s="35" customFormat="1" ht="26.25" customHeight="1" x14ac:dyDescent="0.25">
      <c r="A8" s="61" t="s">
        <v>1144</v>
      </c>
      <c r="B8" s="62">
        <v>12</v>
      </c>
      <c r="C8" s="62">
        <v>12</v>
      </c>
      <c r="D8" s="58"/>
    </row>
    <row r="9" spans="1:5" s="35" customFormat="1" ht="15" customHeight="1" x14ac:dyDescent="0.25">
      <c r="A9" s="63" t="s">
        <v>1145</v>
      </c>
      <c r="B9" s="63"/>
      <c r="C9" s="63"/>
      <c r="D9" s="58"/>
    </row>
    <row r="10" spans="1:5" s="35" customFormat="1" ht="15" customHeight="1" x14ac:dyDescent="0.25">
      <c r="A10" s="64" t="s">
        <v>1146</v>
      </c>
      <c r="B10" s="65">
        <v>9017</v>
      </c>
      <c r="C10" s="65">
        <v>8386</v>
      </c>
      <c r="D10" s="58"/>
    </row>
    <row r="11" spans="1:5" s="35" customFormat="1" ht="15" customHeight="1" x14ac:dyDescent="0.25">
      <c r="A11" s="63" t="s">
        <v>1147</v>
      </c>
      <c r="B11" s="63"/>
      <c r="C11" s="63"/>
      <c r="D11" s="58"/>
    </row>
    <row r="12" spans="1:5" s="35" customFormat="1" ht="36" customHeight="1" x14ac:dyDescent="0.25">
      <c r="A12" s="66" t="s">
        <v>1148</v>
      </c>
      <c r="B12" s="67"/>
      <c r="C12" s="67"/>
      <c r="D12" s="54"/>
    </row>
    <row r="13" spans="1:5" s="35" customFormat="1" ht="15" customHeight="1" x14ac:dyDescent="0.25">
      <c r="A13" s="68" t="s">
        <v>1149</v>
      </c>
      <c r="B13" s="67"/>
      <c r="C13" s="67"/>
      <c r="D13" s="69"/>
      <c r="E13" s="69"/>
    </row>
    <row r="14" spans="1:5" s="35" customFormat="1" ht="15" customHeight="1" x14ac:dyDescent="0.25">
      <c r="A14" s="68" t="s">
        <v>1150</v>
      </c>
      <c r="B14" s="67"/>
      <c r="C14" s="67"/>
      <c r="D14" s="69"/>
      <c r="E14" s="69"/>
    </row>
    <row r="15" spans="1:5" s="35" customFormat="1" ht="15" customHeight="1" x14ac:dyDescent="0.25">
      <c r="A15" s="68" t="s">
        <v>1151</v>
      </c>
      <c r="B15" s="67"/>
      <c r="C15" s="67"/>
      <c r="D15" s="761"/>
      <c r="E15" s="70"/>
    </row>
    <row r="16" spans="1:5" s="35" customFormat="1" ht="15" customHeight="1" x14ac:dyDescent="0.25">
      <c r="A16" s="71" t="s">
        <v>1152</v>
      </c>
      <c r="B16" s="67"/>
      <c r="C16" s="67"/>
      <c r="D16" s="47"/>
      <c r="E16" s="48"/>
    </row>
    <row r="17" spans="1:5" s="35" customFormat="1" ht="15" customHeight="1" x14ac:dyDescent="0.25">
      <c r="A17" s="71" t="s">
        <v>1153</v>
      </c>
      <c r="B17" s="67"/>
      <c r="C17" s="67"/>
      <c r="D17" s="761"/>
      <c r="E17" s="70"/>
    </row>
    <row r="18" spans="1:5" s="35" customFormat="1" ht="15" customHeight="1" x14ac:dyDescent="0.25">
      <c r="A18" s="68" t="s">
        <v>1154</v>
      </c>
      <c r="B18" s="67"/>
      <c r="C18" s="67"/>
      <c r="D18" s="54"/>
    </row>
    <row r="19" spans="1:5" s="35" customFormat="1" ht="15" customHeight="1" x14ac:dyDescent="0.25">
      <c r="A19" s="68" t="s">
        <v>1155</v>
      </c>
      <c r="B19" s="572"/>
      <c r="C19" s="67"/>
      <c r="D19" s="54"/>
    </row>
    <row r="20" spans="1:5" s="35" customFormat="1" ht="15" customHeight="1" x14ac:dyDescent="0.25">
      <c r="A20" s="68" t="s">
        <v>1156</v>
      </c>
      <c r="B20" s="67"/>
      <c r="C20" s="67"/>
      <c r="D20" s="54"/>
    </row>
    <row r="21" spans="1:5" s="35" customFormat="1" ht="15" customHeight="1" x14ac:dyDescent="0.25">
      <c r="A21" s="71" t="s">
        <v>1157</v>
      </c>
      <c r="B21" s="67"/>
      <c r="C21" s="67"/>
      <c r="D21" s="54"/>
    </row>
    <row r="22" spans="1:5" s="35" customFormat="1" ht="15" customHeight="1" x14ac:dyDescent="0.25">
      <c r="A22" s="71" t="s">
        <v>1158</v>
      </c>
      <c r="B22" s="67"/>
      <c r="C22" s="67"/>
      <c r="D22" s="54"/>
    </row>
    <row r="23" spans="1:5" s="35" customFormat="1" ht="15" customHeight="1" x14ac:dyDescent="0.25">
      <c r="A23" s="71" t="s">
        <v>1159</v>
      </c>
      <c r="B23" s="67"/>
      <c r="C23" s="67"/>
      <c r="D23" s="54"/>
    </row>
    <row r="24" spans="1:5" s="35" customFormat="1" ht="15" customHeight="1" x14ac:dyDescent="0.25">
      <c r="A24" s="71" t="s">
        <v>1160</v>
      </c>
      <c r="B24" s="67">
        <v>1233</v>
      </c>
      <c r="C24" s="67">
        <v>1233</v>
      </c>
      <c r="D24" s="54"/>
    </row>
    <row r="25" spans="1:5" s="35" customFormat="1" ht="15" customHeight="1" x14ac:dyDescent="0.25">
      <c r="A25" s="71" t="s">
        <v>1161</v>
      </c>
      <c r="B25" s="67"/>
      <c r="C25" s="67"/>
      <c r="D25" s="54"/>
    </row>
    <row r="26" spans="1:5" s="35" customFormat="1" ht="15" customHeight="1" x14ac:dyDescent="0.25">
      <c r="A26" s="72" t="s">
        <v>1162</v>
      </c>
      <c r="B26" s="73">
        <v>1233</v>
      </c>
      <c r="C26" s="73">
        <v>1233</v>
      </c>
      <c r="D26" s="54"/>
    </row>
    <row r="27" spans="1:5" s="35" customFormat="1" ht="15" customHeight="1" x14ac:dyDescent="0.25">
      <c r="A27" s="63" t="s">
        <v>1163</v>
      </c>
      <c r="B27" s="63"/>
      <c r="C27" s="63"/>
      <c r="D27" s="54"/>
    </row>
    <row r="28" spans="1:5" s="35" customFormat="1" ht="15" customHeight="1" x14ac:dyDescent="0.25">
      <c r="A28" s="71" t="s">
        <v>1164</v>
      </c>
      <c r="B28" s="67"/>
      <c r="C28" s="67"/>
      <c r="D28" s="54"/>
    </row>
    <row r="29" spans="1:5" s="35" customFormat="1" ht="15" customHeight="1" x14ac:dyDescent="0.25">
      <c r="A29" s="71" t="s">
        <v>1165</v>
      </c>
      <c r="B29" s="67"/>
      <c r="C29" s="67"/>
      <c r="D29" s="54"/>
    </row>
    <row r="30" spans="1:5" s="35" customFormat="1" ht="15" customHeight="1" x14ac:dyDescent="0.25">
      <c r="A30" s="71" t="s">
        <v>1166</v>
      </c>
      <c r="B30" s="67">
        <v>26.6</v>
      </c>
      <c r="C30" s="67">
        <v>26.6</v>
      </c>
      <c r="D30" s="54"/>
    </row>
    <row r="31" spans="1:5" s="35" customFormat="1" ht="37.5" customHeight="1" x14ac:dyDescent="0.25">
      <c r="A31" s="66" t="s">
        <v>1167</v>
      </c>
      <c r="B31" s="572"/>
      <c r="C31" s="67">
        <v>0</v>
      </c>
      <c r="D31" s="54"/>
    </row>
    <row r="32" spans="1:5" s="35" customFormat="1" ht="15" customHeight="1" x14ac:dyDescent="0.25">
      <c r="A32" s="71" t="s">
        <v>1168</v>
      </c>
      <c r="B32" s="572"/>
      <c r="C32" s="67">
        <v>0</v>
      </c>
      <c r="D32" s="54"/>
    </row>
    <row r="33" spans="1:4" s="35" customFormat="1" ht="15" customHeight="1" x14ac:dyDescent="0.25">
      <c r="A33" s="64" t="s">
        <v>1169</v>
      </c>
      <c r="B33" s="65">
        <v>26.6</v>
      </c>
      <c r="C33" s="65">
        <v>26.6</v>
      </c>
      <c r="D33" s="54"/>
    </row>
    <row r="34" spans="1:4" s="35" customFormat="1" ht="15" customHeight="1" x14ac:dyDescent="0.25">
      <c r="A34" s="71" t="s">
        <v>1170</v>
      </c>
      <c r="B34" s="67">
        <v>419</v>
      </c>
      <c r="C34" s="67">
        <v>315</v>
      </c>
      <c r="D34" s="54"/>
    </row>
    <row r="35" spans="1:4" s="35" customFormat="1" ht="15" customHeight="1" x14ac:dyDescent="0.25">
      <c r="A35" s="71" t="s">
        <v>1171</v>
      </c>
      <c r="B35" s="67">
        <v>0</v>
      </c>
      <c r="C35" s="67">
        <v>0</v>
      </c>
      <c r="D35" s="54"/>
    </row>
    <row r="36" spans="1:4" s="35" customFormat="1" ht="15" customHeight="1" x14ac:dyDescent="0.25">
      <c r="A36" s="71" t="s">
        <v>1172</v>
      </c>
      <c r="B36" s="67">
        <v>0</v>
      </c>
      <c r="C36" s="67">
        <v>0</v>
      </c>
      <c r="D36" s="54"/>
    </row>
    <row r="37" spans="1:4" s="35" customFormat="1" ht="15" customHeight="1" x14ac:dyDescent="0.25">
      <c r="A37" s="74"/>
      <c r="B37" s="54"/>
      <c r="C37" s="63" t="s">
        <v>1173</v>
      </c>
      <c r="D37" s="54"/>
    </row>
    <row r="38" spans="1:4" s="35" customFormat="1" ht="15" customHeight="1" x14ac:dyDescent="0.25">
      <c r="A38" s="75" t="s">
        <v>1174</v>
      </c>
      <c r="B38" s="775">
        <v>8386</v>
      </c>
      <c r="C38" s="76">
        <v>3840</v>
      </c>
      <c r="D38" s="54"/>
    </row>
    <row r="39" spans="1:4" s="35" customFormat="1" ht="15" customHeight="1" x14ac:dyDescent="0.25">
      <c r="A39" s="77" t="s">
        <v>1175</v>
      </c>
      <c r="B39" s="572"/>
      <c r="C39" s="76">
        <v>1233</v>
      </c>
      <c r="D39" s="54"/>
    </row>
    <row r="40" spans="1:4" s="35" customFormat="1" ht="15" customHeight="1" x14ac:dyDescent="0.25">
      <c r="A40" s="78" t="s">
        <v>1176</v>
      </c>
      <c r="B40" s="79"/>
      <c r="C40" s="79">
        <v>3.11</v>
      </c>
      <c r="D40" s="54"/>
    </row>
    <row r="41" spans="1:4" s="35" customFormat="1" ht="15" customHeight="1" x14ac:dyDescent="0.25">
      <c r="A41" s="54" t="s">
        <v>1177</v>
      </c>
      <c r="B41" s="54"/>
      <c r="C41" s="54"/>
      <c r="D41" s="54"/>
    </row>
    <row r="42" spans="1:4" s="35" customFormat="1" ht="15" customHeight="1" x14ac:dyDescent="0.25">
      <c r="A42" s="80"/>
      <c r="B42" s="762"/>
      <c r="C42" s="762"/>
      <c r="D42" s="54"/>
    </row>
    <row r="43" spans="1:4" s="35" customFormat="1" ht="15" customHeight="1" x14ac:dyDescent="0.25">
      <c r="A43" s="80" t="s">
        <v>1178</v>
      </c>
      <c r="B43" s="762" t="s">
        <v>1179</v>
      </c>
      <c r="C43" s="762"/>
      <c r="D43" s="54"/>
    </row>
    <row r="44" spans="1:4" s="35" customFormat="1" ht="15" customHeight="1" x14ac:dyDescent="0.25">
      <c r="A44" s="80" t="s">
        <v>1180</v>
      </c>
      <c r="B44" s="762" t="s">
        <v>1181</v>
      </c>
      <c r="C44" s="762"/>
      <c r="D44" s="54"/>
    </row>
    <row r="45" spans="1:4" s="35" customFormat="1" ht="15" customHeight="1" x14ac:dyDescent="0.25">
      <c r="A45" s="80" t="s">
        <v>1182</v>
      </c>
      <c r="B45" s="762" t="s">
        <v>1183</v>
      </c>
      <c r="C45" s="762"/>
      <c r="D45" s="54"/>
    </row>
    <row r="46" spans="1:4" s="35" customFormat="1" ht="15" customHeight="1" x14ac:dyDescent="0.25">
      <c r="A46" s="80" t="s">
        <v>1184</v>
      </c>
      <c r="B46" s="762" t="s">
        <v>1185</v>
      </c>
      <c r="C46" s="762"/>
      <c r="D46" s="54"/>
    </row>
    <row r="47" spans="1:4" s="35" customFormat="1" ht="15" customHeight="1" x14ac:dyDescent="0.25">
      <c r="A47" s="80" t="s">
        <v>1186</v>
      </c>
      <c r="B47" s="762" t="s">
        <v>554</v>
      </c>
      <c r="C47" s="762"/>
      <c r="D47" s="54"/>
    </row>
    <row r="48" spans="1:4" ht="15" customHeight="1" x14ac:dyDescent="0.25">
      <c r="A48" s="12"/>
      <c r="B48" s="12"/>
      <c r="C48" s="12"/>
      <c r="D48" s="12"/>
    </row>
    <row r="49" ht="15" customHeight="1" x14ac:dyDescent="0.25"/>
    <row r="50" ht="15" customHeight="1" x14ac:dyDescent="0.25"/>
    <row r="51" ht="15" customHeight="1" x14ac:dyDescent="0.25"/>
    <row r="52" ht="15" customHeight="1" x14ac:dyDescent="0.25"/>
    <row r="53" ht="15" customHeight="1" x14ac:dyDescent="0.25"/>
  </sheetData>
  <mergeCells count="1">
    <mergeCell ref="A1:C1"/>
  </mergeCells>
  <hyperlinks>
    <hyperlink ref="D1" location="Indholdsfortegnelse!A1" display="Back to index" xr:uid="{00000000-0004-0000-2600-000000000000}"/>
  </hyperlink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H264"/>
  <sheetViews>
    <sheetView showGridLines="0" zoomScaleNormal="100" zoomScaleSheetLayoutView="115" workbookViewId="0">
      <selection activeCell="H264" sqref="H264"/>
    </sheetView>
  </sheetViews>
  <sheetFormatPr defaultColWidth="9" defaultRowHeight="13.5" x14ac:dyDescent="0.25"/>
  <cols>
    <col min="1" max="1" width="7.33203125" style="450" customWidth="1"/>
    <col min="2" max="2" width="94.83203125" style="18" customWidth="1"/>
    <col min="3" max="3" width="24.83203125" style="18" customWidth="1"/>
    <col min="4" max="4" width="25.83203125" style="18" customWidth="1"/>
    <col min="5" max="16384" width="9" style="18"/>
  </cols>
  <sheetData>
    <row r="1" spans="1:8" ht="15" customHeight="1" x14ac:dyDescent="0.25">
      <c r="A1" s="792" t="s">
        <v>278</v>
      </c>
      <c r="B1" s="792"/>
      <c r="C1" s="792"/>
      <c r="D1" s="377" t="s">
        <v>96</v>
      </c>
    </row>
    <row r="2" spans="1:8" s="127" customFormat="1" ht="15" customHeight="1" x14ac:dyDescent="0.25">
      <c r="A2" s="602"/>
      <c r="B2" s="602"/>
      <c r="C2" s="602"/>
      <c r="D2" s="377"/>
    </row>
    <row r="3" spans="1:8" ht="15" customHeight="1" x14ac:dyDescent="0.25">
      <c r="A3" s="796">
        <f>+Indholdsfortegnelse!E8</f>
        <v>44196</v>
      </c>
      <c r="B3" s="796"/>
      <c r="C3" s="732"/>
    </row>
    <row r="4" spans="1:8" ht="15" customHeight="1" x14ac:dyDescent="0.25">
      <c r="A4" s="603"/>
      <c r="B4" s="328"/>
      <c r="C4" s="598" t="s">
        <v>279</v>
      </c>
    </row>
    <row r="5" spans="1:8" ht="15" customHeight="1" x14ac:dyDescent="0.25">
      <c r="A5" s="604">
        <v>1</v>
      </c>
      <c r="B5" s="605" t="s">
        <v>280</v>
      </c>
      <c r="C5" s="606">
        <v>181719.16749029001</v>
      </c>
    </row>
    <row r="6" spans="1:8" ht="15" customHeight="1" x14ac:dyDescent="0.25">
      <c r="A6" s="607">
        <v>2</v>
      </c>
      <c r="B6" s="605" t="s">
        <v>281</v>
      </c>
      <c r="C6" s="606">
        <v>-564.29318899999998</v>
      </c>
    </row>
    <row r="7" spans="1:8" ht="15" customHeight="1" thickBot="1" x14ac:dyDescent="0.3">
      <c r="A7" s="608">
        <v>3</v>
      </c>
      <c r="B7" s="426" t="s">
        <v>282</v>
      </c>
      <c r="C7" s="609">
        <f>+C5+C6</f>
        <v>181154.87430129002</v>
      </c>
    </row>
    <row r="8" spans="1:8" ht="15" customHeight="1" x14ac:dyDescent="0.25">
      <c r="A8" s="610"/>
      <c r="B8" s="795" t="s">
        <v>283</v>
      </c>
      <c r="C8" s="795"/>
    </row>
    <row r="9" spans="1:8" ht="23" x14ac:dyDescent="0.25">
      <c r="A9" s="604">
        <v>4</v>
      </c>
      <c r="B9" s="763" t="s">
        <v>284</v>
      </c>
      <c r="C9" s="571" t="s">
        <v>285</v>
      </c>
    </row>
    <row r="10" spans="1:8" ht="15" customHeight="1" x14ac:dyDescent="0.25">
      <c r="A10" s="604">
        <v>5</v>
      </c>
      <c r="B10" s="107" t="s">
        <v>286</v>
      </c>
      <c r="C10" s="571" t="s">
        <v>285</v>
      </c>
    </row>
    <row r="11" spans="1:8" ht="15" customHeight="1" x14ac:dyDescent="0.25">
      <c r="A11" s="604" t="s">
        <v>114</v>
      </c>
      <c r="B11" s="107" t="s">
        <v>287</v>
      </c>
      <c r="C11" s="571">
        <f>+'2'!C11</f>
        <v>2.4455613744559201</v>
      </c>
    </row>
    <row r="12" spans="1:8" ht="26.25" customHeight="1" x14ac:dyDescent="0.25">
      <c r="A12" s="611">
        <v>6</v>
      </c>
      <c r="B12" s="763" t="s">
        <v>288</v>
      </c>
      <c r="C12" s="571" t="s">
        <v>285</v>
      </c>
    </row>
    <row r="13" spans="1:8" ht="15" customHeight="1" x14ac:dyDescent="0.25">
      <c r="A13" s="604">
        <v>7</v>
      </c>
      <c r="B13" s="107" t="s">
        <v>289</v>
      </c>
      <c r="C13" s="571" t="s">
        <v>285</v>
      </c>
    </row>
    <row r="14" spans="1:8" ht="15" customHeight="1" x14ac:dyDescent="0.25">
      <c r="A14" s="604">
        <v>8</v>
      </c>
      <c r="B14" s="107" t="s">
        <v>290</v>
      </c>
      <c r="C14" s="571" t="s">
        <v>285</v>
      </c>
    </row>
    <row r="15" spans="1:8" ht="15" customHeight="1" x14ac:dyDescent="0.25">
      <c r="A15" s="604">
        <v>9</v>
      </c>
      <c r="B15" s="107" t="s">
        <v>291</v>
      </c>
      <c r="C15" s="571" t="s">
        <v>285</v>
      </c>
      <c r="H15" s="612"/>
    </row>
    <row r="16" spans="1:8" ht="15" customHeight="1" x14ac:dyDescent="0.25">
      <c r="A16" s="604">
        <v>10</v>
      </c>
      <c r="B16" s="107" t="s">
        <v>292</v>
      </c>
      <c r="C16" s="571" t="s">
        <v>285</v>
      </c>
    </row>
    <row r="17" spans="1:4" ht="15" customHeight="1" thickBot="1" x14ac:dyDescent="0.3">
      <c r="A17" s="608">
        <v>11</v>
      </c>
      <c r="B17" s="426" t="s">
        <v>293</v>
      </c>
      <c r="C17" s="609">
        <f>+C11</f>
        <v>2.4455613744559201</v>
      </c>
    </row>
    <row r="18" spans="1:4" ht="15" customHeight="1" x14ac:dyDescent="0.25">
      <c r="A18" s="610"/>
      <c r="B18" s="795" t="s">
        <v>294</v>
      </c>
      <c r="C18" s="795" t="s">
        <v>285</v>
      </c>
    </row>
    <row r="19" spans="1:4" ht="15" customHeight="1" x14ac:dyDescent="0.25">
      <c r="A19" s="604">
        <v>12</v>
      </c>
      <c r="B19" s="107" t="s">
        <v>295</v>
      </c>
      <c r="C19" s="571" t="s">
        <v>285</v>
      </c>
    </row>
    <row r="20" spans="1:4" ht="15" customHeight="1" x14ac:dyDescent="0.25">
      <c r="A20" s="604">
        <v>13</v>
      </c>
      <c r="B20" s="107" t="s">
        <v>296</v>
      </c>
      <c r="C20" s="571" t="s">
        <v>285</v>
      </c>
    </row>
    <row r="21" spans="1:4" ht="15" customHeight="1" x14ac:dyDescent="0.25">
      <c r="A21" s="604">
        <v>14</v>
      </c>
      <c r="B21" s="107" t="s">
        <v>297</v>
      </c>
      <c r="C21" s="571" t="s">
        <v>285</v>
      </c>
    </row>
    <row r="22" spans="1:4" ht="25.5" customHeight="1" x14ac:dyDescent="0.25">
      <c r="A22" s="611" t="s">
        <v>298</v>
      </c>
      <c r="B22" s="763" t="s">
        <v>299</v>
      </c>
      <c r="C22" s="571" t="s">
        <v>285</v>
      </c>
    </row>
    <row r="23" spans="1:4" ht="15" customHeight="1" x14ac:dyDescent="0.25">
      <c r="A23" s="604">
        <v>15</v>
      </c>
      <c r="B23" s="107" t="s">
        <v>300</v>
      </c>
      <c r="C23" s="571" t="s">
        <v>285</v>
      </c>
    </row>
    <row r="24" spans="1:4" ht="15" customHeight="1" x14ac:dyDescent="0.25">
      <c r="A24" s="604" t="s">
        <v>301</v>
      </c>
      <c r="B24" s="107" t="s">
        <v>302</v>
      </c>
      <c r="C24" s="571" t="s">
        <v>285</v>
      </c>
    </row>
    <row r="25" spans="1:4" ht="15" customHeight="1" thickBot="1" x14ac:dyDescent="0.3">
      <c r="A25" s="608">
        <v>16</v>
      </c>
      <c r="B25" s="426" t="s">
        <v>303</v>
      </c>
      <c r="C25" s="613">
        <v>0</v>
      </c>
    </row>
    <row r="26" spans="1:4" ht="15" customHeight="1" x14ac:dyDescent="0.25">
      <c r="A26" s="610"/>
      <c r="B26" s="795" t="s">
        <v>304</v>
      </c>
      <c r="C26" s="795"/>
    </row>
    <row r="27" spans="1:4" ht="15" customHeight="1" x14ac:dyDescent="0.25">
      <c r="A27" s="604">
        <v>17</v>
      </c>
      <c r="B27" s="107" t="s">
        <v>305</v>
      </c>
      <c r="C27" s="571">
        <f>+'2'!C13</f>
        <v>9489.7029349999993</v>
      </c>
    </row>
    <row r="28" spans="1:4" ht="15" customHeight="1" x14ac:dyDescent="0.25">
      <c r="A28" s="604">
        <v>18</v>
      </c>
      <c r="B28" s="107" t="s">
        <v>306</v>
      </c>
      <c r="C28" s="571">
        <v>0</v>
      </c>
    </row>
    <row r="29" spans="1:4" ht="15" customHeight="1" thickBot="1" x14ac:dyDescent="0.3">
      <c r="A29" s="608">
        <v>19</v>
      </c>
      <c r="B29" s="426" t="s">
        <v>307</v>
      </c>
      <c r="C29" s="609">
        <f>+C27</f>
        <v>9489.7029349999993</v>
      </c>
      <c r="D29" s="614"/>
    </row>
    <row r="30" spans="1:4" s="616" customFormat="1" ht="29.25" customHeight="1" x14ac:dyDescent="0.25">
      <c r="A30" s="615"/>
      <c r="B30" s="793" t="s">
        <v>308</v>
      </c>
      <c r="C30" s="793"/>
    </row>
    <row r="31" spans="1:4" ht="26.25" customHeight="1" x14ac:dyDescent="0.25">
      <c r="A31" s="617" t="s">
        <v>309</v>
      </c>
      <c r="B31" s="763" t="s">
        <v>310</v>
      </c>
      <c r="C31" s="571">
        <v>0</v>
      </c>
    </row>
    <row r="32" spans="1:4" ht="15" customHeight="1" thickBot="1" x14ac:dyDescent="0.3">
      <c r="A32" s="618" t="s">
        <v>311</v>
      </c>
      <c r="B32" s="763" t="s">
        <v>312</v>
      </c>
      <c r="C32" s="571">
        <v>0</v>
      </c>
    </row>
    <row r="33" spans="1:4" ht="15" customHeight="1" x14ac:dyDescent="0.25">
      <c r="A33" s="610"/>
      <c r="B33" s="793" t="s">
        <v>313</v>
      </c>
      <c r="C33" s="793"/>
    </row>
    <row r="34" spans="1:4" ht="15" customHeight="1" x14ac:dyDescent="0.25">
      <c r="A34" s="607">
        <v>20</v>
      </c>
      <c r="B34" s="107" t="s">
        <v>314</v>
      </c>
      <c r="C34" s="571">
        <f>+'1'!C64</f>
        <v>13618.40132472</v>
      </c>
    </row>
    <row r="35" spans="1:4" ht="15" customHeight="1" thickBot="1" x14ac:dyDescent="0.3">
      <c r="A35" s="608">
        <v>21</v>
      </c>
      <c r="B35" s="426" t="s">
        <v>277</v>
      </c>
      <c r="C35" s="609">
        <f>+C7+C17+C29</f>
        <v>190647.02279766448</v>
      </c>
      <c r="D35" s="669"/>
    </row>
    <row r="36" spans="1:4" ht="15" customHeight="1" thickBot="1" x14ac:dyDescent="0.3">
      <c r="A36" s="610"/>
      <c r="B36" s="554" t="s">
        <v>315</v>
      </c>
      <c r="C36" s="619"/>
    </row>
    <row r="37" spans="1:4" ht="15" customHeight="1" thickBot="1" x14ac:dyDescent="0.3">
      <c r="A37" s="731"/>
      <c r="B37" s="794" t="s">
        <v>316</v>
      </c>
      <c r="C37" s="794"/>
    </row>
    <row r="38" spans="1:4" ht="15" customHeight="1" thickBot="1" x14ac:dyDescent="0.3">
      <c r="A38" s="620">
        <v>22</v>
      </c>
      <c r="B38" s="621" t="s">
        <v>316</v>
      </c>
      <c r="C38" s="668">
        <f>+C34/C35</f>
        <v>7.1432541273793407E-2</v>
      </c>
    </row>
    <row r="39" spans="1:4" ht="15" customHeight="1" x14ac:dyDescent="0.25">
      <c r="A39" s="604" t="s">
        <v>317</v>
      </c>
      <c r="B39" s="293" t="s">
        <v>318</v>
      </c>
      <c r="C39" s="619" t="s">
        <v>285</v>
      </c>
    </row>
    <row r="40" spans="1:4" ht="15" customHeight="1" thickBot="1" x14ac:dyDescent="0.3">
      <c r="A40" s="618" t="s">
        <v>319</v>
      </c>
      <c r="B40" s="600" t="s">
        <v>320</v>
      </c>
      <c r="C40" s="601">
        <v>0</v>
      </c>
    </row>
    <row r="41" spans="1:4" ht="15" customHeight="1" x14ac:dyDescent="0.25"/>
    <row r="42" spans="1:4" ht="15" customHeight="1" x14ac:dyDescent="0.25"/>
    <row r="43" spans="1:4" ht="15" customHeight="1" x14ac:dyDescent="0.25"/>
    <row r="44" spans="1:4" ht="15" customHeight="1" x14ac:dyDescent="0.25"/>
    <row r="45" spans="1:4" ht="15" customHeight="1" x14ac:dyDescent="0.25"/>
    <row r="46" spans="1:4" ht="15" customHeight="1" x14ac:dyDescent="0.25">
      <c r="C46" s="622"/>
    </row>
    <row r="47" spans="1:4" ht="15" customHeight="1" x14ac:dyDescent="0.25"/>
    <row r="48" spans="1:4" ht="15" customHeight="1" x14ac:dyDescent="0.25"/>
    <row r="49" spans="2:2" ht="15" customHeight="1" x14ac:dyDescent="0.25">
      <c r="B49" s="107"/>
    </row>
    <row r="50" spans="2:2" ht="15" customHeight="1" x14ac:dyDescent="0.25"/>
    <row r="51" spans="2:2" ht="15" customHeight="1" x14ac:dyDescent="0.25"/>
    <row r="52" spans="2:2" ht="15" customHeight="1" x14ac:dyDescent="0.25"/>
    <row r="53" spans="2:2" ht="15" customHeight="1" x14ac:dyDescent="0.25"/>
    <row r="54" spans="2:2" ht="15" customHeight="1" x14ac:dyDescent="0.25"/>
    <row r="55" spans="2:2" ht="15" customHeight="1" x14ac:dyDescent="0.25"/>
    <row r="56" spans="2:2" ht="15" customHeight="1" x14ac:dyDescent="0.25"/>
    <row r="57" spans="2:2" ht="15" customHeight="1" x14ac:dyDescent="0.25"/>
    <row r="58" spans="2:2" ht="15" customHeight="1" x14ac:dyDescent="0.25"/>
    <row r="59" spans="2:2" ht="15" customHeight="1" x14ac:dyDescent="0.25"/>
    <row r="60" spans="2:2" ht="15" customHeight="1" x14ac:dyDescent="0.25"/>
    <row r="61" spans="2:2" ht="15" customHeight="1" x14ac:dyDescent="0.25"/>
    <row r="62" spans="2:2" ht="15" customHeight="1" x14ac:dyDescent="0.25"/>
    <row r="63" spans="2:2" ht="15" customHeight="1" x14ac:dyDescent="0.25"/>
    <row r="64" spans="2: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sheetData>
  <mergeCells count="8">
    <mergeCell ref="A1:C1"/>
    <mergeCell ref="B33:C33"/>
    <mergeCell ref="B37:C37"/>
    <mergeCell ref="B8:C8"/>
    <mergeCell ref="B18:C18"/>
    <mergeCell ref="B26:C26"/>
    <mergeCell ref="B30:C30"/>
    <mergeCell ref="A3:B3"/>
  </mergeCells>
  <hyperlinks>
    <hyperlink ref="D1" location="Indholdsfortegnelse!A1" display="Back to index" xr:uid="{00000000-0004-0000-0300-000000000000}"/>
  </hyperlinks>
  <pageMargins left="0.7" right="0.7" top="0.75" bottom="0.75" header="0.3" footer="0.3"/>
  <pageSetup paperSize="9" scale="8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pageSetUpPr fitToPage="1"/>
  </sheetPr>
  <dimension ref="A1:J28"/>
  <sheetViews>
    <sheetView zoomScale="70" zoomScaleNormal="70" zoomScaleSheetLayoutView="115" workbookViewId="0">
      <selection sqref="A1:H1"/>
    </sheetView>
  </sheetViews>
  <sheetFormatPr defaultColWidth="9" defaultRowHeight="13.5" x14ac:dyDescent="0.25"/>
  <cols>
    <col min="1" max="1" width="9.75" style="31" customWidth="1"/>
    <col min="2" max="2" width="66.75" style="31" customWidth="1"/>
    <col min="3" max="8" width="18" style="31" customWidth="1"/>
    <col min="9" max="9" width="25.83203125" style="31" customWidth="1"/>
    <col min="10" max="16384" width="9" style="31"/>
  </cols>
  <sheetData>
    <row r="1" spans="1:10" ht="15" customHeight="1" x14ac:dyDescent="0.25">
      <c r="A1" s="974" t="s">
        <v>1187</v>
      </c>
      <c r="B1" s="974"/>
      <c r="C1" s="974"/>
      <c r="D1" s="974"/>
      <c r="E1" s="974"/>
      <c r="F1" s="974"/>
      <c r="G1" s="974"/>
      <c r="H1" s="974"/>
      <c r="I1" s="34" t="s">
        <v>96</v>
      </c>
      <c r="J1" s="35"/>
    </row>
    <row r="2" spans="1:10" ht="15" customHeight="1" x14ac:dyDescent="0.25">
      <c r="A2" s="35"/>
      <c r="B2" s="35"/>
      <c r="C2" s="35"/>
      <c r="D2" s="35"/>
      <c r="E2" s="35"/>
      <c r="F2" s="35"/>
      <c r="G2" s="35"/>
      <c r="H2" s="35"/>
      <c r="I2" s="35"/>
      <c r="J2" s="35"/>
    </row>
    <row r="3" spans="1:10" ht="15" customHeight="1" x14ac:dyDescent="0.25">
      <c r="A3" s="771">
        <f>+Indholdsfortegnelse!E48</f>
        <v>44196</v>
      </c>
      <c r="B3" s="35"/>
      <c r="C3" s="35"/>
      <c r="D3" s="35"/>
      <c r="E3" s="35"/>
      <c r="F3" s="35"/>
      <c r="G3" s="35"/>
      <c r="H3" s="35"/>
      <c r="I3" s="35"/>
      <c r="J3" s="35"/>
    </row>
    <row r="4" spans="1:10" ht="15" customHeight="1" x14ac:dyDescent="0.25">
      <c r="A4" s="35"/>
      <c r="B4" s="977" t="s">
        <v>1188</v>
      </c>
      <c r="C4" s="979" t="s">
        <v>1189</v>
      </c>
      <c r="D4" s="975" t="s">
        <v>1190</v>
      </c>
      <c r="E4" s="981"/>
      <c r="F4" s="979" t="s">
        <v>1191</v>
      </c>
      <c r="G4" s="975" t="s">
        <v>1192</v>
      </c>
      <c r="H4" s="976"/>
      <c r="I4" s="35"/>
      <c r="J4" s="35"/>
    </row>
    <row r="5" spans="1:10" ht="27.75" customHeight="1" x14ac:dyDescent="0.25">
      <c r="A5" s="35"/>
      <c r="B5" s="978"/>
      <c r="C5" s="980"/>
      <c r="D5" s="36"/>
      <c r="E5" s="37" t="s">
        <v>1193</v>
      </c>
      <c r="F5" s="980"/>
      <c r="G5" s="36"/>
      <c r="H5" s="37" t="s">
        <v>1193</v>
      </c>
      <c r="I5" s="35"/>
      <c r="J5" s="35"/>
    </row>
    <row r="6" spans="1:10" ht="15" customHeight="1" x14ac:dyDescent="0.25">
      <c r="A6" s="35"/>
      <c r="B6" s="38" t="s">
        <v>524</v>
      </c>
      <c r="C6" s="39" t="s">
        <v>786</v>
      </c>
      <c r="D6" s="39" t="s">
        <v>1194</v>
      </c>
      <c r="E6" s="40" t="s">
        <v>1195</v>
      </c>
      <c r="F6" s="39" t="s">
        <v>1196</v>
      </c>
      <c r="G6" s="39" t="s">
        <v>1197</v>
      </c>
      <c r="H6" s="40" t="s">
        <v>1197</v>
      </c>
      <c r="I6" s="35"/>
      <c r="J6" s="35"/>
    </row>
    <row r="7" spans="1:10" ht="15" customHeight="1" x14ac:dyDescent="0.25">
      <c r="A7" s="38" t="s">
        <v>786</v>
      </c>
      <c r="B7" s="38" t="s">
        <v>1198</v>
      </c>
      <c r="C7" s="41">
        <v>158483.950507959</v>
      </c>
      <c r="D7" s="38"/>
      <c r="E7" s="38"/>
      <c r="F7" s="41">
        <v>22598.9820135513</v>
      </c>
      <c r="G7" s="38"/>
      <c r="H7" s="38"/>
      <c r="I7" s="35"/>
      <c r="J7" s="35"/>
    </row>
    <row r="8" spans="1:10" ht="15" customHeight="1" x14ac:dyDescent="0.25">
      <c r="A8" s="38" t="s">
        <v>789</v>
      </c>
      <c r="B8" s="38" t="s">
        <v>1199</v>
      </c>
      <c r="C8" s="38"/>
      <c r="D8" s="38"/>
      <c r="E8" s="38"/>
      <c r="F8" s="41">
        <v>33.835345889999999</v>
      </c>
      <c r="G8" s="41">
        <v>33.835345889999999</v>
      </c>
      <c r="H8" s="38"/>
      <c r="I8" s="35"/>
      <c r="J8" s="35"/>
    </row>
    <row r="9" spans="1:10" ht="15" customHeight="1" x14ac:dyDescent="0.25">
      <c r="A9" s="38" t="s">
        <v>1194</v>
      </c>
      <c r="B9" s="38" t="s">
        <v>1200</v>
      </c>
      <c r="C9" s="41">
        <v>8737.2180224187196</v>
      </c>
      <c r="D9" s="41">
        <v>8737.2180224187196</v>
      </c>
      <c r="E9" s="38"/>
      <c r="F9" s="41">
        <v>22565.146667661302</v>
      </c>
      <c r="G9" s="41">
        <v>18864.887593750002</v>
      </c>
      <c r="H9" s="41">
        <v>10168.903537</v>
      </c>
      <c r="I9" s="35"/>
      <c r="J9" s="35"/>
    </row>
    <row r="10" spans="1:10" ht="15" customHeight="1" x14ac:dyDescent="0.25">
      <c r="A10" s="38" t="s">
        <v>1201</v>
      </c>
      <c r="B10" s="38" t="s">
        <v>451</v>
      </c>
      <c r="C10" s="41">
        <v>474.65650699999998</v>
      </c>
      <c r="D10" s="38"/>
      <c r="E10" s="38"/>
      <c r="F10" s="38"/>
      <c r="G10" s="38"/>
      <c r="H10" s="38"/>
      <c r="I10" s="35"/>
      <c r="J10" s="35"/>
    </row>
    <row r="11" spans="1:10" ht="15" customHeight="1" x14ac:dyDescent="0.25">
      <c r="A11" s="35"/>
      <c r="B11" s="35"/>
      <c r="C11" s="35"/>
      <c r="D11" s="35"/>
      <c r="E11" s="35"/>
      <c r="F11" s="35"/>
      <c r="G11" s="35"/>
      <c r="H11" s="35"/>
      <c r="I11" s="35"/>
      <c r="J11" s="35"/>
    </row>
    <row r="12" spans="1:10" ht="111.75" customHeight="1" x14ac:dyDescent="0.25">
      <c r="A12" s="35"/>
      <c r="B12" s="42" t="s">
        <v>1202</v>
      </c>
      <c r="C12" s="37" t="s">
        <v>1203</v>
      </c>
      <c r="D12" s="37" t="s">
        <v>1204</v>
      </c>
      <c r="E12" s="43"/>
      <c r="F12" s="35"/>
      <c r="G12" s="35"/>
      <c r="H12" s="35"/>
      <c r="I12" s="35"/>
      <c r="J12" s="35"/>
    </row>
    <row r="13" spans="1:10" ht="15" customHeight="1" x14ac:dyDescent="0.25">
      <c r="A13" s="35"/>
      <c r="B13" s="38" t="s">
        <v>524</v>
      </c>
      <c r="C13" s="39" t="s">
        <v>786</v>
      </c>
      <c r="D13" s="39" t="s">
        <v>1194</v>
      </c>
      <c r="E13" s="44"/>
      <c r="F13" s="35"/>
      <c r="G13" s="35"/>
      <c r="H13" s="35"/>
      <c r="I13" s="35"/>
      <c r="J13" s="35"/>
    </row>
    <row r="14" spans="1:10" ht="15" customHeight="1" x14ac:dyDescent="0.25">
      <c r="A14" s="38" t="s">
        <v>1205</v>
      </c>
      <c r="B14" s="38" t="s">
        <v>1206</v>
      </c>
      <c r="C14" s="38"/>
      <c r="D14" s="38"/>
      <c r="E14" s="44"/>
      <c r="F14" s="35"/>
      <c r="G14" s="45"/>
      <c r="H14" s="35"/>
      <c r="I14" s="35"/>
      <c r="J14" s="35"/>
    </row>
    <row r="15" spans="1:10" ht="15" customHeight="1" x14ac:dyDescent="0.25">
      <c r="A15" s="38" t="s">
        <v>1207</v>
      </c>
      <c r="B15" s="38" t="s">
        <v>1199</v>
      </c>
      <c r="C15" s="38"/>
      <c r="D15" s="38"/>
      <c r="E15" s="44"/>
      <c r="F15" s="35"/>
      <c r="G15" s="45"/>
      <c r="H15" s="35"/>
      <c r="I15" s="35"/>
      <c r="J15" s="35"/>
    </row>
    <row r="16" spans="1:10" ht="15" customHeight="1" x14ac:dyDescent="0.25">
      <c r="A16" s="38" t="s">
        <v>1208</v>
      </c>
      <c r="B16" s="38" t="s">
        <v>1200</v>
      </c>
      <c r="C16" s="38"/>
      <c r="D16" s="38"/>
      <c r="E16" s="44"/>
      <c r="F16" s="35"/>
      <c r="G16" s="35"/>
      <c r="H16" s="35"/>
      <c r="I16" s="35"/>
      <c r="J16" s="35"/>
    </row>
    <row r="17" spans="1:10" ht="15" customHeight="1" x14ac:dyDescent="0.25">
      <c r="A17" s="38" t="s">
        <v>1209</v>
      </c>
      <c r="B17" s="38" t="s">
        <v>1210</v>
      </c>
      <c r="C17" s="38"/>
      <c r="D17" s="38"/>
      <c r="E17" s="44"/>
      <c r="F17" s="35"/>
      <c r="G17" s="35"/>
      <c r="H17" s="35"/>
      <c r="I17" s="35"/>
      <c r="J17" s="35"/>
    </row>
    <row r="18" spans="1:10" ht="15" customHeight="1" x14ac:dyDescent="0.25">
      <c r="A18" s="38" t="s">
        <v>1211</v>
      </c>
      <c r="B18" s="38" t="s">
        <v>1212</v>
      </c>
      <c r="C18" s="38"/>
      <c r="D18" s="41"/>
      <c r="E18" s="44"/>
      <c r="F18" s="35"/>
      <c r="G18" s="35"/>
      <c r="H18" s="35"/>
      <c r="I18" s="35"/>
      <c r="J18" s="35"/>
    </row>
    <row r="19" spans="1:10" ht="15" customHeight="1" x14ac:dyDescent="0.25">
      <c r="A19" s="35"/>
      <c r="B19" s="35"/>
      <c r="C19" s="35"/>
      <c r="D19" s="35"/>
      <c r="E19" s="35"/>
      <c r="F19" s="35"/>
      <c r="G19" s="35"/>
      <c r="H19" s="35"/>
      <c r="I19" s="35"/>
      <c r="J19" s="35"/>
    </row>
    <row r="20" spans="1:10" ht="96" customHeight="1" x14ac:dyDescent="0.25">
      <c r="A20" s="35"/>
      <c r="B20" s="42" t="s">
        <v>1213</v>
      </c>
      <c r="C20" s="37" t="s">
        <v>1214</v>
      </c>
      <c r="D20" s="37" t="s">
        <v>1215</v>
      </c>
      <c r="E20" s="43"/>
      <c r="F20" s="35"/>
      <c r="G20" s="35"/>
      <c r="H20" s="35"/>
      <c r="I20" s="35"/>
      <c r="J20" s="35"/>
    </row>
    <row r="21" spans="1:10" ht="15" customHeight="1" x14ac:dyDescent="0.25">
      <c r="A21" s="35"/>
      <c r="B21" s="38" t="s">
        <v>524</v>
      </c>
      <c r="C21" s="39" t="s">
        <v>786</v>
      </c>
      <c r="D21" s="39" t="s">
        <v>789</v>
      </c>
      <c r="E21" s="44"/>
      <c r="F21" s="35"/>
      <c r="G21" s="35"/>
      <c r="H21" s="35"/>
      <c r="I21" s="35"/>
      <c r="J21" s="35"/>
    </row>
    <row r="22" spans="1:10" ht="15" customHeight="1" x14ac:dyDescent="0.25">
      <c r="A22" s="38" t="s">
        <v>786</v>
      </c>
      <c r="B22" s="38" t="s">
        <v>1216</v>
      </c>
      <c r="C22" s="41">
        <v>165733.12211031004</v>
      </c>
      <c r="D22" s="38"/>
      <c r="E22" s="44"/>
      <c r="F22" s="35"/>
      <c r="G22" s="35"/>
      <c r="H22" s="35"/>
      <c r="I22" s="35"/>
      <c r="J22" s="35"/>
    </row>
    <row r="23" spans="1:10" ht="15" customHeight="1" x14ac:dyDescent="0.25">
      <c r="A23" s="35"/>
      <c r="B23" s="35"/>
      <c r="C23" s="35"/>
      <c r="D23" s="35"/>
      <c r="E23" s="35"/>
      <c r="F23" s="35"/>
      <c r="G23" s="35"/>
      <c r="H23" s="35"/>
      <c r="I23" s="35"/>
      <c r="J23" s="35"/>
    </row>
    <row r="24" spans="1:10" ht="15" customHeight="1" x14ac:dyDescent="0.25">
      <c r="A24" s="46" t="s">
        <v>470</v>
      </c>
      <c r="B24" s="767" t="s">
        <v>1217</v>
      </c>
      <c r="C24" s="764"/>
      <c r="D24" s="764"/>
      <c r="E24" s="764"/>
      <c r="F24" s="764"/>
      <c r="G24" s="764"/>
      <c r="H24" s="764"/>
      <c r="I24" s="35"/>
      <c r="J24" s="35"/>
    </row>
    <row r="25" spans="1:10" ht="15" customHeight="1" x14ac:dyDescent="0.25">
      <c r="A25" s="46" t="s">
        <v>502</v>
      </c>
      <c r="B25" s="47" t="s">
        <v>9</v>
      </c>
      <c r="C25" s="48"/>
      <c r="D25" s="48"/>
      <c r="E25" s="48"/>
      <c r="F25" s="48"/>
      <c r="G25" s="48"/>
      <c r="H25" s="48"/>
      <c r="I25" s="35"/>
      <c r="J25" s="35"/>
    </row>
    <row r="26" spans="1:10" ht="15" customHeight="1" x14ac:dyDescent="0.25">
      <c r="A26" s="35"/>
      <c r="B26" s="35"/>
      <c r="C26" s="35"/>
      <c r="D26" s="35"/>
      <c r="E26" s="35"/>
      <c r="F26" s="35"/>
      <c r="G26" s="35"/>
      <c r="H26" s="35"/>
      <c r="I26" s="35"/>
      <c r="J26" s="35"/>
    </row>
    <row r="27" spans="1:10" ht="15" customHeight="1"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sheetData>
  <mergeCells count="6">
    <mergeCell ref="A1:H1"/>
    <mergeCell ref="G4:H4"/>
    <mergeCell ref="B4:B5"/>
    <mergeCell ref="C4:C5"/>
    <mergeCell ref="D4:E4"/>
    <mergeCell ref="F4:F5"/>
  </mergeCells>
  <hyperlinks>
    <hyperlink ref="I1" location="Indholdsfortegnelse!A1" display="Back to index" xr:uid="{00000000-0004-0000-2700-000000000000}"/>
  </hyperlink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D91"/>
  <sheetViews>
    <sheetView showGridLines="0" zoomScale="70" zoomScaleNormal="70" zoomScaleSheetLayoutView="115" workbookViewId="0">
      <selection sqref="A1:C1"/>
    </sheetView>
  </sheetViews>
  <sheetFormatPr defaultColWidth="9" defaultRowHeight="11.5" x14ac:dyDescent="0.25"/>
  <cols>
    <col min="1" max="1" width="8.25" style="15" customWidth="1"/>
    <col min="2" max="2" width="127.83203125" style="15" customWidth="1"/>
    <col min="3" max="3" width="24.83203125" style="15" customWidth="1"/>
    <col min="4" max="4" width="25.83203125" style="15" customWidth="1"/>
    <col min="5" max="16384" width="9" style="15"/>
  </cols>
  <sheetData>
    <row r="1" spans="1:4" ht="15" customHeight="1" x14ac:dyDescent="0.25">
      <c r="A1" s="797" t="s">
        <v>321</v>
      </c>
      <c r="B1" s="797"/>
      <c r="C1" s="797"/>
      <c r="D1" s="377" t="s">
        <v>96</v>
      </c>
    </row>
    <row r="2" spans="1:4" ht="15" customHeight="1" x14ac:dyDescent="0.25">
      <c r="A2" s="126"/>
      <c r="C2" s="590"/>
    </row>
    <row r="3" spans="1:4" ht="15" customHeight="1" x14ac:dyDescent="0.25">
      <c r="A3" s="791">
        <f>+Indholdsfortegnelse!E9</f>
        <v>44196</v>
      </c>
      <c r="B3" s="791"/>
      <c r="C3" s="591"/>
    </row>
    <row r="4" spans="1:4" ht="15" customHeight="1" x14ac:dyDescent="0.25">
      <c r="A4" s="518"/>
      <c r="B4" s="519" t="s">
        <v>322</v>
      </c>
      <c r="C4" s="596"/>
    </row>
    <row r="5" spans="1:4" ht="15" customHeight="1" x14ac:dyDescent="0.25">
      <c r="A5" s="569"/>
      <c r="B5" s="597"/>
      <c r="C5" s="598" t="s">
        <v>279</v>
      </c>
    </row>
    <row r="6" spans="1:4" ht="15" customHeight="1" x14ac:dyDescent="0.25">
      <c r="A6" s="107" t="s">
        <v>323</v>
      </c>
      <c r="B6" s="107" t="s">
        <v>324</v>
      </c>
      <c r="C6" s="571">
        <v>181719.16749029001</v>
      </c>
      <c r="D6" s="599"/>
    </row>
    <row r="7" spans="1:4" ht="15" customHeight="1" x14ac:dyDescent="0.25">
      <c r="A7" s="107" t="s">
        <v>325</v>
      </c>
      <c r="B7" s="107" t="s">
        <v>326</v>
      </c>
      <c r="C7" s="571">
        <v>12006.795131999999</v>
      </c>
      <c r="D7" s="599"/>
    </row>
    <row r="8" spans="1:4" ht="15" customHeight="1" x14ac:dyDescent="0.25">
      <c r="A8" s="107" t="s">
        <v>327</v>
      </c>
      <c r="B8" s="107" t="s">
        <v>328</v>
      </c>
      <c r="C8" s="571">
        <f>+C9+C10+C11+C12+C13+C14+C15+C16+C17</f>
        <v>169712.37235822057</v>
      </c>
      <c r="D8" s="599"/>
    </row>
    <row r="9" spans="1:4" ht="15" customHeight="1" x14ac:dyDescent="0.25">
      <c r="A9" s="107" t="s">
        <v>329</v>
      </c>
      <c r="B9" s="107" t="s">
        <v>330</v>
      </c>
      <c r="C9" s="571">
        <v>0</v>
      </c>
    </row>
    <row r="10" spans="1:4" ht="15" customHeight="1" x14ac:dyDescent="0.25">
      <c r="A10" s="107" t="s">
        <v>331</v>
      </c>
      <c r="B10" s="107" t="s">
        <v>332</v>
      </c>
      <c r="C10" s="571">
        <v>1362.0151840000001</v>
      </c>
    </row>
    <row r="11" spans="1:4" ht="15" customHeight="1" x14ac:dyDescent="0.25">
      <c r="A11" s="107" t="s">
        <v>333</v>
      </c>
      <c r="B11" s="107" t="s">
        <v>334</v>
      </c>
      <c r="C11" s="571">
        <v>0</v>
      </c>
    </row>
    <row r="12" spans="1:4" ht="15" customHeight="1" x14ac:dyDescent="0.25">
      <c r="A12" s="107" t="s">
        <v>335</v>
      </c>
      <c r="B12" s="107" t="s">
        <v>336</v>
      </c>
      <c r="C12" s="571">
        <v>431.481111</v>
      </c>
    </row>
    <row r="13" spans="1:4" ht="15" customHeight="1" x14ac:dyDescent="0.25">
      <c r="A13" s="107" t="s">
        <v>337</v>
      </c>
      <c r="B13" s="107" t="s">
        <v>338</v>
      </c>
      <c r="C13" s="571">
        <v>61860.687153390201</v>
      </c>
    </row>
    <row r="14" spans="1:4" ht="15" customHeight="1" x14ac:dyDescent="0.25">
      <c r="A14" s="107" t="s">
        <v>339</v>
      </c>
      <c r="B14" s="107" t="s">
        <v>340</v>
      </c>
      <c r="C14" s="571">
        <v>108.024339</v>
      </c>
    </row>
    <row r="15" spans="1:4" ht="15" customHeight="1" x14ac:dyDescent="0.25">
      <c r="A15" s="107" t="s">
        <v>341</v>
      </c>
      <c r="B15" s="107" t="s">
        <v>342</v>
      </c>
      <c r="C15" s="571">
        <f>30246.6089598304+73133.842269</f>
        <v>103380.4512288304</v>
      </c>
    </row>
    <row r="16" spans="1:4" ht="15" customHeight="1" x14ac:dyDescent="0.25">
      <c r="A16" s="107" t="s">
        <v>343</v>
      </c>
      <c r="B16" s="107" t="s">
        <v>344</v>
      </c>
      <c r="C16" s="571">
        <v>2131.8205670000002</v>
      </c>
    </row>
    <row r="17" spans="1:3" ht="15" customHeight="1" thickBot="1" x14ac:dyDescent="0.3">
      <c r="A17" s="600" t="s">
        <v>345</v>
      </c>
      <c r="B17" s="600" t="s">
        <v>346</v>
      </c>
      <c r="C17" s="601">
        <v>437.89277499999997</v>
      </c>
    </row>
    <row r="18" spans="1:3" ht="15" customHeight="1" x14ac:dyDescent="0.25"/>
    <row r="19" spans="1:3" ht="15" customHeight="1" x14ac:dyDescent="0.25"/>
    <row r="20" spans="1:3" ht="15" customHeight="1" x14ac:dyDescent="0.25">
      <c r="B20" s="107"/>
    </row>
    <row r="21" spans="1:3" ht="15" customHeight="1" x14ac:dyDescent="0.25">
      <c r="B21" s="107"/>
    </row>
    <row r="22" spans="1:3" ht="15" customHeight="1" x14ac:dyDescent="0.25">
      <c r="B22" s="107"/>
    </row>
    <row r="23" spans="1:3" ht="15" customHeight="1" x14ac:dyDescent="0.25">
      <c r="B23" s="107"/>
    </row>
    <row r="24" spans="1:3" ht="15" customHeight="1" x14ac:dyDescent="0.25">
      <c r="B24" s="107"/>
    </row>
    <row r="25" spans="1:3" ht="15" customHeight="1" x14ac:dyDescent="0.25">
      <c r="B25" s="107"/>
    </row>
    <row r="26" spans="1:3" ht="15" customHeight="1" x14ac:dyDescent="0.25">
      <c r="B26" s="444"/>
    </row>
    <row r="27" spans="1:3" ht="15" customHeight="1" x14ac:dyDescent="0.25">
      <c r="B27" s="107"/>
    </row>
    <row r="28" spans="1:3" ht="15" customHeight="1" x14ac:dyDescent="0.25">
      <c r="B28" s="107"/>
    </row>
    <row r="29" spans="1:3" ht="15" customHeight="1" x14ac:dyDescent="0.25">
      <c r="B29" s="107"/>
    </row>
    <row r="30" spans="1:3" ht="15" customHeight="1" x14ac:dyDescent="0.25">
      <c r="B30" s="107"/>
    </row>
    <row r="31" spans="1:3" ht="15" customHeight="1" x14ac:dyDescent="0.25"/>
    <row r="32" spans="1: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mergeCells count="2">
    <mergeCell ref="A1:C1"/>
    <mergeCell ref="A3:B3"/>
  </mergeCells>
  <hyperlinks>
    <hyperlink ref="D1" location="Indholdsfortegnelse!A1" display="Back to index" xr:uid="{00000000-0004-0000-0400-000000000000}"/>
  </hyperlinks>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D107"/>
  <sheetViews>
    <sheetView showGridLines="0" zoomScaleNormal="100" zoomScaleSheetLayoutView="115" workbookViewId="0">
      <selection sqref="A1:C1"/>
    </sheetView>
  </sheetViews>
  <sheetFormatPr defaultColWidth="9" defaultRowHeight="11.5" x14ac:dyDescent="0.25"/>
  <cols>
    <col min="1" max="1" width="11.5" style="15" customWidth="1"/>
    <col min="2" max="2" width="41.5" style="15" customWidth="1"/>
    <col min="3" max="3" width="57.75" style="15" customWidth="1"/>
    <col min="4" max="4" width="25.83203125" style="15" customWidth="1"/>
    <col min="5" max="16384" width="9" style="15"/>
  </cols>
  <sheetData>
    <row r="1" spans="1:4" ht="15" customHeight="1" x14ac:dyDescent="0.25">
      <c r="A1" s="797" t="s">
        <v>347</v>
      </c>
      <c r="B1" s="797"/>
      <c r="C1" s="797"/>
      <c r="D1" s="377" t="s">
        <v>96</v>
      </c>
    </row>
    <row r="2" spans="1:4" ht="15" customHeight="1" x14ac:dyDescent="0.25">
      <c r="A2" s="126"/>
      <c r="C2" s="590"/>
    </row>
    <row r="3" spans="1:4" ht="15" customHeight="1" x14ac:dyDescent="0.25">
      <c r="A3" s="517">
        <f>+Indholdsfortegnelse!E10</f>
        <v>44196</v>
      </c>
      <c r="C3" s="591"/>
    </row>
    <row r="4" spans="1:4" ht="15" customHeight="1" x14ac:dyDescent="0.25">
      <c r="A4" s="518"/>
      <c r="B4" s="519"/>
      <c r="C4" s="592" t="s">
        <v>348</v>
      </c>
    </row>
    <row r="5" spans="1:4" ht="55.5" customHeight="1" x14ac:dyDescent="0.25">
      <c r="A5" s="444">
        <v>1</v>
      </c>
      <c r="B5" s="735" t="s">
        <v>349</v>
      </c>
      <c r="C5" s="593" t="s">
        <v>350</v>
      </c>
    </row>
    <row r="6" spans="1:4" ht="46" x14ac:dyDescent="0.25">
      <c r="A6" s="594">
        <v>2</v>
      </c>
      <c r="B6" s="525" t="s">
        <v>351</v>
      </c>
      <c r="C6" s="595" t="s">
        <v>352</v>
      </c>
    </row>
    <row r="7" spans="1:4" ht="15" customHeight="1" x14ac:dyDescent="0.25"/>
    <row r="8" spans="1:4" ht="15" customHeight="1" x14ac:dyDescent="0.25"/>
    <row r="9" spans="1:4" ht="15" customHeight="1" x14ac:dyDescent="0.25">
      <c r="B9" s="107"/>
    </row>
    <row r="10" spans="1:4" ht="15" customHeight="1" x14ac:dyDescent="0.25">
      <c r="B10" s="107"/>
    </row>
    <row r="11" spans="1:4" ht="15" customHeight="1" x14ac:dyDescent="0.25">
      <c r="B11" s="107"/>
    </row>
    <row r="12" spans="1:4" ht="15" customHeight="1" x14ac:dyDescent="0.25">
      <c r="B12" s="107"/>
    </row>
    <row r="13" spans="1:4" ht="15" customHeight="1" x14ac:dyDescent="0.25">
      <c r="B13" s="107"/>
    </row>
    <row r="14" spans="1:4" ht="15" customHeight="1" x14ac:dyDescent="0.25">
      <c r="B14" s="107"/>
    </row>
    <row r="15" spans="1:4" ht="15" customHeight="1" x14ac:dyDescent="0.25">
      <c r="B15" s="107"/>
    </row>
    <row r="16" spans="1:4" ht="15" customHeight="1" x14ac:dyDescent="0.25">
      <c r="B16" s="107"/>
    </row>
    <row r="17" spans="2:2" ht="15" customHeight="1" x14ac:dyDescent="0.25">
      <c r="B17" s="107"/>
    </row>
    <row r="18" spans="2:2" ht="15" customHeight="1" x14ac:dyDescent="0.25">
      <c r="B18" s="107"/>
    </row>
    <row r="19" spans="2:2" ht="15" customHeight="1" x14ac:dyDescent="0.25">
      <c r="B19" s="107"/>
    </row>
    <row r="20" spans="2:2" ht="15" customHeight="1" x14ac:dyDescent="0.25"/>
    <row r="21" spans="2:2" ht="15" customHeight="1" x14ac:dyDescent="0.25"/>
    <row r="22" spans="2:2" ht="15" customHeight="1" x14ac:dyDescent="0.25"/>
    <row r="23" spans="2:2" ht="15" customHeight="1" x14ac:dyDescent="0.25"/>
    <row r="24" spans="2:2" ht="15" customHeight="1" x14ac:dyDescent="0.25"/>
    <row r="25" spans="2:2" ht="15" customHeight="1" x14ac:dyDescent="0.25"/>
    <row r="26" spans="2:2" ht="15" customHeight="1" x14ac:dyDescent="0.25"/>
    <row r="27" spans="2:2" ht="15" customHeight="1" x14ac:dyDescent="0.25"/>
    <row r="28" spans="2:2" ht="15" customHeight="1" x14ac:dyDescent="0.25"/>
    <row r="29" spans="2:2" ht="15" customHeight="1" x14ac:dyDescent="0.25"/>
    <row r="30" spans="2:2" ht="15" customHeight="1" x14ac:dyDescent="0.25"/>
    <row r="31" spans="2:2" ht="15" customHeight="1" x14ac:dyDescent="0.25"/>
    <row r="32" spans="2: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1">
    <mergeCell ref="A1:C1"/>
  </mergeCells>
  <hyperlinks>
    <hyperlink ref="D1" location="Indholdsfortegnelse!A1" display="Back to index" xr:uid="{00000000-0004-0000-0500-000000000000}"/>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G91"/>
  <sheetViews>
    <sheetView showGridLines="0" zoomScaleNormal="100" zoomScaleSheetLayoutView="115" workbookViewId="0">
      <selection sqref="A1:D1"/>
    </sheetView>
  </sheetViews>
  <sheetFormatPr defaultColWidth="3.33203125" defaultRowHeight="11.5" x14ac:dyDescent="0.25"/>
  <cols>
    <col min="1" max="1" width="5.75" style="572" customWidth="1"/>
    <col min="2" max="2" width="65.83203125" style="572" customWidth="1"/>
    <col min="3" max="4" width="25.58203125" style="572" customWidth="1"/>
    <col min="5" max="5" width="25.83203125" style="572" customWidth="1"/>
    <col min="6" max="6" width="3.33203125" style="572" customWidth="1"/>
    <col min="7" max="16384" width="3.33203125" style="572"/>
  </cols>
  <sheetData>
    <row r="1" spans="1:7" ht="15" customHeight="1" x14ac:dyDescent="0.25">
      <c r="A1" s="792" t="s">
        <v>353</v>
      </c>
      <c r="B1" s="792"/>
      <c r="C1" s="792"/>
      <c r="D1" s="792"/>
      <c r="E1" s="377" t="s">
        <v>96</v>
      </c>
    </row>
    <row r="2" spans="1:7" ht="15" customHeight="1" x14ac:dyDescent="0.25">
      <c r="A2" s="573"/>
      <c r="B2" s="574"/>
      <c r="C2" s="574"/>
      <c r="D2" s="574"/>
      <c r="E2" s="574"/>
    </row>
    <row r="3" spans="1:7" ht="15" customHeight="1" x14ac:dyDescent="0.25">
      <c r="A3" s="798">
        <f>Indholdsfortegnelse!E11</f>
        <v>44196</v>
      </c>
      <c r="B3" s="798"/>
    </row>
    <row r="4" spans="1:7" ht="15" customHeight="1" x14ac:dyDescent="0.25">
      <c r="A4" s="744">
        <v>1</v>
      </c>
      <c r="B4" s="575" t="s">
        <v>354</v>
      </c>
      <c r="C4" s="575" t="s">
        <v>355</v>
      </c>
      <c r="D4" s="575" t="s">
        <v>355</v>
      </c>
      <c r="E4" s="576"/>
      <c r="G4" s="577"/>
    </row>
    <row r="5" spans="1:7" ht="15" customHeight="1" x14ac:dyDescent="0.25">
      <c r="A5" s="742">
        <v>2</v>
      </c>
      <c r="B5" s="96" t="s">
        <v>356</v>
      </c>
      <c r="C5" s="96" t="s">
        <v>357</v>
      </c>
      <c r="D5" s="96" t="s">
        <v>358</v>
      </c>
      <c r="E5" s="578"/>
    </row>
    <row r="6" spans="1:7" ht="15" customHeight="1" x14ac:dyDescent="0.25">
      <c r="A6" s="742">
        <v>3</v>
      </c>
      <c r="B6" s="96" t="s">
        <v>359</v>
      </c>
      <c r="C6" s="96" t="s">
        <v>360</v>
      </c>
      <c r="D6" s="96" t="s">
        <v>360</v>
      </c>
      <c r="E6" s="578"/>
    </row>
    <row r="7" spans="1:7" ht="15" customHeight="1" x14ac:dyDescent="0.25">
      <c r="A7" s="579"/>
      <c r="B7" s="580" t="s">
        <v>361</v>
      </c>
      <c r="C7" s="581"/>
      <c r="D7" s="581"/>
      <c r="E7" s="578"/>
    </row>
    <row r="8" spans="1:7" ht="15" customHeight="1" x14ac:dyDescent="0.25">
      <c r="A8" s="742">
        <v>4</v>
      </c>
      <c r="B8" s="96" t="s">
        <v>362</v>
      </c>
      <c r="C8" s="96" t="s">
        <v>217</v>
      </c>
      <c r="D8" s="96" t="s">
        <v>217</v>
      </c>
      <c r="E8" s="578"/>
    </row>
    <row r="9" spans="1:7" x14ac:dyDescent="0.25">
      <c r="A9" s="742">
        <f>+A8+1</f>
        <v>5</v>
      </c>
      <c r="B9" s="741" t="s">
        <v>363</v>
      </c>
      <c r="C9" s="96" t="s">
        <v>217</v>
      </c>
      <c r="D9" s="96" t="s">
        <v>217</v>
      </c>
      <c r="E9" s="578"/>
    </row>
    <row r="10" spans="1:7" ht="23" x14ac:dyDescent="0.25">
      <c r="A10" s="742">
        <f t="shared" ref="A10" si="0">+A9+1</f>
        <v>6</v>
      </c>
      <c r="B10" s="741" t="s">
        <v>364</v>
      </c>
      <c r="C10" s="96"/>
      <c r="D10" s="96"/>
      <c r="E10" s="578"/>
    </row>
    <row r="11" spans="1:7" ht="15" customHeight="1" x14ac:dyDescent="0.25">
      <c r="A11" s="742">
        <v>7</v>
      </c>
      <c r="B11" s="96" t="s">
        <v>365</v>
      </c>
      <c r="C11" s="96" t="s">
        <v>217</v>
      </c>
      <c r="D11" s="96" t="s">
        <v>217</v>
      </c>
      <c r="E11" s="578"/>
    </row>
    <row r="12" spans="1:7" x14ac:dyDescent="0.25">
      <c r="A12" s="742">
        <v>8</v>
      </c>
      <c r="B12" s="741" t="s">
        <v>366</v>
      </c>
      <c r="C12" s="96" t="s">
        <v>367</v>
      </c>
      <c r="D12" s="96" t="s">
        <v>367</v>
      </c>
      <c r="E12" s="582"/>
    </row>
    <row r="13" spans="1:7" ht="15" customHeight="1" x14ac:dyDescent="0.25">
      <c r="A13" s="583">
        <v>9</v>
      </c>
      <c r="B13" s="96" t="s">
        <v>368</v>
      </c>
      <c r="C13" s="96" t="s">
        <v>367</v>
      </c>
      <c r="D13" s="96" t="s">
        <v>367</v>
      </c>
      <c r="E13" s="578"/>
    </row>
    <row r="14" spans="1:7" ht="15" customHeight="1" x14ac:dyDescent="0.25">
      <c r="A14" s="583" t="s">
        <v>369</v>
      </c>
      <c r="B14" s="96" t="s">
        <v>370</v>
      </c>
      <c r="C14" s="96">
        <v>100</v>
      </c>
      <c r="D14" s="96">
        <v>100</v>
      </c>
      <c r="E14" s="578"/>
    </row>
    <row r="15" spans="1:7" ht="15" customHeight="1" x14ac:dyDescent="0.25">
      <c r="A15" s="584" t="s">
        <v>371</v>
      </c>
      <c r="B15" s="585" t="s">
        <v>372</v>
      </c>
      <c r="C15" s="96">
        <v>100</v>
      </c>
      <c r="D15" s="96">
        <v>100</v>
      </c>
      <c r="E15" s="586"/>
    </row>
    <row r="16" spans="1:7" x14ac:dyDescent="0.25">
      <c r="A16" s="742">
        <v>10</v>
      </c>
      <c r="B16" s="96" t="s">
        <v>373</v>
      </c>
      <c r="C16" s="96" t="s">
        <v>374</v>
      </c>
      <c r="D16" s="96" t="s">
        <v>374</v>
      </c>
      <c r="E16" s="578"/>
    </row>
    <row r="17" spans="1:5" ht="15" customHeight="1" x14ac:dyDescent="0.25">
      <c r="A17" s="742">
        <f t="shared" ref="A17:A22" si="1">+A16+1</f>
        <v>11</v>
      </c>
      <c r="B17" s="96" t="s">
        <v>375</v>
      </c>
      <c r="C17" s="96" t="s">
        <v>376</v>
      </c>
      <c r="D17" s="96" t="s">
        <v>377</v>
      </c>
      <c r="E17" s="586"/>
    </row>
    <row r="18" spans="1:5" ht="15" customHeight="1" x14ac:dyDescent="0.25">
      <c r="A18" s="742">
        <f t="shared" si="1"/>
        <v>12</v>
      </c>
      <c r="B18" s="96" t="s">
        <v>378</v>
      </c>
      <c r="C18" s="96" t="s">
        <v>379</v>
      </c>
      <c r="D18" s="96" t="s">
        <v>379</v>
      </c>
      <c r="E18" s="578"/>
    </row>
    <row r="19" spans="1:5" ht="15" customHeight="1" x14ac:dyDescent="0.25">
      <c r="A19" s="742">
        <f t="shared" si="1"/>
        <v>13</v>
      </c>
      <c r="B19" s="96" t="s">
        <v>380</v>
      </c>
      <c r="C19" s="96" t="s">
        <v>381</v>
      </c>
      <c r="D19" s="96" t="s">
        <v>382</v>
      </c>
      <c r="E19" s="578"/>
    </row>
    <row r="20" spans="1:5" ht="15" customHeight="1" x14ac:dyDescent="0.25">
      <c r="A20" s="742">
        <f t="shared" si="1"/>
        <v>14</v>
      </c>
      <c r="B20" s="96" t="s">
        <v>383</v>
      </c>
      <c r="C20" s="96" t="s">
        <v>384</v>
      </c>
      <c r="D20" s="96" t="s">
        <v>384</v>
      </c>
      <c r="E20" s="578"/>
    </row>
    <row r="21" spans="1:5" ht="15" customHeight="1" x14ac:dyDescent="0.25">
      <c r="A21" s="587">
        <f t="shared" si="1"/>
        <v>15</v>
      </c>
      <c r="B21" s="585" t="s">
        <v>385</v>
      </c>
      <c r="C21" s="96" t="s">
        <v>386</v>
      </c>
      <c r="D21" s="96" t="s">
        <v>387</v>
      </c>
      <c r="E21" s="578"/>
    </row>
    <row r="22" spans="1:5" ht="23" x14ac:dyDescent="0.25">
      <c r="A22" s="742">
        <f t="shared" si="1"/>
        <v>16</v>
      </c>
      <c r="B22" s="96" t="s">
        <v>388</v>
      </c>
      <c r="C22" s="741" t="s">
        <v>389</v>
      </c>
      <c r="D22" s="741" t="s">
        <v>389</v>
      </c>
      <c r="E22" s="578"/>
    </row>
    <row r="23" spans="1:5" ht="15" customHeight="1" x14ac:dyDescent="0.25">
      <c r="A23" s="579"/>
      <c r="B23" s="580" t="s">
        <v>390</v>
      </c>
      <c r="C23" s="588"/>
      <c r="D23" s="588"/>
      <c r="E23" s="578"/>
    </row>
    <row r="24" spans="1:5" ht="15" customHeight="1" x14ac:dyDescent="0.25">
      <c r="A24" s="742">
        <v>17</v>
      </c>
      <c r="B24" s="96" t="s">
        <v>391</v>
      </c>
      <c r="C24" s="96" t="s">
        <v>392</v>
      </c>
      <c r="D24" s="96" t="s">
        <v>392</v>
      </c>
      <c r="E24" s="578"/>
    </row>
    <row r="25" spans="1:5" ht="15" customHeight="1" x14ac:dyDescent="0.25">
      <c r="A25" s="742">
        <v>18</v>
      </c>
      <c r="B25" s="96" t="s">
        <v>393</v>
      </c>
      <c r="C25" s="96" t="s">
        <v>394</v>
      </c>
      <c r="D25" s="96" t="s">
        <v>394</v>
      </c>
      <c r="E25" s="578"/>
    </row>
    <row r="26" spans="1:5" ht="15" customHeight="1" x14ac:dyDescent="0.25">
      <c r="A26" s="742">
        <f>+A25+1</f>
        <v>19</v>
      </c>
      <c r="B26" s="96" t="s">
        <v>395</v>
      </c>
      <c r="C26" s="96" t="s">
        <v>396</v>
      </c>
      <c r="D26" s="96" t="s">
        <v>396</v>
      </c>
      <c r="E26" s="578"/>
    </row>
    <row r="27" spans="1:5" ht="15" customHeight="1" x14ac:dyDescent="0.25">
      <c r="A27" s="742" t="s">
        <v>397</v>
      </c>
      <c r="B27" s="96" t="s">
        <v>398</v>
      </c>
      <c r="C27" s="96" t="s">
        <v>399</v>
      </c>
      <c r="D27" s="96" t="s">
        <v>399</v>
      </c>
      <c r="E27" s="578"/>
    </row>
    <row r="28" spans="1:5" ht="15" customHeight="1" x14ac:dyDescent="0.25">
      <c r="A28" s="742" t="s">
        <v>400</v>
      </c>
      <c r="B28" s="96" t="s">
        <v>401</v>
      </c>
      <c r="C28" s="96" t="s">
        <v>399</v>
      </c>
      <c r="D28" s="96" t="s">
        <v>399</v>
      </c>
      <c r="E28" s="578"/>
    </row>
    <row r="29" spans="1:5" ht="15" customHeight="1" x14ac:dyDescent="0.25">
      <c r="A29" s="742">
        <v>21</v>
      </c>
      <c r="B29" s="96" t="s">
        <v>402</v>
      </c>
      <c r="C29" s="96" t="s">
        <v>396</v>
      </c>
      <c r="D29" s="96" t="s">
        <v>396</v>
      </c>
      <c r="E29" s="578"/>
    </row>
    <row r="30" spans="1:5" ht="15" customHeight="1" x14ac:dyDescent="0.25">
      <c r="A30" s="742">
        <f t="shared" ref="A30:A45" si="2">+A29+1</f>
        <v>22</v>
      </c>
      <c r="B30" s="96" t="s">
        <v>403</v>
      </c>
      <c r="C30" s="96" t="s">
        <v>404</v>
      </c>
      <c r="D30" s="96" t="s">
        <v>404</v>
      </c>
      <c r="E30" s="578"/>
    </row>
    <row r="31" spans="1:5" ht="15" customHeight="1" x14ac:dyDescent="0.25">
      <c r="A31" s="742">
        <f t="shared" si="2"/>
        <v>23</v>
      </c>
      <c r="B31" s="96" t="s">
        <v>405</v>
      </c>
      <c r="C31" s="96" t="s">
        <v>406</v>
      </c>
      <c r="D31" s="96" t="s">
        <v>406</v>
      </c>
      <c r="E31" s="578"/>
    </row>
    <row r="32" spans="1:5" ht="15" customHeight="1" x14ac:dyDescent="0.25">
      <c r="A32" s="742">
        <f t="shared" si="2"/>
        <v>24</v>
      </c>
      <c r="B32" s="96" t="s">
        <v>407</v>
      </c>
      <c r="C32" s="96"/>
      <c r="D32" s="96"/>
      <c r="E32" s="578"/>
    </row>
    <row r="33" spans="1:5" ht="15" customHeight="1" x14ac:dyDescent="0.25">
      <c r="A33" s="742">
        <f t="shared" si="2"/>
        <v>25</v>
      </c>
      <c r="B33" s="96" t="s">
        <v>408</v>
      </c>
      <c r="C33" s="96"/>
      <c r="D33" s="96"/>
      <c r="E33" s="578"/>
    </row>
    <row r="34" spans="1:5" ht="15" customHeight="1" x14ac:dyDescent="0.25">
      <c r="A34" s="742">
        <f t="shared" si="2"/>
        <v>26</v>
      </c>
      <c r="B34" s="96" t="s">
        <v>409</v>
      </c>
      <c r="C34" s="96"/>
      <c r="D34" s="96"/>
      <c r="E34" s="578"/>
    </row>
    <row r="35" spans="1:5" ht="15" customHeight="1" x14ac:dyDescent="0.25">
      <c r="A35" s="742">
        <f t="shared" si="2"/>
        <v>27</v>
      </c>
      <c r="B35" s="96" t="s">
        <v>410</v>
      </c>
      <c r="C35" s="96"/>
      <c r="D35" s="96"/>
      <c r="E35" s="578"/>
    </row>
    <row r="36" spans="1:5" ht="15" customHeight="1" x14ac:dyDescent="0.25">
      <c r="A36" s="742">
        <f t="shared" si="2"/>
        <v>28</v>
      </c>
      <c r="B36" s="96" t="s">
        <v>411</v>
      </c>
      <c r="E36" s="578"/>
    </row>
    <row r="37" spans="1:5" ht="15" customHeight="1" x14ac:dyDescent="0.25">
      <c r="A37" s="742">
        <f t="shared" si="2"/>
        <v>29</v>
      </c>
      <c r="B37" s="96" t="s">
        <v>412</v>
      </c>
      <c r="E37" s="578"/>
    </row>
    <row r="38" spans="1:5" ht="15" customHeight="1" x14ac:dyDescent="0.25">
      <c r="A38" s="742">
        <f t="shared" si="2"/>
        <v>30</v>
      </c>
      <c r="B38" s="96" t="s">
        <v>413</v>
      </c>
      <c r="C38" s="742" t="s">
        <v>396</v>
      </c>
      <c r="D38" s="742" t="s">
        <v>396</v>
      </c>
      <c r="E38" s="578"/>
    </row>
    <row r="39" spans="1:5" ht="15" customHeight="1" x14ac:dyDescent="0.25">
      <c r="A39" s="742">
        <f t="shared" si="2"/>
        <v>31</v>
      </c>
      <c r="B39" s="96" t="s">
        <v>414</v>
      </c>
      <c r="C39" s="742"/>
      <c r="D39" s="742"/>
      <c r="E39" s="578"/>
    </row>
    <row r="40" spans="1:5" ht="15" customHeight="1" x14ac:dyDescent="0.25">
      <c r="A40" s="742">
        <f t="shared" si="2"/>
        <v>32</v>
      </c>
      <c r="B40" s="96" t="s">
        <v>415</v>
      </c>
      <c r="C40" s="742"/>
      <c r="D40" s="742"/>
      <c r="E40" s="578"/>
    </row>
    <row r="41" spans="1:5" ht="15" customHeight="1" x14ac:dyDescent="0.25">
      <c r="A41" s="742">
        <f t="shared" si="2"/>
        <v>33</v>
      </c>
      <c r="B41" s="96" t="s">
        <v>416</v>
      </c>
      <c r="C41" s="742"/>
      <c r="D41" s="742"/>
      <c r="E41" s="578"/>
    </row>
    <row r="42" spans="1:5" ht="15" customHeight="1" x14ac:dyDescent="0.25">
      <c r="A42" s="742">
        <f t="shared" si="2"/>
        <v>34</v>
      </c>
      <c r="B42" s="96" t="s">
        <v>417</v>
      </c>
      <c r="C42" s="742"/>
      <c r="D42" s="742"/>
      <c r="E42" s="578"/>
    </row>
    <row r="43" spans="1:5" ht="23" x14ac:dyDescent="0.25">
      <c r="A43" s="587">
        <f t="shared" si="2"/>
        <v>35</v>
      </c>
      <c r="B43" s="96" t="s">
        <v>418</v>
      </c>
      <c r="C43" s="741" t="s">
        <v>419</v>
      </c>
      <c r="D43" s="741" t="s">
        <v>419</v>
      </c>
    </row>
    <row r="44" spans="1:5" ht="15" customHeight="1" x14ac:dyDescent="0.25">
      <c r="A44" s="742">
        <f t="shared" si="2"/>
        <v>36</v>
      </c>
      <c r="B44" s="96" t="s">
        <v>420</v>
      </c>
      <c r="C44" s="742" t="s">
        <v>396</v>
      </c>
      <c r="D44" s="742" t="s">
        <v>396</v>
      </c>
    </row>
    <row r="45" spans="1:5" ht="15" customHeight="1" thickBot="1" x14ac:dyDescent="0.3">
      <c r="A45" s="98">
        <f t="shared" si="2"/>
        <v>37</v>
      </c>
      <c r="B45" s="99" t="s">
        <v>421</v>
      </c>
      <c r="C45" s="589"/>
      <c r="D45" s="589"/>
    </row>
    <row r="46" spans="1:5" ht="15" customHeight="1" x14ac:dyDescent="0.25"/>
    <row r="47" spans="1:5" ht="15" customHeight="1" x14ac:dyDescent="0.25"/>
    <row r="48" spans="1:5" ht="15" customHeight="1" x14ac:dyDescent="0.25"/>
    <row r="49" spans="2:2" ht="15" customHeight="1" x14ac:dyDescent="0.25">
      <c r="B49" s="96"/>
    </row>
    <row r="50" spans="2:2" ht="15" customHeight="1" x14ac:dyDescent="0.25">
      <c r="B50" s="96"/>
    </row>
    <row r="51" spans="2:2" ht="15" customHeight="1" x14ac:dyDescent="0.25">
      <c r="B51" s="96"/>
    </row>
    <row r="52" spans="2:2" ht="15" customHeight="1" x14ac:dyDescent="0.25">
      <c r="B52" s="96"/>
    </row>
    <row r="53" spans="2:2" ht="15" customHeight="1" x14ac:dyDescent="0.25">
      <c r="B53" s="96"/>
    </row>
    <row r="54" spans="2:2" ht="15" customHeight="1" x14ac:dyDescent="0.25">
      <c r="B54" s="96"/>
    </row>
    <row r="55" spans="2:2" ht="15" customHeight="1" x14ac:dyDescent="0.25">
      <c r="B55" s="96"/>
    </row>
    <row r="56" spans="2:2" ht="15" customHeight="1" x14ac:dyDescent="0.25">
      <c r="B56" s="96"/>
    </row>
    <row r="57" spans="2:2" ht="15" customHeight="1" x14ac:dyDescent="0.25">
      <c r="B57" s="96"/>
    </row>
    <row r="58" spans="2:2" ht="15" customHeight="1" x14ac:dyDescent="0.25">
      <c r="B58" s="96"/>
    </row>
    <row r="59" spans="2:2" ht="15" customHeight="1" x14ac:dyDescent="0.25">
      <c r="B59" s="96"/>
    </row>
    <row r="60" spans="2:2" ht="15" customHeight="1" x14ac:dyDescent="0.25">
      <c r="B60" s="96"/>
    </row>
    <row r="61" spans="2:2" ht="15" customHeight="1" x14ac:dyDescent="0.25">
      <c r="B61" s="96"/>
    </row>
    <row r="62" spans="2:2" ht="15" customHeight="1" x14ac:dyDescent="0.25">
      <c r="B62" s="96"/>
    </row>
    <row r="63" spans="2:2" ht="15" customHeight="1" x14ac:dyDescent="0.25">
      <c r="B63" s="96"/>
    </row>
    <row r="64" spans="2:2" ht="15" customHeight="1" x14ac:dyDescent="0.25">
      <c r="B64" s="96"/>
    </row>
    <row r="65" spans="2:2" ht="15" customHeight="1" x14ac:dyDescent="0.25">
      <c r="B65" s="96"/>
    </row>
    <row r="66" spans="2:2" ht="15" customHeight="1" x14ac:dyDescent="0.25">
      <c r="B66" s="96"/>
    </row>
    <row r="67" spans="2:2" ht="15" customHeight="1" x14ac:dyDescent="0.25">
      <c r="B67" s="96"/>
    </row>
    <row r="68" spans="2:2" ht="15" customHeight="1" x14ac:dyDescent="0.25">
      <c r="B68" s="96"/>
    </row>
    <row r="69" spans="2:2" ht="15" customHeight="1" x14ac:dyDescent="0.25">
      <c r="B69" s="96"/>
    </row>
    <row r="70" spans="2:2" ht="15" customHeight="1" x14ac:dyDescent="0.25">
      <c r="B70" s="96"/>
    </row>
    <row r="71" spans="2:2" ht="15" customHeight="1" x14ac:dyDescent="0.25">
      <c r="B71" s="96"/>
    </row>
    <row r="72" spans="2:2" ht="15" customHeight="1" x14ac:dyDescent="0.25">
      <c r="B72" s="96"/>
    </row>
    <row r="73" spans="2:2" ht="15" customHeight="1" x14ac:dyDescent="0.25">
      <c r="B73" s="96"/>
    </row>
    <row r="74" spans="2:2" ht="15" customHeight="1" x14ac:dyDescent="0.25">
      <c r="B74" s="96"/>
    </row>
    <row r="75" spans="2:2" ht="15" customHeight="1" x14ac:dyDescent="0.25">
      <c r="B75" s="96"/>
    </row>
    <row r="76" spans="2:2" ht="15" customHeight="1" x14ac:dyDescent="0.25">
      <c r="B76" s="96"/>
    </row>
    <row r="77" spans="2:2" ht="15" customHeight="1" x14ac:dyDescent="0.25">
      <c r="B77" s="96"/>
    </row>
    <row r="78" spans="2:2" ht="15" customHeight="1" x14ac:dyDescent="0.25">
      <c r="B78" s="96"/>
    </row>
    <row r="79" spans="2:2" ht="15" customHeight="1" x14ac:dyDescent="0.25">
      <c r="B79" s="96"/>
    </row>
    <row r="80" spans="2:2" ht="15" customHeight="1" x14ac:dyDescent="0.25">
      <c r="B80" s="96"/>
    </row>
    <row r="81" spans="2:2" ht="15" customHeight="1" x14ac:dyDescent="0.25">
      <c r="B81" s="96"/>
    </row>
    <row r="82" spans="2:2" ht="15" customHeight="1" x14ac:dyDescent="0.25">
      <c r="B82" s="96"/>
    </row>
    <row r="83" spans="2:2" ht="15" customHeight="1" x14ac:dyDescent="0.25">
      <c r="B83" s="96"/>
    </row>
    <row r="84" spans="2:2" ht="15" customHeight="1" x14ac:dyDescent="0.25">
      <c r="B84" s="96"/>
    </row>
    <row r="85" spans="2:2" ht="15" customHeight="1" x14ac:dyDescent="0.25">
      <c r="B85" s="96"/>
    </row>
    <row r="86" spans="2:2" ht="15" customHeight="1" x14ac:dyDescent="0.25">
      <c r="B86" s="96"/>
    </row>
    <row r="87" spans="2:2" ht="15" customHeight="1" x14ac:dyDescent="0.25">
      <c r="B87" s="96"/>
    </row>
    <row r="88" spans="2:2" ht="15" customHeight="1" x14ac:dyDescent="0.25">
      <c r="B88" s="96"/>
    </row>
    <row r="89" spans="2:2" ht="15" customHeight="1" x14ac:dyDescent="0.25">
      <c r="B89" s="96"/>
    </row>
    <row r="90" spans="2:2" ht="15" customHeight="1" x14ac:dyDescent="0.25">
      <c r="B90" s="96"/>
    </row>
    <row r="91" spans="2:2" ht="15" customHeight="1" x14ac:dyDescent="0.25">
      <c r="B91" s="96"/>
    </row>
  </sheetData>
  <mergeCells count="2">
    <mergeCell ref="A1:D1"/>
    <mergeCell ref="A3:B3"/>
  </mergeCells>
  <hyperlinks>
    <hyperlink ref="E1" location="Indholdsfortegnelse!A1" display="Back to index" xr:uid="{00000000-0004-0000-0600-000000000000}"/>
  </hyperlinks>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I303"/>
  <sheetViews>
    <sheetView showGridLines="0" zoomScale="80" zoomScaleNormal="80" workbookViewId="0">
      <selection sqref="A1:H1"/>
    </sheetView>
  </sheetViews>
  <sheetFormatPr defaultColWidth="9" defaultRowHeight="11.5" x14ac:dyDescent="0.25"/>
  <cols>
    <col min="1" max="1" width="53.83203125" style="545" customWidth="1"/>
    <col min="2" max="2" width="15.75" style="545" customWidth="1"/>
    <col min="3" max="7" width="15" style="545" customWidth="1"/>
    <col min="8" max="8" width="17" style="545" customWidth="1"/>
    <col min="9" max="9" width="25.83203125" style="545" customWidth="1"/>
    <col min="10" max="11" width="9" style="545"/>
    <col min="12" max="12" width="12.33203125" style="545" customWidth="1"/>
    <col min="13" max="16384" width="9" style="545"/>
  </cols>
  <sheetData>
    <row r="1" spans="1:9" ht="15" customHeight="1" x14ac:dyDescent="0.25">
      <c r="A1" s="801" t="s">
        <v>422</v>
      </c>
      <c r="B1" s="801"/>
      <c r="C1" s="801"/>
      <c r="D1" s="801"/>
      <c r="E1" s="802"/>
      <c r="F1" s="802"/>
      <c r="G1" s="802"/>
      <c r="H1" s="802"/>
      <c r="I1" s="377" t="s">
        <v>96</v>
      </c>
    </row>
    <row r="2" spans="1:9" ht="15" customHeight="1" x14ac:dyDescent="0.25">
      <c r="A2" s="562"/>
      <c r="G2" s="206"/>
      <c r="H2" s="546"/>
    </row>
    <row r="3" spans="1:9" ht="15" customHeight="1" x14ac:dyDescent="0.25">
      <c r="A3" s="737">
        <f>+Indholdsfortegnelse!E12</f>
        <v>44196</v>
      </c>
      <c r="G3" s="206"/>
      <c r="H3" s="546"/>
    </row>
    <row r="4" spans="1:9" ht="15" customHeight="1" x14ac:dyDescent="0.25">
      <c r="B4" s="753" t="s">
        <v>423</v>
      </c>
      <c r="C4" s="753" t="s">
        <v>424</v>
      </c>
      <c r="D4" s="753" t="s">
        <v>425</v>
      </c>
      <c r="E4" s="753" t="s">
        <v>426</v>
      </c>
      <c r="F4" s="753" t="s">
        <v>427</v>
      </c>
      <c r="G4" s="753" t="s">
        <v>428</v>
      </c>
      <c r="H4" s="753" t="s">
        <v>429</v>
      </c>
    </row>
    <row r="5" spans="1:9" ht="15" customHeight="1" x14ac:dyDescent="0.25">
      <c r="A5" s="267"/>
      <c r="B5" s="804" t="s">
        <v>430</v>
      </c>
      <c r="C5" s="804" t="s">
        <v>431</v>
      </c>
      <c r="D5" s="803" t="s">
        <v>432</v>
      </c>
      <c r="E5" s="803"/>
      <c r="F5" s="803"/>
      <c r="G5" s="803"/>
      <c r="H5" s="803"/>
    </row>
    <row r="6" spans="1:9" ht="52.5" customHeight="1" x14ac:dyDescent="0.25">
      <c r="A6" s="5" t="s">
        <v>433</v>
      </c>
      <c r="B6" s="805"/>
      <c r="C6" s="805"/>
      <c r="D6" s="455" t="s">
        <v>434</v>
      </c>
      <c r="E6" s="455" t="s">
        <v>435</v>
      </c>
      <c r="F6" s="455" t="s">
        <v>436</v>
      </c>
      <c r="G6" s="455" t="s">
        <v>437</v>
      </c>
      <c r="H6" s="455" t="s">
        <v>438</v>
      </c>
    </row>
    <row r="7" spans="1:9" ht="15" customHeight="1" x14ac:dyDescent="0.25">
      <c r="A7" s="800" t="s">
        <v>439</v>
      </c>
      <c r="B7" s="800"/>
      <c r="C7" s="800"/>
      <c r="D7" s="800"/>
      <c r="E7" s="800"/>
      <c r="F7" s="800"/>
      <c r="G7" s="800"/>
      <c r="H7" s="800"/>
      <c r="I7" s="563"/>
    </row>
    <row r="8" spans="1:9" ht="15" customHeight="1" x14ac:dyDescent="0.25">
      <c r="A8" s="742" t="s">
        <v>440</v>
      </c>
      <c r="B8" s="401">
        <v>49.804974000000001</v>
      </c>
      <c r="C8" s="401">
        <v>49.804974000000001</v>
      </c>
      <c r="D8" s="402"/>
      <c r="E8" s="402"/>
      <c r="F8" s="402"/>
      <c r="G8" s="402"/>
      <c r="H8" s="402"/>
      <c r="I8" s="563"/>
    </row>
    <row r="9" spans="1:9" ht="15" customHeight="1" x14ac:dyDescent="0.25">
      <c r="A9" s="742" t="s">
        <v>441</v>
      </c>
      <c r="B9" s="401">
        <v>1730.5948922699997</v>
      </c>
      <c r="C9" s="401">
        <v>1730.5948922699997</v>
      </c>
      <c r="D9" s="402"/>
      <c r="E9" s="402"/>
      <c r="F9" s="402"/>
      <c r="G9" s="402"/>
      <c r="H9" s="402"/>
      <c r="I9" s="563"/>
    </row>
    <row r="10" spans="1:9" ht="15" customHeight="1" x14ac:dyDescent="0.25">
      <c r="A10" s="742" t="s">
        <v>442</v>
      </c>
      <c r="B10" s="401">
        <v>166775.16640801003</v>
      </c>
      <c r="C10" s="401">
        <v>166775.16640801003</v>
      </c>
      <c r="D10" s="401">
        <v>-487.71289999999999</v>
      </c>
      <c r="E10" s="402"/>
      <c r="F10" s="402"/>
      <c r="G10" s="402"/>
      <c r="H10" s="402"/>
      <c r="I10" s="563"/>
    </row>
    <row r="11" spans="1:9" ht="15" customHeight="1" x14ac:dyDescent="0.25">
      <c r="A11" s="742" t="s">
        <v>443</v>
      </c>
      <c r="B11" s="401">
        <v>11.787385350000001</v>
      </c>
      <c r="C11" s="401">
        <v>11.787385350000001</v>
      </c>
      <c r="D11" s="401">
        <v>-3.0400999999999998</v>
      </c>
      <c r="E11" s="402"/>
      <c r="F11" s="402"/>
      <c r="G11" s="402"/>
      <c r="H11" s="402"/>
      <c r="I11" s="563"/>
    </row>
    <row r="12" spans="1:9" ht="15" customHeight="1" x14ac:dyDescent="0.25">
      <c r="A12" s="742" t="s">
        <v>444</v>
      </c>
      <c r="B12" s="401">
        <v>12006.795131999999</v>
      </c>
      <c r="C12" s="401">
        <v>12006.795131999999</v>
      </c>
      <c r="D12" s="402"/>
      <c r="E12" s="402"/>
      <c r="F12" s="402"/>
      <c r="G12" s="401">
        <v>-152.9</v>
      </c>
      <c r="H12" s="402"/>
      <c r="I12" s="563"/>
    </row>
    <row r="13" spans="1:9" ht="15" customHeight="1" x14ac:dyDescent="0.25">
      <c r="A13" s="742" t="s">
        <v>445</v>
      </c>
      <c r="B13" s="401">
        <v>33.835345889999999</v>
      </c>
      <c r="C13" s="401">
        <v>33.835345889999999</v>
      </c>
      <c r="D13" s="402"/>
      <c r="E13" s="402"/>
      <c r="F13" s="402"/>
      <c r="G13" s="402"/>
      <c r="H13" s="402"/>
      <c r="I13" s="563"/>
    </row>
    <row r="14" spans="1:9" ht="15" customHeight="1" x14ac:dyDescent="0.25">
      <c r="A14" s="742" t="s">
        <v>446</v>
      </c>
      <c r="B14" s="401">
        <v>136.20000000000002</v>
      </c>
      <c r="C14" s="401">
        <v>136.20000000000002</v>
      </c>
      <c r="D14" s="402"/>
      <c r="E14" s="402"/>
      <c r="F14" s="402"/>
      <c r="G14" s="402"/>
      <c r="H14" s="402"/>
      <c r="I14" s="563"/>
    </row>
    <row r="15" spans="1:9" ht="15" customHeight="1" x14ac:dyDescent="0.25">
      <c r="A15" s="741" t="s">
        <v>447</v>
      </c>
      <c r="B15" s="401">
        <v>6.313570420000004</v>
      </c>
      <c r="C15" s="401">
        <v>6.313570420000004</v>
      </c>
      <c r="D15" s="402"/>
      <c r="E15" s="402"/>
      <c r="F15" s="402"/>
      <c r="G15" s="402"/>
      <c r="H15" s="402"/>
      <c r="I15" s="563"/>
    </row>
    <row r="16" spans="1:9" ht="15" customHeight="1" x14ac:dyDescent="0.25">
      <c r="A16" s="741" t="s">
        <v>448</v>
      </c>
      <c r="B16" s="401">
        <v>0.29187690000000005</v>
      </c>
      <c r="C16" s="401">
        <v>0.29187690000000005</v>
      </c>
      <c r="D16" s="402"/>
      <c r="E16" s="402"/>
      <c r="F16" s="402"/>
      <c r="G16" s="402"/>
      <c r="H16" s="402"/>
      <c r="I16" s="563"/>
    </row>
    <row r="17" spans="1:9" ht="15" customHeight="1" x14ac:dyDescent="0.25">
      <c r="A17" s="742" t="s">
        <v>449</v>
      </c>
      <c r="B17" s="401">
        <v>12.210209820000001</v>
      </c>
      <c r="C17" s="401">
        <v>12.210209820000001</v>
      </c>
      <c r="D17" s="402"/>
      <c r="E17" s="402"/>
      <c r="F17" s="402"/>
      <c r="G17" s="402"/>
      <c r="H17" s="402"/>
      <c r="I17" s="563"/>
    </row>
    <row r="18" spans="1:9" ht="15" customHeight="1" x14ac:dyDescent="0.25">
      <c r="A18" s="742" t="s">
        <v>450</v>
      </c>
      <c r="B18" s="401">
        <v>5.5237875999999995</v>
      </c>
      <c r="C18" s="401">
        <v>5.5237875999999995</v>
      </c>
      <c r="D18" s="401"/>
      <c r="E18" s="402"/>
      <c r="F18" s="402"/>
      <c r="G18" s="402"/>
      <c r="H18" s="402"/>
      <c r="I18" s="563"/>
    </row>
    <row r="19" spans="1:9" ht="15" customHeight="1" x14ac:dyDescent="0.25">
      <c r="A19" s="742" t="s">
        <v>451</v>
      </c>
      <c r="B19" s="401">
        <v>293.08029623999994</v>
      </c>
      <c r="C19" s="401">
        <v>293.08029623999994</v>
      </c>
      <c r="D19" s="402"/>
      <c r="E19" s="402"/>
      <c r="F19" s="402"/>
      <c r="G19" s="402"/>
      <c r="H19" s="402"/>
      <c r="I19" s="2"/>
    </row>
    <row r="20" spans="1:9" ht="15" customHeight="1" x14ac:dyDescent="0.25">
      <c r="A20" s="742" t="s">
        <v>452</v>
      </c>
      <c r="B20" s="401">
        <v>21.32864301</v>
      </c>
      <c r="C20" s="401">
        <v>21.32864301</v>
      </c>
      <c r="D20" s="402"/>
      <c r="E20" s="402"/>
      <c r="F20" s="402"/>
      <c r="G20" s="402"/>
      <c r="H20" s="402"/>
      <c r="I20" s="2"/>
    </row>
    <row r="21" spans="1:9" ht="15" customHeight="1" thickBot="1" x14ac:dyDescent="0.3">
      <c r="A21" s="426" t="s">
        <v>453</v>
      </c>
      <c r="B21" s="539">
        <f>+SUM(B8:B20)</f>
        <v>181082.93252151003</v>
      </c>
      <c r="C21" s="539">
        <f>+SUM(C8:C20)</f>
        <v>181082.93252151003</v>
      </c>
      <c r="D21" s="539">
        <v>-490.75299999999999</v>
      </c>
      <c r="E21" s="539">
        <v>0</v>
      </c>
      <c r="F21" s="539">
        <v>0</v>
      </c>
      <c r="G21" s="539">
        <v>-152.9</v>
      </c>
      <c r="H21" s="539">
        <v>0</v>
      </c>
      <c r="I21" s="2"/>
    </row>
    <row r="22" spans="1:9" ht="15" customHeight="1" x14ac:dyDescent="0.25">
      <c r="A22" s="800" t="s">
        <v>454</v>
      </c>
      <c r="B22" s="800"/>
      <c r="C22" s="800"/>
      <c r="D22" s="800"/>
      <c r="E22" s="800"/>
      <c r="F22" s="800"/>
      <c r="G22" s="800"/>
      <c r="H22" s="800"/>
      <c r="I22" s="2"/>
    </row>
    <row r="23" spans="1:9" ht="15" customHeight="1" x14ac:dyDescent="0.25">
      <c r="A23" s="96" t="s">
        <v>455</v>
      </c>
      <c r="B23" s="564">
        <v>157428.89036366003</v>
      </c>
      <c r="C23" s="564">
        <v>157428.89036366003</v>
      </c>
      <c r="D23" s="565"/>
      <c r="E23" s="565"/>
      <c r="F23" s="565"/>
      <c r="G23" s="565"/>
      <c r="H23" s="565"/>
      <c r="I23" s="563"/>
    </row>
    <row r="24" spans="1:9" ht="15" customHeight="1" x14ac:dyDescent="0.25">
      <c r="A24" s="96" t="s">
        <v>456</v>
      </c>
      <c r="B24" s="564">
        <v>7004.2317466499999</v>
      </c>
      <c r="C24" s="564">
        <v>7004.2317466499999</v>
      </c>
      <c r="D24" s="565"/>
      <c r="E24" s="565"/>
      <c r="F24" s="565"/>
      <c r="G24" s="565"/>
      <c r="H24" s="565"/>
      <c r="I24" s="563"/>
    </row>
    <row r="25" spans="1:9" ht="15" customHeight="1" x14ac:dyDescent="0.25">
      <c r="A25" s="96" t="s">
        <v>457</v>
      </c>
      <c r="B25" s="564">
        <v>0</v>
      </c>
      <c r="C25" s="564">
        <v>0</v>
      </c>
      <c r="D25" s="565"/>
      <c r="E25" s="565"/>
      <c r="F25" s="565"/>
      <c r="G25" s="565"/>
      <c r="H25" s="565"/>
      <c r="I25" s="563"/>
    </row>
    <row r="26" spans="1:9" ht="15" customHeight="1" x14ac:dyDescent="0.25">
      <c r="A26" s="247" t="s">
        <v>458</v>
      </c>
      <c r="B26" s="564">
        <v>1144.5276943600002</v>
      </c>
      <c r="C26" s="564">
        <v>1144.5276943600002</v>
      </c>
      <c r="D26" s="564"/>
      <c r="E26" s="565"/>
      <c r="F26" s="565"/>
      <c r="G26" s="565"/>
      <c r="H26" s="565"/>
      <c r="I26" s="563"/>
    </row>
    <row r="27" spans="1:9" ht="15" customHeight="1" x14ac:dyDescent="0.25">
      <c r="A27" s="96" t="s">
        <v>452</v>
      </c>
      <c r="B27" s="564">
        <v>1.88909342</v>
      </c>
      <c r="C27" s="564">
        <v>1.88909342</v>
      </c>
      <c r="D27" s="564"/>
      <c r="E27" s="565"/>
      <c r="F27" s="565"/>
      <c r="G27" s="565"/>
      <c r="H27" s="565"/>
    </row>
    <row r="28" spans="1:9" ht="15" customHeight="1" x14ac:dyDescent="0.25">
      <c r="A28" s="247" t="s">
        <v>459</v>
      </c>
      <c r="B28" s="564">
        <f>+SUM(B23:B27)</f>
        <v>165579.53889809005</v>
      </c>
      <c r="C28" s="564">
        <v>165579.53889809005</v>
      </c>
      <c r="D28" s="565">
        <v>0</v>
      </c>
      <c r="E28" s="565">
        <v>0</v>
      </c>
      <c r="F28" s="565">
        <v>0</v>
      </c>
      <c r="G28" s="564">
        <v>0</v>
      </c>
      <c r="H28" s="565">
        <v>0</v>
      </c>
    </row>
    <row r="29" spans="1:9" ht="15" customHeight="1" x14ac:dyDescent="0.25">
      <c r="A29" s="247" t="s">
        <v>460</v>
      </c>
      <c r="B29" s="564">
        <v>20.407232710000002</v>
      </c>
      <c r="C29" s="564">
        <v>20.407232710000002</v>
      </c>
      <c r="D29" s="565"/>
      <c r="E29" s="565"/>
      <c r="F29" s="565"/>
      <c r="G29" s="565"/>
      <c r="H29" s="565"/>
    </row>
    <row r="30" spans="1:9" ht="15" customHeight="1" x14ac:dyDescent="0.25">
      <c r="A30" s="247" t="s">
        <v>461</v>
      </c>
      <c r="B30" s="564">
        <f>+B29</f>
        <v>20.407232710000002</v>
      </c>
      <c r="C30" s="564">
        <v>20.407232710000002</v>
      </c>
      <c r="D30" s="565">
        <v>0</v>
      </c>
      <c r="E30" s="565">
        <v>0</v>
      </c>
      <c r="F30" s="565">
        <v>0</v>
      </c>
      <c r="G30" s="565">
        <v>0</v>
      </c>
      <c r="H30" s="565">
        <v>0</v>
      </c>
    </row>
    <row r="31" spans="1:9" ht="15" customHeight="1" x14ac:dyDescent="0.25">
      <c r="A31" s="247" t="s">
        <v>462</v>
      </c>
      <c r="B31" s="564">
        <v>1300</v>
      </c>
      <c r="C31" s="564">
        <v>1300</v>
      </c>
      <c r="D31" s="565"/>
      <c r="E31" s="565"/>
      <c r="F31" s="565"/>
      <c r="G31" s="565"/>
      <c r="H31" s="565"/>
    </row>
    <row r="32" spans="1:9" ht="15" customHeight="1" x14ac:dyDescent="0.25">
      <c r="A32" s="247" t="s">
        <v>463</v>
      </c>
      <c r="B32" s="564">
        <v>1300</v>
      </c>
      <c r="C32" s="564">
        <v>1300</v>
      </c>
      <c r="D32" s="565"/>
      <c r="E32" s="565"/>
      <c r="F32" s="565"/>
      <c r="G32" s="565"/>
      <c r="H32" s="565"/>
    </row>
    <row r="33" spans="1:8" ht="15" customHeight="1" x14ac:dyDescent="0.25">
      <c r="A33" s="247" t="s">
        <v>464</v>
      </c>
      <c r="B33" s="564">
        <v>569.964023</v>
      </c>
      <c r="C33" s="564">
        <v>569.964023</v>
      </c>
      <c r="D33" s="565"/>
      <c r="E33" s="565"/>
      <c r="F33" s="565"/>
      <c r="G33" s="565"/>
      <c r="H33" s="565"/>
    </row>
    <row r="34" spans="1:8" ht="15" customHeight="1" x14ac:dyDescent="0.25">
      <c r="A34" s="247" t="s">
        <v>465</v>
      </c>
      <c r="B34" s="564">
        <v>75.038781</v>
      </c>
      <c r="C34" s="564">
        <v>75.038781</v>
      </c>
      <c r="D34" s="564"/>
      <c r="E34" s="565"/>
      <c r="F34" s="565"/>
      <c r="G34" s="565"/>
      <c r="H34" s="565"/>
    </row>
    <row r="35" spans="1:8" ht="15" customHeight="1" x14ac:dyDescent="0.25">
      <c r="A35" s="247" t="s">
        <v>466</v>
      </c>
      <c r="B35" s="564">
        <v>2337.9125913299999</v>
      </c>
      <c r="C35" s="564">
        <v>2337.9125913299999</v>
      </c>
      <c r="D35" s="565"/>
      <c r="E35" s="565"/>
      <c r="F35" s="565"/>
      <c r="G35" s="565"/>
      <c r="H35" s="565"/>
    </row>
    <row r="36" spans="1:8" ht="15" customHeight="1" x14ac:dyDescent="0.25">
      <c r="A36" s="96" t="s">
        <v>467</v>
      </c>
      <c r="B36" s="564">
        <v>11199.779118389999</v>
      </c>
      <c r="C36" s="564">
        <v>11199.779118389999</v>
      </c>
      <c r="D36" s="565"/>
      <c r="E36" s="565"/>
      <c r="F36" s="565"/>
      <c r="G36" s="565"/>
      <c r="H36" s="565"/>
    </row>
    <row r="37" spans="1:8" ht="15" customHeight="1" x14ac:dyDescent="0.25">
      <c r="A37" s="96" t="s">
        <v>195</v>
      </c>
      <c r="B37" s="564">
        <v>0</v>
      </c>
      <c r="C37" s="564">
        <v>0</v>
      </c>
      <c r="D37" s="565"/>
      <c r="E37" s="565"/>
      <c r="F37" s="565"/>
      <c r="G37" s="565"/>
      <c r="H37" s="565"/>
    </row>
    <row r="38" spans="1:8" ht="15" customHeight="1" x14ac:dyDescent="0.25">
      <c r="A38" s="96" t="s">
        <v>468</v>
      </c>
      <c r="B38" s="564">
        <f>+SUM(B33:B37)</f>
        <v>14182.694513719998</v>
      </c>
      <c r="C38" s="564">
        <v>14182.694513719998</v>
      </c>
      <c r="D38" s="564">
        <v>0</v>
      </c>
      <c r="E38" s="564">
        <v>0</v>
      </c>
      <c r="F38" s="564">
        <v>0</v>
      </c>
      <c r="G38" s="564">
        <v>0</v>
      </c>
      <c r="H38" s="564">
        <v>0</v>
      </c>
    </row>
    <row r="39" spans="1:8" ht="15" customHeight="1" thickBot="1" x14ac:dyDescent="0.3">
      <c r="A39" s="566" t="s">
        <v>469</v>
      </c>
      <c r="B39" s="567">
        <f>+B28+B30+B32+B38</f>
        <v>181082.64064452003</v>
      </c>
      <c r="C39" s="567">
        <f>+C28+C30+C32+C38</f>
        <v>181082.64064452003</v>
      </c>
      <c r="D39" s="567">
        <v>0</v>
      </c>
      <c r="E39" s="567">
        <v>0</v>
      </c>
      <c r="F39" s="567">
        <v>0</v>
      </c>
      <c r="G39" s="567">
        <v>0</v>
      </c>
      <c r="H39" s="567">
        <v>0</v>
      </c>
    </row>
    <row r="40" spans="1:8" ht="15" customHeight="1" x14ac:dyDescent="0.25">
      <c r="A40" s="96"/>
      <c r="B40" s="564"/>
      <c r="C40" s="564"/>
      <c r="D40" s="564"/>
      <c r="E40" s="564"/>
      <c r="F40" s="564"/>
      <c r="G40" s="564"/>
      <c r="H40" s="564"/>
    </row>
    <row r="41" spans="1:8" ht="96" customHeight="1" x14ac:dyDescent="0.25">
      <c r="A41" s="568" t="s">
        <v>470</v>
      </c>
      <c r="B41" s="799" t="s">
        <v>471</v>
      </c>
      <c r="C41" s="799"/>
      <c r="D41" s="799"/>
      <c r="E41" s="799"/>
      <c r="F41" s="799"/>
      <c r="G41" s="799"/>
      <c r="H41" s="799"/>
    </row>
    <row r="42" spans="1:8" ht="28.5" customHeight="1" x14ac:dyDescent="0.25">
      <c r="A42" s="568" t="s">
        <v>472</v>
      </c>
      <c r="B42" s="799" t="s">
        <v>473</v>
      </c>
      <c r="C42" s="799"/>
      <c r="D42" s="799"/>
      <c r="E42" s="799"/>
      <c r="F42" s="799"/>
      <c r="G42" s="799"/>
      <c r="H42" s="799"/>
    </row>
    <row r="43" spans="1:8" ht="15" customHeight="1" x14ac:dyDescent="0.25">
      <c r="A43" s="569" t="s">
        <v>2</v>
      </c>
      <c r="B43" s="799" t="s">
        <v>474</v>
      </c>
      <c r="C43" s="799"/>
      <c r="D43" s="799"/>
      <c r="E43" s="799"/>
      <c r="F43" s="799"/>
      <c r="G43" s="799"/>
      <c r="H43" s="799"/>
    </row>
    <row r="44" spans="1:8" ht="15" customHeight="1" x14ac:dyDescent="0.25">
      <c r="A44" s="569" t="s">
        <v>475</v>
      </c>
      <c r="B44" s="799" t="s">
        <v>9</v>
      </c>
      <c r="C44" s="799"/>
      <c r="D44" s="799"/>
      <c r="E44" s="799"/>
      <c r="F44" s="799"/>
      <c r="G44" s="799"/>
      <c r="H44" s="799"/>
    </row>
    <row r="45" spans="1:8" ht="15" customHeight="1" x14ac:dyDescent="0.25">
      <c r="A45" s="569" t="s">
        <v>476</v>
      </c>
      <c r="B45" s="799" t="s">
        <v>477</v>
      </c>
      <c r="C45" s="799"/>
      <c r="D45" s="799"/>
      <c r="E45" s="799"/>
      <c r="F45" s="799"/>
      <c r="G45" s="799"/>
      <c r="H45" s="799"/>
    </row>
    <row r="46" spans="1:8" ht="40.5" customHeight="1" x14ac:dyDescent="0.25">
      <c r="A46" s="568" t="s">
        <v>478</v>
      </c>
      <c r="B46" s="799" t="s">
        <v>479</v>
      </c>
      <c r="C46" s="799"/>
      <c r="D46" s="799"/>
      <c r="E46" s="799"/>
      <c r="F46" s="799"/>
      <c r="G46" s="799"/>
      <c r="H46" s="799"/>
    </row>
    <row r="47" spans="1:8" ht="15" customHeight="1" x14ac:dyDescent="0.25">
      <c r="A47" s="570"/>
      <c r="B47" s="571"/>
      <c r="C47" s="571"/>
      <c r="D47" s="571"/>
      <c r="E47" s="571"/>
      <c r="F47" s="571"/>
      <c r="G47" s="571"/>
      <c r="H47" s="108" t="s">
        <v>480</v>
      </c>
    </row>
    <row r="48" spans="1:8" ht="15" customHeight="1" x14ac:dyDescent="0.25">
      <c r="A48" s="105" t="s">
        <v>481</v>
      </c>
      <c r="B48" s="560"/>
      <c r="C48" s="560"/>
      <c r="D48" s="560"/>
      <c r="E48" s="560"/>
      <c r="F48" s="560"/>
      <c r="G48" s="560"/>
      <c r="H48" s="560"/>
    </row>
    <row r="49" spans="1:8" ht="15" customHeight="1" x14ac:dyDescent="0.25">
      <c r="A49" s="799" t="s">
        <v>482</v>
      </c>
      <c r="B49" s="799"/>
      <c r="C49" s="799"/>
      <c r="D49" s="799"/>
      <c r="E49" s="799"/>
      <c r="F49" s="799"/>
      <c r="G49" s="799"/>
      <c r="H49" s="799"/>
    </row>
    <row r="50" spans="1:8" ht="15" customHeight="1" x14ac:dyDescent="0.25">
      <c r="A50" s="799"/>
      <c r="B50" s="799"/>
      <c r="C50" s="799"/>
      <c r="D50" s="799"/>
      <c r="E50" s="799"/>
      <c r="F50" s="799"/>
      <c r="G50" s="799"/>
      <c r="H50" s="799"/>
    </row>
    <row r="51" spans="1:8" ht="15" customHeight="1" x14ac:dyDescent="0.25">
      <c r="A51" s="799"/>
      <c r="B51" s="799"/>
      <c r="C51" s="799"/>
      <c r="D51" s="799"/>
      <c r="E51" s="799"/>
      <c r="F51" s="799"/>
      <c r="G51" s="799"/>
      <c r="H51" s="799"/>
    </row>
    <row r="52" spans="1:8" ht="15" customHeight="1" x14ac:dyDescent="0.25">
      <c r="A52" s="799"/>
      <c r="B52" s="799"/>
      <c r="C52" s="799"/>
      <c r="D52" s="799"/>
      <c r="E52" s="799"/>
      <c r="F52" s="799"/>
      <c r="G52" s="799"/>
      <c r="H52" s="799"/>
    </row>
    <row r="53" spans="1:8" ht="15" customHeight="1" x14ac:dyDescent="0.25">
      <c r="A53" s="799"/>
      <c r="B53" s="799"/>
      <c r="C53" s="799"/>
      <c r="D53" s="799"/>
      <c r="E53" s="799"/>
      <c r="F53" s="799"/>
      <c r="G53" s="799"/>
      <c r="H53" s="799"/>
    </row>
    <row r="54" spans="1:8" ht="15" customHeight="1" x14ac:dyDescent="0.25">
      <c r="A54" s="799"/>
      <c r="B54" s="799"/>
      <c r="C54" s="799"/>
      <c r="D54" s="799"/>
      <c r="E54" s="799"/>
      <c r="F54" s="799"/>
      <c r="G54" s="799"/>
      <c r="H54" s="799"/>
    </row>
    <row r="55" spans="1:8" ht="15" customHeight="1" x14ac:dyDescent="0.25">
      <c r="A55" s="799"/>
      <c r="B55" s="799"/>
      <c r="C55" s="799"/>
      <c r="D55" s="799"/>
      <c r="E55" s="799"/>
      <c r="F55" s="799"/>
      <c r="G55" s="799"/>
      <c r="H55" s="799"/>
    </row>
    <row r="56" spans="1:8" ht="15" customHeight="1" x14ac:dyDescent="0.25">
      <c r="A56" s="799"/>
      <c r="B56" s="799"/>
      <c r="C56" s="799"/>
      <c r="D56" s="799"/>
      <c r="E56" s="799"/>
      <c r="F56" s="799"/>
      <c r="G56" s="799"/>
      <c r="H56" s="799"/>
    </row>
    <row r="57" spans="1:8" ht="15" customHeight="1" x14ac:dyDescent="0.25">
      <c r="A57" s="799"/>
      <c r="B57" s="799"/>
      <c r="C57" s="799"/>
      <c r="D57" s="799"/>
      <c r="E57" s="799"/>
      <c r="F57" s="799"/>
      <c r="G57" s="799"/>
      <c r="H57" s="799"/>
    </row>
    <row r="58" spans="1:8" ht="15" customHeight="1" x14ac:dyDescent="0.25">
      <c r="A58" s="799"/>
      <c r="B58" s="799"/>
      <c r="C58" s="799"/>
      <c r="D58" s="799"/>
      <c r="E58" s="799"/>
      <c r="F58" s="799"/>
      <c r="G58" s="799"/>
      <c r="H58" s="799"/>
    </row>
    <row r="59" spans="1:8" ht="15" customHeight="1" x14ac:dyDescent="0.25">
      <c r="A59" s="799"/>
      <c r="B59" s="799"/>
      <c r="C59" s="799"/>
      <c r="D59" s="799"/>
      <c r="E59" s="799"/>
      <c r="F59" s="799"/>
      <c r="G59" s="799"/>
      <c r="H59" s="799"/>
    </row>
    <row r="60" spans="1:8" ht="15" customHeight="1" x14ac:dyDescent="0.25">
      <c r="A60" s="799"/>
      <c r="B60" s="799"/>
      <c r="C60" s="799"/>
      <c r="D60" s="799"/>
      <c r="E60" s="799"/>
      <c r="F60" s="799"/>
      <c r="G60" s="799"/>
      <c r="H60" s="799"/>
    </row>
    <row r="61" spans="1:8" ht="15" customHeight="1" x14ac:dyDescent="0.25">
      <c r="A61" s="799"/>
      <c r="B61" s="799"/>
      <c r="C61" s="799"/>
      <c r="D61" s="799"/>
      <c r="E61" s="799"/>
      <c r="F61" s="799"/>
      <c r="G61" s="799"/>
      <c r="H61" s="799"/>
    </row>
    <row r="62" spans="1:8" ht="15" customHeight="1" x14ac:dyDescent="0.25">
      <c r="A62" s="799"/>
      <c r="B62" s="799"/>
      <c r="C62" s="799"/>
      <c r="D62" s="799"/>
      <c r="E62" s="799"/>
      <c r="F62" s="799"/>
      <c r="G62" s="799"/>
      <c r="H62" s="799"/>
    </row>
    <row r="63" spans="1:8" ht="15" customHeight="1" x14ac:dyDescent="0.25">
      <c r="A63" s="799"/>
      <c r="B63" s="799"/>
      <c r="C63" s="799"/>
      <c r="D63" s="799"/>
      <c r="E63" s="799"/>
      <c r="F63" s="799"/>
      <c r="G63" s="799"/>
      <c r="H63" s="799"/>
    </row>
    <row r="64" spans="1:8" ht="15" customHeight="1" x14ac:dyDescent="0.25">
      <c r="A64" s="799"/>
      <c r="B64" s="799"/>
      <c r="C64" s="799"/>
      <c r="D64" s="799"/>
      <c r="E64" s="799"/>
      <c r="F64" s="799"/>
      <c r="G64" s="799"/>
      <c r="H64" s="799"/>
    </row>
    <row r="65" spans="1:8" ht="15" customHeight="1" x14ac:dyDescent="0.25">
      <c r="A65" s="799"/>
      <c r="B65" s="799"/>
      <c r="C65" s="799"/>
      <c r="D65" s="799"/>
      <c r="E65" s="799"/>
      <c r="F65" s="799"/>
      <c r="G65" s="799"/>
      <c r="H65" s="799"/>
    </row>
    <row r="66" spans="1:8" ht="15" customHeight="1" x14ac:dyDescent="0.25">
      <c r="A66" s="799"/>
      <c r="B66" s="799"/>
      <c r="C66" s="799"/>
      <c r="D66" s="799"/>
      <c r="E66" s="799"/>
      <c r="F66" s="799"/>
      <c r="G66" s="799"/>
      <c r="H66" s="799"/>
    </row>
    <row r="67" spans="1:8" ht="15" customHeight="1" x14ac:dyDescent="0.25">
      <c r="A67" s="799"/>
      <c r="B67" s="799"/>
      <c r="C67" s="799"/>
      <c r="D67" s="799"/>
      <c r="E67" s="799"/>
      <c r="F67" s="799"/>
      <c r="G67" s="799"/>
      <c r="H67" s="799"/>
    </row>
    <row r="68" spans="1:8" ht="15" customHeight="1" x14ac:dyDescent="0.25">
      <c r="A68" s="799"/>
      <c r="B68" s="799"/>
      <c r="C68" s="799"/>
      <c r="D68" s="799"/>
      <c r="E68" s="799"/>
      <c r="F68" s="799"/>
      <c r="G68" s="799"/>
      <c r="H68" s="799"/>
    </row>
    <row r="69" spans="1:8" ht="15" customHeight="1" x14ac:dyDescent="0.25">
      <c r="A69" s="799"/>
      <c r="B69" s="799"/>
      <c r="C69" s="799"/>
      <c r="D69" s="799"/>
      <c r="E69" s="799"/>
      <c r="F69" s="799"/>
      <c r="G69" s="799"/>
      <c r="H69" s="799"/>
    </row>
    <row r="70" spans="1:8" ht="15" customHeight="1" x14ac:dyDescent="0.25">
      <c r="A70" s="799"/>
      <c r="B70" s="799"/>
      <c r="C70" s="799"/>
      <c r="D70" s="799"/>
      <c r="E70" s="799"/>
      <c r="F70" s="799"/>
      <c r="G70" s="799"/>
      <c r="H70" s="799"/>
    </row>
    <row r="71" spans="1:8" ht="15" customHeight="1" x14ac:dyDescent="0.25">
      <c r="A71" s="799"/>
      <c r="B71" s="799"/>
      <c r="C71" s="799"/>
      <c r="D71" s="799"/>
      <c r="E71" s="799"/>
      <c r="F71" s="799"/>
      <c r="G71" s="799"/>
      <c r="H71" s="799"/>
    </row>
    <row r="72" spans="1:8" ht="15" customHeight="1" x14ac:dyDescent="0.25">
      <c r="A72" s="799"/>
      <c r="B72" s="799"/>
      <c r="C72" s="799"/>
      <c r="D72" s="799"/>
      <c r="E72" s="799"/>
      <c r="F72" s="799"/>
      <c r="G72" s="799"/>
      <c r="H72" s="799"/>
    </row>
    <row r="73" spans="1:8" ht="15" customHeight="1" x14ac:dyDescent="0.25">
      <c r="A73" s="799"/>
      <c r="B73" s="799"/>
      <c r="C73" s="799"/>
      <c r="D73" s="799"/>
      <c r="E73" s="799"/>
      <c r="F73" s="799"/>
      <c r="G73" s="799"/>
      <c r="H73" s="799"/>
    </row>
    <row r="74" spans="1:8" ht="15" customHeight="1" x14ac:dyDescent="0.25">
      <c r="A74" s="799"/>
      <c r="B74" s="799"/>
      <c r="C74" s="799"/>
      <c r="D74" s="799"/>
      <c r="E74" s="799"/>
      <c r="F74" s="799"/>
      <c r="G74" s="799"/>
      <c r="H74" s="799"/>
    </row>
    <row r="75" spans="1:8" ht="15" customHeight="1" x14ac:dyDescent="0.25">
      <c r="A75" s="799"/>
      <c r="B75" s="799"/>
      <c r="C75" s="799"/>
      <c r="D75" s="799"/>
      <c r="E75" s="799"/>
      <c r="F75" s="799"/>
      <c r="G75" s="799"/>
      <c r="H75" s="799"/>
    </row>
    <row r="76" spans="1:8" ht="15" customHeight="1" x14ac:dyDescent="0.25">
      <c r="A76" s="799"/>
      <c r="B76" s="799"/>
      <c r="C76" s="799"/>
      <c r="D76" s="799"/>
      <c r="E76" s="799"/>
      <c r="F76" s="799"/>
      <c r="G76" s="799"/>
      <c r="H76" s="799"/>
    </row>
    <row r="77" spans="1:8" ht="15" customHeight="1" x14ac:dyDescent="0.25">
      <c r="A77" s="799"/>
      <c r="B77" s="799"/>
      <c r="C77" s="799"/>
      <c r="D77" s="799"/>
      <c r="E77" s="799"/>
      <c r="F77" s="799"/>
      <c r="G77" s="799"/>
      <c r="H77" s="799"/>
    </row>
    <row r="78" spans="1:8" ht="15" customHeight="1" x14ac:dyDescent="0.25">
      <c r="A78" s="799"/>
      <c r="B78" s="799"/>
      <c r="C78" s="799"/>
      <c r="D78" s="799"/>
      <c r="E78" s="799"/>
      <c r="F78" s="799"/>
      <c r="G78" s="799"/>
      <c r="H78" s="799"/>
    </row>
    <row r="79" spans="1:8" ht="27.75" customHeight="1" x14ac:dyDescent="0.25">
      <c r="A79" s="799"/>
      <c r="B79" s="799"/>
      <c r="C79" s="799"/>
      <c r="D79" s="799"/>
      <c r="E79" s="799"/>
      <c r="F79" s="799"/>
      <c r="G79" s="799"/>
      <c r="H79" s="799"/>
    </row>
    <row r="80" spans="1:8" ht="15" customHeight="1" x14ac:dyDescent="0.25">
      <c r="A80" s="570"/>
      <c r="B80" s="563"/>
      <c r="C80" s="563"/>
      <c r="D80" s="563"/>
      <c r="E80" s="563"/>
      <c r="F80" s="563"/>
      <c r="G80" s="563"/>
      <c r="H80" s="108" t="s">
        <v>480</v>
      </c>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sheetData>
  <mergeCells count="13">
    <mergeCell ref="A1:H1"/>
    <mergeCell ref="D5:H5"/>
    <mergeCell ref="B5:B6"/>
    <mergeCell ref="C5:C6"/>
    <mergeCell ref="B46:H46"/>
    <mergeCell ref="A49:H79"/>
    <mergeCell ref="B41:H41"/>
    <mergeCell ref="B42:H42"/>
    <mergeCell ref="B43:H43"/>
    <mergeCell ref="A7:H7"/>
    <mergeCell ref="A22:H22"/>
    <mergeCell ref="B44:H44"/>
    <mergeCell ref="B45:H45"/>
  </mergeCells>
  <hyperlinks>
    <hyperlink ref="I1" location="Indholdsfortegnelse!A1" display="Back to index" xr:uid="{00000000-0004-0000-0700-000000000000}"/>
  </hyperlinks>
  <pageMargins left="0.7" right="0.7" top="0.75" bottom="0.75" header="0.3" footer="0.3"/>
  <pageSetup paperSize="9" scale="70" orientation="landscape" r:id="rId1"/>
  <ignoredErrors>
    <ignoredError sqref="B3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M66"/>
  <sheetViews>
    <sheetView showGridLines="0" zoomScale="80" zoomScaleNormal="80" zoomScaleSheetLayoutView="130" workbookViewId="0">
      <selection sqref="A1:H1"/>
    </sheetView>
  </sheetViews>
  <sheetFormatPr defaultColWidth="9" defaultRowHeight="11.5" x14ac:dyDescent="0.25"/>
  <cols>
    <col min="1" max="1" width="4.5" style="547" customWidth="1"/>
    <col min="2" max="2" width="22.5" style="545" customWidth="1"/>
    <col min="3" max="3" width="70.75" style="545" customWidth="1"/>
    <col min="4" max="8" width="13" style="545" customWidth="1"/>
    <col min="9" max="9" width="25.83203125" style="545" customWidth="1"/>
    <col min="10" max="12" width="9" style="545"/>
    <col min="13" max="13" width="14" style="545" customWidth="1"/>
    <col min="14" max="16384" width="9" style="545"/>
  </cols>
  <sheetData>
    <row r="1" spans="1:13" ht="15" customHeight="1" x14ac:dyDescent="0.25">
      <c r="A1" s="801" t="s">
        <v>483</v>
      </c>
      <c r="B1" s="801"/>
      <c r="C1" s="801"/>
      <c r="D1" s="801"/>
      <c r="E1" s="802"/>
      <c r="F1" s="802"/>
      <c r="G1" s="802"/>
      <c r="H1" s="802"/>
      <c r="I1" s="377" t="s">
        <v>96</v>
      </c>
    </row>
    <row r="2" spans="1:13" s="307" customFormat="1" ht="15" customHeight="1" x14ac:dyDescent="0.25">
      <c r="A2" s="530"/>
      <c r="B2" s="530"/>
      <c r="C2" s="530"/>
      <c r="D2" s="530"/>
      <c r="E2" s="530"/>
      <c r="F2" s="530"/>
      <c r="G2" s="530"/>
      <c r="H2" s="530"/>
      <c r="I2" s="377"/>
    </row>
    <row r="3" spans="1:13" ht="15" customHeight="1" x14ac:dyDescent="0.25">
      <c r="A3" s="813">
        <f>+Indholdsfortegnelse!E13</f>
        <v>44196</v>
      </c>
      <c r="B3" s="813"/>
      <c r="H3" s="546"/>
    </row>
    <row r="4" spans="1:13" ht="15" customHeight="1" x14ac:dyDescent="0.25">
      <c r="B4" s="548"/>
      <c r="C4" s="88"/>
      <c r="D4" s="753" t="s">
        <v>423</v>
      </c>
      <c r="E4" s="753" t="s">
        <v>424</v>
      </c>
      <c r="F4" s="753" t="s">
        <v>425</v>
      </c>
      <c r="G4" s="753" t="s">
        <v>426</v>
      </c>
      <c r="H4" s="753" t="s">
        <v>427</v>
      </c>
    </row>
    <row r="5" spans="1:13" ht="15" customHeight="1" x14ac:dyDescent="0.25">
      <c r="B5" s="33"/>
      <c r="C5" s="33"/>
      <c r="D5" s="806" t="s">
        <v>484</v>
      </c>
      <c r="E5" s="808" t="s">
        <v>485</v>
      </c>
      <c r="F5" s="808"/>
      <c r="G5" s="808"/>
      <c r="H5" s="808"/>
    </row>
    <row r="6" spans="1:13" ht="15" customHeight="1" x14ac:dyDescent="0.25">
      <c r="A6" s="813"/>
      <c r="B6" s="813"/>
      <c r="C6" s="549"/>
      <c r="D6" s="807"/>
      <c r="E6" s="756" t="s">
        <v>27</v>
      </c>
      <c r="F6" s="756" t="s">
        <v>486</v>
      </c>
      <c r="G6" s="756" t="s">
        <v>487</v>
      </c>
      <c r="H6" s="756" t="s">
        <v>83</v>
      </c>
    </row>
    <row r="7" spans="1:13" ht="15" customHeight="1" x14ac:dyDescent="0.25">
      <c r="A7" s="415">
        <v>1</v>
      </c>
      <c r="B7" s="810" t="s">
        <v>488</v>
      </c>
      <c r="C7" s="810"/>
      <c r="D7" s="550">
        <f>+'7'!C21</f>
        <v>181082.93252151003</v>
      </c>
      <c r="E7" s="551">
        <f>+'7'!D21</f>
        <v>-490.75299999999999</v>
      </c>
      <c r="F7" s="551"/>
      <c r="G7" s="551"/>
      <c r="H7" s="551">
        <f>+'7'!G12</f>
        <v>-152.9</v>
      </c>
    </row>
    <row r="8" spans="1:13" ht="23.25" customHeight="1" x14ac:dyDescent="0.25">
      <c r="A8" s="415">
        <v>2</v>
      </c>
      <c r="B8" s="810" t="s">
        <v>489</v>
      </c>
      <c r="C8" s="810"/>
      <c r="D8" s="551"/>
      <c r="E8" s="551"/>
      <c r="F8" s="551"/>
      <c r="G8" s="551"/>
      <c r="H8" s="551"/>
    </row>
    <row r="9" spans="1:13" ht="15" customHeight="1" x14ac:dyDescent="0.25">
      <c r="A9" s="415">
        <v>3</v>
      </c>
      <c r="B9" s="810" t="s">
        <v>490</v>
      </c>
      <c r="C9" s="810"/>
      <c r="D9" s="551"/>
      <c r="E9" s="551"/>
      <c r="F9" s="551"/>
      <c r="G9" s="551"/>
      <c r="H9" s="551"/>
      <c r="M9" s="552"/>
    </row>
    <row r="10" spans="1:13" ht="15" customHeight="1" x14ac:dyDescent="0.25">
      <c r="A10" s="415">
        <v>4</v>
      </c>
      <c r="B10" s="811" t="s">
        <v>491</v>
      </c>
      <c r="C10" s="811"/>
      <c r="D10" s="429">
        <f>9489.702935</f>
        <v>9489.7029349999993</v>
      </c>
      <c r="E10" s="551"/>
      <c r="F10" s="551"/>
      <c r="G10" s="551"/>
      <c r="H10" s="551"/>
      <c r="M10" s="552"/>
    </row>
    <row r="11" spans="1:13" ht="15" customHeight="1" x14ac:dyDescent="0.25">
      <c r="A11" s="415">
        <v>5</v>
      </c>
      <c r="B11" s="811" t="s">
        <v>492</v>
      </c>
      <c r="C11" s="811"/>
      <c r="D11" s="551"/>
      <c r="E11" s="551"/>
      <c r="F11" s="551"/>
      <c r="G11" s="551"/>
      <c r="H11" s="551"/>
    </row>
    <row r="12" spans="1:13" ht="15" customHeight="1" x14ac:dyDescent="0.25">
      <c r="A12" s="415">
        <v>6</v>
      </c>
      <c r="B12" s="810" t="s">
        <v>493</v>
      </c>
      <c r="C12" s="810"/>
      <c r="D12" s="551"/>
      <c r="E12" s="551"/>
      <c r="F12" s="551"/>
      <c r="G12" s="551"/>
      <c r="H12" s="551"/>
    </row>
    <row r="13" spans="1:13" ht="15" customHeight="1" x14ac:dyDescent="0.25">
      <c r="A13" s="415">
        <v>7</v>
      </c>
      <c r="B13" s="811" t="s">
        <v>494</v>
      </c>
      <c r="C13" s="811"/>
      <c r="D13" s="551"/>
      <c r="E13" s="551"/>
      <c r="F13" s="551"/>
      <c r="G13" s="551"/>
      <c r="H13" s="551"/>
    </row>
    <row r="14" spans="1:13" ht="15" customHeight="1" x14ac:dyDescent="0.25">
      <c r="A14" s="415">
        <v>8</v>
      </c>
      <c r="B14" s="810" t="s">
        <v>495</v>
      </c>
      <c r="C14" s="810"/>
      <c r="D14" s="551"/>
      <c r="E14" s="551"/>
      <c r="F14" s="551"/>
      <c r="G14" s="551"/>
      <c r="H14" s="551"/>
    </row>
    <row r="15" spans="1:13" ht="15" customHeight="1" x14ac:dyDescent="0.25">
      <c r="A15" s="766">
        <v>10</v>
      </c>
      <c r="B15" s="812" t="s">
        <v>496</v>
      </c>
      <c r="C15" s="812"/>
      <c r="D15" s="553">
        <f>+D7+D10</f>
        <v>190572.63545651003</v>
      </c>
      <c r="E15" s="553">
        <f>+E7</f>
        <v>-490.75299999999999</v>
      </c>
      <c r="F15" s="553">
        <v>0</v>
      </c>
      <c r="G15" s="553">
        <v>0</v>
      </c>
      <c r="H15" s="553">
        <f>+H7</f>
        <v>-152.9</v>
      </c>
    </row>
    <row r="16" spans="1:13" ht="15" customHeight="1" x14ac:dyDescent="0.25">
      <c r="B16" s="554"/>
      <c r="C16" s="554"/>
      <c r="D16" s="555"/>
      <c r="E16" s="409"/>
      <c r="F16" s="409"/>
      <c r="G16" s="409"/>
      <c r="H16" s="409"/>
    </row>
    <row r="17" spans="1:8" ht="28.5" customHeight="1" x14ac:dyDescent="0.25">
      <c r="B17" s="103" t="s">
        <v>470</v>
      </c>
      <c r="C17" s="799" t="s">
        <v>497</v>
      </c>
      <c r="D17" s="799"/>
      <c r="E17" s="799"/>
      <c r="F17" s="799"/>
      <c r="G17" s="799"/>
      <c r="H17" s="799"/>
    </row>
    <row r="18" spans="1:8" ht="15" customHeight="1" x14ac:dyDescent="0.25">
      <c r="B18" s="103" t="s">
        <v>498</v>
      </c>
      <c r="C18" s="556" t="s">
        <v>499</v>
      </c>
      <c r="D18" s="556"/>
      <c r="E18" s="556"/>
      <c r="F18" s="556"/>
      <c r="G18" s="556"/>
      <c r="H18" s="556"/>
    </row>
    <row r="19" spans="1:8" ht="41.25" customHeight="1" x14ac:dyDescent="0.25">
      <c r="B19" s="103" t="s">
        <v>500</v>
      </c>
      <c r="C19" s="799" t="s">
        <v>501</v>
      </c>
      <c r="D19" s="799"/>
      <c r="E19" s="799"/>
      <c r="F19" s="799"/>
      <c r="G19" s="799"/>
      <c r="H19" s="799"/>
    </row>
    <row r="20" spans="1:8" ht="15" customHeight="1" x14ac:dyDescent="0.25">
      <c r="B20" s="260" t="s">
        <v>502</v>
      </c>
      <c r="C20" s="556" t="s">
        <v>9</v>
      </c>
      <c r="D20" s="556"/>
      <c r="E20" s="556"/>
      <c r="F20" s="556"/>
      <c r="G20" s="556"/>
      <c r="H20" s="556"/>
    </row>
    <row r="21" spans="1:8" ht="42.75" customHeight="1" x14ac:dyDescent="0.25">
      <c r="B21" s="103" t="s">
        <v>503</v>
      </c>
      <c r="C21" s="799" t="s">
        <v>504</v>
      </c>
      <c r="D21" s="799"/>
      <c r="E21" s="799"/>
      <c r="F21" s="799"/>
      <c r="G21" s="799"/>
      <c r="H21" s="799"/>
    </row>
    <row r="22" spans="1:8" ht="15" customHeight="1" x14ac:dyDescent="0.25">
      <c r="B22" s="557" t="s">
        <v>505</v>
      </c>
      <c r="C22" s="809" t="s">
        <v>506</v>
      </c>
      <c r="D22" s="809"/>
      <c r="E22" s="809"/>
      <c r="F22" s="809"/>
      <c r="G22" s="809"/>
      <c r="H22" s="809"/>
    </row>
    <row r="23" spans="1:8" ht="15" customHeight="1" x14ac:dyDescent="0.25">
      <c r="C23" s="740"/>
      <c r="D23" s="740"/>
      <c r="E23" s="740"/>
      <c r="F23" s="740"/>
      <c r="G23" s="740"/>
      <c r="H23" s="740"/>
    </row>
    <row r="24" spans="1:8" ht="15" customHeight="1" x14ac:dyDescent="0.25">
      <c r="A24" s="558"/>
      <c r="B24" s="559" t="s">
        <v>481</v>
      </c>
      <c r="C24" s="560"/>
      <c r="D24" s="561"/>
      <c r="E24" s="561"/>
      <c r="F24" s="561"/>
      <c r="G24" s="561"/>
      <c r="H24" s="561"/>
    </row>
    <row r="25" spans="1:8" ht="15" customHeight="1" x14ac:dyDescent="0.25">
      <c r="B25" s="799" t="s">
        <v>507</v>
      </c>
      <c r="C25" s="799"/>
      <c r="D25" s="799"/>
      <c r="E25" s="799"/>
      <c r="F25" s="799"/>
      <c r="G25" s="799"/>
      <c r="H25" s="799"/>
    </row>
    <row r="26" spans="1:8" ht="27.75" customHeight="1" x14ac:dyDescent="0.25">
      <c r="B26" s="799" t="s">
        <v>508</v>
      </c>
      <c r="C26" s="799"/>
      <c r="D26" s="799"/>
      <c r="E26" s="799"/>
      <c r="F26" s="799"/>
      <c r="G26" s="799"/>
      <c r="H26" s="799"/>
    </row>
    <row r="27" spans="1:8" ht="54.75" customHeight="1" x14ac:dyDescent="0.25">
      <c r="B27" s="799" t="s">
        <v>509</v>
      </c>
      <c r="C27" s="799"/>
      <c r="D27" s="799"/>
      <c r="E27" s="799"/>
      <c r="F27" s="799"/>
      <c r="G27" s="799"/>
      <c r="H27" s="799"/>
    </row>
    <row r="28" spans="1:8" ht="42.75" customHeight="1" x14ac:dyDescent="0.25">
      <c r="B28" s="799" t="s">
        <v>510</v>
      </c>
      <c r="C28" s="799"/>
      <c r="D28" s="799"/>
      <c r="E28" s="799"/>
      <c r="F28" s="799"/>
      <c r="G28" s="799"/>
      <c r="H28" s="799"/>
    </row>
    <row r="29" spans="1:8" ht="42.75" customHeight="1" x14ac:dyDescent="0.25">
      <c r="B29" s="799" t="s">
        <v>511</v>
      </c>
      <c r="C29" s="799"/>
      <c r="D29" s="799"/>
      <c r="E29" s="799"/>
      <c r="F29" s="799"/>
      <c r="G29" s="799"/>
      <c r="H29" s="799"/>
    </row>
    <row r="30" spans="1:8" ht="69" customHeight="1" x14ac:dyDescent="0.25">
      <c r="B30" s="799" t="s">
        <v>512</v>
      </c>
      <c r="C30" s="799"/>
      <c r="D30" s="799"/>
      <c r="E30" s="799"/>
      <c r="F30" s="799"/>
      <c r="G30" s="799"/>
      <c r="H30" s="799"/>
    </row>
    <row r="31" spans="1:8" ht="43.5" customHeight="1" x14ac:dyDescent="0.25">
      <c r="B31" s="799" t="s">
        <v>513</v>
      </c>
      <c r="C31" s="799"/>
      <c r="D31" s="799"/>
      <c r="E31" s="799"/>
      <c r="F31" s="799"/>
      <c r="G31" s="799"/>
      <c r="H31" s="799"/>
    </row>
    <row r="32" spans="1:8" ht="54.75" customHeight="1" x14ac:dyDescent="0.25">
      <c r="B32" s="799" t="s">
        <v>514</v>
      </c>
      <c r="C32" s="799"/>
      <c r="D32" s="799"/>
      <c r="E32" s="799"/>
      <c r="F32" s="799"/>
      <c r="G32" s="799"/>
      <c r="H32" s="799"/>
    </row>
    <row r="33" spans="2:8" ht="41.25" customHeight="1" x14ac:dyDescent="0.25">
      <c r="B33" s="799" t="s">
        <v>515</v>
      </c>
      <c r="C33" s="799"/>
      <c r="D33" s="799"/>
      <c r="E33" s="799"/>
      <c r="F33" s="799"/>
      <c r="G33" s="799"/>
      <c r="H33" s="799"/>
    </row>
    <row r="34" spans="2:8" ht="15" customHeight="1" x14ac:dyDescent="0.25">
      <c r="B34" s="799" t="s">
        <v>516</v>
      </c>
      <c r="C34" s="799"/>
      <c r="D34" s="799"/>
      <c r="E34" s="799"/>
      <c r="F34" s="799"/>
      <c r="G34" s="799"/>
      <c r="H34" s="799"/>
    </row>
    <row r="35" spans="2:8" ht="27" customHeight="1" x14ac:dyDescent="0.25">
      <c r="B35" s="799" t="s">
        <v>517</v>
      </c>
      <c r="C35" s="799"/>
      <c r="D35" s="799"/>
      <c r="E35" s="799"/>
      <c r="F35" s="799"/>
      <c r="G35" s="799"/>
      <c r="H35" s="799"/>
    </row>
    <row r="36" spans="2:8" ht="28.5" customHeight="1" x14ac:dyDescent="0.25">
      <c r="B36" s="799" t="s">
        <v>518</v>
      </c>
      <c r="C36" s="799"/>
      <c r="D36" s="799"/>
      <c r="E36" s="799"/>
      <c r="F36" s="799"/>
      <c r="G36" s="799"/>
      <c r="H36" s="799"/>
    </row>
    <row r="37" spans="2:8" ht="15" customHeight="1" x14ac:dyDescent="0.25">
      <c r="B37" s="799" t="s">
        <v>519</v>
      </c>
      <c r="C37" s="799"/>
      <c r="D37" s="799"/>
      <c r="E37" s="799"/>
      <c r="F37" s="799"/>
      <c r="G37" s="799"/>
      <c r="H37" s="799"/>
    </row>
    <row r="38" spans="2:8" ht="15" customHeight="1" x14ac:dyDescent="0.25">
      <c r="B38" s="799" t="s">
        <v>520</v>
      </c>
      <c r="C38" s="799"/>
      <c r="D38" s="799"/>
      <c r="E38" s="799"/>
      <c r="F38" s="799"/>
      <c r="G38" s="799"/>
      <c r="H38" s="799"/>
    </row>
    <row r="39" spans="2:8" ht="15" customHeight="1" x14ac:dyDescent="0.25">
      <c r="B39" s="237"/>
      <c r="C39" s="18"/>
      <c r="D39" s="237"/>
      <c r="E39" s="237"/>
      <c r="F39" s="237"/>
      <c r="G39" s="237"/>
      <c r="H39" s="237"/>
    </row>
    <row r="40" spans="2:8" ht="15" customHeight="1" x14ac:dyDescent="0.25">
      <c r="B40" s="237"/>
      <c r="C40" s="18"/>
      <c r="D40" s="237"/>
      <c r="E40" s="237"/>
      <c r="F40" s="237"/>
      <c r="G40" s="237"/>
      <c r="H40" s="237"/>
    </row>
    <row r="41" spans="2:8" ht="15" customHeight="1" x14ac:dyDescent="0.25">
      <c r="B41" s="237"/>
      <c r="C41" s="18"/>
      <c r="D41" s="237"/>
      <c r="E41" s="237"/>
      <c r="F41" s="237"/>
      <c r="G41" s="237"/>
      <c r="H41" s="237"/>
    </row>
    <row r="42" spans="2:8" ht="15" customHeight="1" x14ac:dyDescent="0.25">
      <c r="B42" s="237"/>
      <c r="C42" s="18"/>
      <c r="D42" s="237"/>
      <c r="E42" s="237"/>
      <c r="F42" s="237"/>
      <c r="G42" s="237"/>
      <c r="H42" s="237"/>
    </row>
    <row r="43" spans="2:8" ht="15" customHeight="1" x14ac:dyDescent="0.25">
      <c r="C43" s="18"/>
      <c r="H43" s="108" t="s">
        <v>480</v>
      </c>
    </row>
    <row r="44" spans="2:8" ht="15" customHeight="1" x14ac:dyDescent="0.25">
      <c r="B44" s="237"/>
      <c r="C44" s="18"/>
      <c r="D44" s="237"/>
      <c r="E44" s="237"/>
      <c r="F44" s="237"/>
      <c r="G44" s="237"/>
      <c r="H44" s="237"/>
    </row>
    <row r="45" spans="2:8" ht="15" customHeight="1" x14ac:dyDescent="0.25">
      <c r="B45" s="237"/>
      <c r="C45" s="237"/>
      <c r="D45" s="237"/>
      <c r="E45" s="237"/>
      <c r="F45" s="237"/>
      <c r="G45" s="237"/>
      <c r="H45" s="237"/>
    </row>
    <row r="46" spans="2:8" ht="15" customHeight="1" x14ac:dyDescent="0.25">
      <c r="B46" s="237"/>
      <c r="C46" s="237"/>
      <c r="D46" s="237"/>
      <c r="E46" s="237"/>
      <c r="F46" s="237"/>
      <c r="G46" s="237"/>
      <c r="H46" s="237"/>
    </row>
    <row r="47" spans="2:8" ht="15" customHeight="1" x14ac:dyDescent="0.25">
      <c r="B47" s="237"/>
      <c r="C47" s="237"/>
      <c r="D47" s="237"/>
      <c r="E47" s="237"/>
      <c r="F47" s="237"/>
      <c r="G47" s="237"/>
      <c r="H47" s="237"/>
    </row>
    <row r="48" spans="2:8" ht="15" customHeight="1" x14ac:dyDescent="0.25">
      <c r="B48" s="237"/>
      <c r="C48" s="237"/>
      <c r="D48" s="237"/>
      <c r="E48" s="237"/>
      <c r="F48" s="237"/>
      <c r="G48" s="237"/>
      <c r="H48" s="237"/>
    </row>
    <row r="49" spans="2:8" ht="15" customHeight="1" x14ac:dyDescent="0.25">
      <c r="B49" s="237"/>
      <c r="C49" s="237"/>
      <c r="D49" s="237"/>
      <c r="E49" s="237"/>
      <c r="F49" s="237"/>
      <c r="G49" s="237"/>
      <c r="H49" s="237"/>
    </row>
    <row r="50" spans="2:8" ht="15" customHeight="1" x14ac:dyDescent="0.25">
      <c r="B50" s="237"/>
      <c r="C50" s="237"/>
      <c r="D50" s="237"/>
      <c r="E50" s="237"/>
      <c r="F50" s="237"/>
      <c r="G50" s="237"/>
      <c r="H50" s="237"/>
    </row>
    <row r="51" spans="2:8" ht="15" customHeight="1" x14ac:dyDescent="0.25">
      <c r="B51" s="237"/>
      <c r="C51" s="237"/>
      <c r="D51" s="237"/>
      <c r="E51" s="237"/>
      <c r="F51" s="237"/>
      <c r="G51" s="237"/>
      <c r="H51" s="237"/>
    </row>
    <row r="52" spans="2:8" ht="15" customHeight="1" x14ac:dyDescent="0.25">
      <c r="B52" s="237"/>
      <c r="C52" s="237"/>
      <c r="D52" s="237"/>
      <c r="E52" s="237"/>
      <c r="F52" s="237"/>
      <c r="G52" s="237"/>
      <c r="H52" s="237"/>
    </row>
    <row r="53" spans="2:8" ht="15" customHeight="1" x14ac:dyDescent="0.25">
      <c r="B53" s="237"/>
      <c r="C53" s="237"/>
      <c r="D53" s="237"/>
      <c r="E53" s="237"/>
      <c r="F53" s="237"/>
      <c r="G53" s="237"/>
      <c r="H53" s="237"/>
    </row>
    <row r="54" spans="2:8" ht="15" customHeight="1" x14ac:dyDescent="0.25">
      <c r="B54" s="237"/>
      <c r="C54" s="237"/>
      <c r="D54" s="237"/>
      <c r="E54" s="237"/>
      <c r="F54" s="237"/>
      <c r="G54" s="237"/>
      <c r="H54" s="237"/>
    </row>
    <row r="55" spans="2:8" ht="15" customHeight="1" x14ac:dyDescent="0.25">
      <c r="B55" s="237"/>
      <c r="C55" s="237"/>
      <c r="D55" s="237"/>
      <c r="E55" s="237"/>
      <c r="F55" s="237"/>
      <c r="G55" s="237"/>
      <c r="H55" s="237"/>
    </row>
    <row r="56" spans="2:8" ht="15" customHeight="1" x14ac:dyDescent="0.25">
      <c r="B56" s="237"/>
      <c r="C56" s="237"/>
      <c r="D56" s="237"/>
      <c r="E56" s="237"/>
      <c r="F56" s="237"/>
      <c r="G56" s="237"/>
      <c r="H56" s="237"/>
    </row>
    <row r="57" spans="2:8" ht="15" customHeight="1" x14ac:dyDescent="0.25">
      <c r="B57" s="237"/>
      <c r="C57" s="237"/>
      <c r="D57" s="237"/>
      <c r="E57" s="237"/>
      <c r="F57" s="237"/>
      <c r="G57" s="237"/>
      <c r="H57" s="237"/>
    </row>
    <row r="58" spans="2:8" ht="15" customHeight="1" x14ac:dyDescent="0.25">
      <c r="B58" s="237"/>
      <c r="C58" s="237"/>
      <c r="D58" s="237"/>
      <c r="E58" s="237"/>
      <c r="F58" s="237"/>
      <c r="G58" s="237"/>
      <c r="H58" s="237"/>
    </row>
    <row r="59" spans="2:8" ht="15" customHeight="1" x14ac:dyDescent="0.25">
      <c r="B59" s="237"/>
      <c r="C59" s="237"/>
      <c r="D59" s="237"/>
      <c r="E59" s="237"/>
      <c r="F59" s="237"/>
      <c r="G59" s="237"/>
      <c r="H59" s="237"/>
    </row>
    <row r="60" spans="2:8" ht="15" customHeight="1" x14ac:dyDescent="0.25">
      <c r="B60" s="237"/>
      <c r="C60" s="237"/>
      <c r="D60" s="237"/>
      <c r="E60" s="237"/>
      <c r="F60" s="237"/>
      <c r="G60" s="237"/>
      <c r="H60" s="237"/>
    </row>
    <row r="61" spans="2:8" ht="15" customHeight="1" x14ac:dyDescent="0.25">
      <c r="B61" s="237"/>
      <c r="C61" s="237"/>
      <c r="D61" s="237"/>
      <c r="E61" s="237"/>
      <c r="F61" s="237"/>
      <c r="G61" s="237"/>
      <c r="H61" s="237"/>
    </row>
    <row r="62" spans="2:8" ht="15" customHeight="1" x14ac:dyDescent="0.25">
      <c r="B62" s="237"/>
      <c r="C62" s="237"/>
      <c r="D62" s="237"/>
      <c r="E62" s="237"/>
      <c r="F62" s="237"/>
      <c r="G62" s="237"/>
      <c r="H62" s="237"/>
    </row>
    <row r="63" spans="2:8" ht="15" customHeight="1" x14ac:dyDescent="0.25">
      <c r="B63" s="237"/>
      <c r="C63" s="237"/>
      <c r="D63" s="237"/>
      <c r="E63" s="237"/>
      <c r="F63" s="237"/>
      <c r="G63" s="237"/>
      <c r="H63" s="237"/>
    </row>
    <row r="64" spans="2:8" ht="15" customHeight="1" x14ac:dyDescent="0.25">
      <c r="B64" s="237"/>
      <c r="C64" s="237"/>
      <c r="D64" s="237"/>
      <c r="E64" s="237"/>
      <c r="F64" s="237"/>
      <c r="G64" s="237"/>
      <c r="H64" s="237"/>
    </row>
    <row r="65" ht="15" customHeight="1" x14ac:dyDescent="0.25"/>
    <row r="66" ht="15" customHeight="1" x14ac:dyDescent="0.25"/>
  </sheetData>
  <mergeCells count="32">
    <mergeCell ref="A1:H1"/>
    <mergeCell ref="A6:B6"/>
    <mergeCell ref="A3:B3"/>
    <mergeCell ref="B38:H38"/>
    <mergeCell ref="B33:H33"/>
    <mergeCell ref="B34:H34"/>
    <mergeCell ref="B35:H35"/>
    <mergeCell ref="B36:H36"/>
    <mergeCell ref="B37:H37"/>
    <mergeCell ref="B29:H29"/>
    <mergeCell ref="B30:H30"/>
    <mergeCell ref="B31:H31"/>
    <mergeCell ref="B32:H32"/>
    <mergeCell ref="B25:H25"/>
    <mergeCell ref="B26:H26"/>
    <mergeCell ref="B27:H27"/>
    <mergeCell ref="B28:H28"/>
    <mergeCell ref="D5:D6"/>
    <mergeCell ref="E5:H5"/>
    <mergeCell ref="C22:H22"/>
    <mergeCell ref="C17:H17"/>
    <mergeCell ref="C19:H19"/>
    <mergeCell ref="C21:H21"/>
    <mergeCell ref="B7:C7"/>
    <mergeCell ref="B8:C8"/>
    <mergeCell ref="B9:C9"/>
    <mergeCell ref="B10:C10"/>
    <mergeCell ref="B11:C11"/>
    <mergeCell ref="B12:C12"/>
    <mergeCell ref="B13:C13"/>
    <mergeCell ref="B14:C14"/>
    <mergeCell ref="B15:C15"/>
  </mergeCells>
  <hyperlinks>
    <hyperlink ref="I1" location="Indholdsfortegnelse!A1" display="Back to index" xr:uid="{00000000-0004-0000-0800-000000000000}"/>
  </hyperlinks>
  <pageMargins left="0.7" right="0.7" top="0.75" bottom="0.75" header="0.3" footer="0.3"/>
  <pageSetup paperSize="9"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EF9859BFDE09A4FAF9E46D7559FA05E" ma:contentTypeVersion="2" ma:contentTypeDescription="Opret et nyt dokument." ma:contentTypeScope="" ma:versionID="3abc57cfba3f74e6d46492c817ac513e">
  <xsd:schema xmlns:xsd="http://www.w3.org/2001/XMLSchema" xmlns:xs="http://www.w3.org/2001/XMLSchema" xmlns:p="http://schemas.microsoft.com/office/2006/metadata/properties" xmlns:ns2="8ad86615-9d33-4660-8ec4-d86a132302f0" targetNamespace="http://schemas.microsoft.com/office/2006/metadata/properties" ma:root="true" ma:fieldsID="95d09f489c472d11f2feba8a3bc5b986" ns2:_="">
    <xsd:import namespace="8ad86615-9d33-4660-8ec4-d86a132302f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6615-9d33-4660-8ec4-d86a132302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11726-41AC-47BD-A250-23297719CE38}">
  <ds:schemaRefs>
    <ds:schemaRef ds:uri="http://schemas.microsoft.com/sharepoint/v3/contenttype/forms"/>
  </ds:schemaRefs>
</ds:datastoreItem>
</file>

<file path=customXml/itemProps2.xml><?xml version="1.0" encoding="utf-8"?>
<ds:datastoreItem xmlns:ds="http://schemas.openxmlformats.org/officeDocument/2006/customXml" ds:itemID="{FA992257-D2ED-4540-8D85-7EC9A5C81D2E}">
  <ds:schemaRef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8ad86615-9d33-4660-8ec4-d86a132302f0"/>
    <ds:schemaRef ds:uri="http://schemas.microsoft.com/office/2006/metadata/properties"/>
  </ds:schemaRefs>
</ds:datastoreItem>
</file>

<file path=customXml/itemProps3.xml><?xml version="1.0" encoding="utf-8"?>
<ds:datastoreItem xmlns:ds="http://schemas.openxmlformats.org/officeDocument/2006/customXml" ds:itemID="{AC8E5838-11C7-479E-A60D-E824E46A7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6615-9d33-4660-8ec4-d86a13230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40</vt:i4>
      </vt:variant>
      <vt:variant>
        <vt:lpstr>Navngivne områder</vt:lpstr>
      </vt:variant>
      <vt:variant>
        <vt:i4>81</vt:i4>
      </vt:variant>
    </vt:vector>
  </HeadingPairs>
  <TitlesOfParts>
    <vt:vector size="121" baseType="lpstr">
      <vt:lpstr>Indholdsfortegnelse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Indholdsfortegnelse!Print_Area</vt:lpstr>
      <vt:lpstr>'1'!Udskriftsområde</vt:lpstr>
      <vt:lpstr>'10'!Udskriftsområde</vt:lpstr>
      <vt:lpstr>'11'!Udskriftsområde</vt:lpstr>
      <vt:lpstr>'12'!Udskriftsområde</vt:lpstr>
      <vt:lpstr>'13'!Udskriftsområde</vt:lpstr>
      <vt:lpstr>'14'!Udskriftsområde</vt:lpstr>
      <vt:lpstr>'15'!Udskriftsområde</vt:lpstr>
      <vt:lpstr>'16'!Udskriftsområde</vt:lpstr>
      <vt:lpstr>'17'!Udskriftsområde</vt:lpstr>
      <vt:lpstr>'18'!Udskriftsområde</vt:lpstr>
      <vt:lpstr>'19'!Udskriftsområde</vt:lpstr>
      <vt:lpstr>'2'!Udskriftsområde</vt:lpstr>
      <vt:lpstr>'20'!Udskriftsområde</vt:lpstr>
      <vt:lpstr>'21'!Udskriftsområde</vt:lpstr>
      <vt:lpstr>'22'!Udskriftsområde</vt:lpstr>
      <vt:lpstr>'23'!Udskriftsområde</vt:lpstr>
      <vt:lpstr>'24'!Udskriftsområde</vt:lpstr>
      <vt:lpstr>'25'!Udskriftsområde</vt:lpstr>
      <vt:lpstr>'26'!Udskriftsområde</vt:lpstr>
      <vt:lpstr>'27'!Udskriftsområde</vt:lpstr>
      <vt:lpstr>'28'!Udskriftsområde</vt:lpstr>
      <vt:lpstr>'29'!Udskriftsområde</vt:lpstr>
      <vt:lpstr>'3'!Udskriftsområde</vt:lpstr>
      <vt:lpstr>'30'!Udskriftsområde</vt:lpstr>
      <vt:lpstr>'31'!Udskriftsområde</vt:lpstr>
      <vt:lpstr>'32'!Udskriftsområde</vt:lpstr>
      <vt:lpstr>'33'!Udskriftsområde</vt:lpstr>
      <vt:lpstr>'34'!Udskriftsområde</vt:lpstr>
      <vt:lpstr>'35'!Udskriftsområde</vt:lpstr>
      <vt:lpstr>'36'!Udskriftsområde</vt:lpstr>
      <vt:lpstr>'37'!Udskriftsområde</vt:lpstr>
      <vt:lpstr>'38'!Udskriftsområde</vt:lpstr>
      <vt:lpstr>'39'!Udskriftsområde</vt:lpstr>
      <vt:lpstr>'4'!Udskriftsområde</vt:lpstr>
      <vt:lpstr>'5'!Udskriftsområde</vt:lpstr>
      <vt:lpstr>'6'!Udskriftsområde</vt:lpstr>
      <vt:lpstr>'7'!Udskriftsområde</vt:lpstr>
      <vt:lpstr>'8'!Udskriftsområde</vt:lpstr>
      <vt:lpstr>'9'!Udskriftsområde</vt:lpstr>
      <vt:lpstr>Indholdsfortegnelse!Udskriftsområde</vt:lpstr>
      <vt:lpstr>'1'!Udskriftstitler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Axel Saxtorph</dc:creator>
  <cp:keywords/>
  <dc:description/>
  <cp:lastModifiedBy>Jakob Kongsgaard Olsson</cp:lastModifiedBy>
  <cp:revision/>
  <dcterms:created xsi:type="dcterms:W3CDTF">2018-03-06T09:14:38Z</dcterms:created>
  <dcterms:modified xsi:type="dcterms:W3CDTF">2021-04-29T11:53:05Z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0x010100AEF9859BFDE09A4FAF9E46D7559FA05E</vt:lpwstr>
  </property>
</Properties>
</file>