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Z:\Rating\StandardPoors\Data_2021_Q4\"/>
    </mc:Choice>
  </mc:AlternateContent>
  <xr:revisionPtr revIDLastSave="0" documentId="13_ncr:1_{4325114A-4281-46E2-8508-84383828F912}" xr6:coauthVersionLast="47" xr6:coauthVersionMax="47" xr10:uidLastSave="{00000000-0000-0000-0000-000000000000}"/>
  <bookViews>
    <workbookView xWindow="28680" yWindow="-120" windowWidth="29040" windowHeight="17640" tabRatio="879" firstSheet="2" activeTab="2" xr2:uid="{00000000-000D-0000-FFFF-FFFF00000000}"/>
  </bookViews>
  <sheets>
    <sheet name="Disclaimer" sheetId="13" r:id="rId1"/>
    <sheet name="Completion Instructions" sheetId="6" state="hidden" r:id="rId2"/>
    <sheet name="Introduction" sheetId="5" r:id="rId3"/>
    <sheet name="A. HTT General" sheetId="8" r:id="rId4"/>
    <sheet name="B1. HTT Mortgage Assets" sheetId="9" r:id="rId5"/>
    <sheet name="C. HTT Harmonised Glossary" sheetId="12" r:id="rId6"/>
    <sheet name="E. Optional ECB-ECAIs data" sheetId="18" r:id="rId7"/>
    <sheet name="Contents" sheetId="35" r:id="rId8"/>
    <sheet name="Tabel A - General Issuer Detail" sheetId="36" r:id="rId9"/>
    <sheet name="G1-G4 - Cover pool inform." sheetId="37" r:id="rId10"/>
    <sheet name="Table 1-3 - Lending" sheetId="38" r:id="rId11"/>
    <sheet name="Table 4 - LTV" sheetId="39" r:id="rId12"/>
    <sheet name="Table 5 - Region" sheetId="40" r:id="rId13"/>
    <sheet name="Table 6-8 - Lending by loan" sheetId="41" r:id="rId14"/>
    <sheet name="Table 9-13 - Lending" sheetId="42" r:id="rId15"/>
    <sheet name="X1-2 Key Concepts" sheetId="43" r:id="rId16"/>
    <sheet name="X3 - General explanation" sheetId="44" r:id="rId17"/>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3">'A. HTT General'!$A$1:$G$365</definedName>
    <definedName name="_xlnm.Print_Area" localSheetId="4">'B1. HTT Mortgage Assets'!$A$1:$G$512</definedName>
    <definedName name="_xlnm.Print_Area" localSheetId="5">'C. HTT Harmonised Glossary'!$A$1:$C$57</definedName>
    <definedName name="_xlnm.Print_Area" localSheetId="1">'Completion Instructions'!$B$2:$J$71</definedName>
    <definedName name="_xlnm.Print_Area" localSheetId="7">Contents!$A$1:$F$56</definedName>
    <definedName name="_xlnm.Print_Area" localSheetId="0">Disclaimer!$A$1:$A$170</definedName>
    <definedName name="_xlnm.Print_Area" localSheetId="6">'E. Optional ECB-ECAIs data'!$A$2:$G$90</definedName>
    <definedName name="_xlnm.Print_Area" localSheetId="2">Introduction!$B$2:$J$36</definedName>
    <definedName name="_xlnm.Print_Area" localSheetId="11">'Table 4 - LTV'!$A$1:$O$92</definedName>
    <definedName name="_xlnm.Print_Area" localSheetId="13">'Table 6-8 - Lending by loan'!$B$1:$M$60</definedName>
    <definedName name="_xlnm.Print_Area" localSheetId="14">'Table 9-13 - Lending'!$B$1:$M$82</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 i="42" l="1"/>
  <c r="M9" i="42"/>
  <c r="M10" i="42"/>
  <c r="M14" i="42" s="1"/>
  <c r="M11" i="42"/>
  <c r="M12" i="42"/>
  <c r="M13" i="42"/>
  <c r="C14" i="42"/>
  <c r="D14" i="42"/>
  <c r="E14" i="42"/>
  <c r="F14" i="42"/>
  <c r="G14" i="42"/>
  <c r="H14" i="42"/>
  <c r="I14" i="42"/>
  <c r="J14" i="42"/>
  <c r="K14" i="42"/>
  <c r="L14" i="42"/>
  <c r="M23" i="42"/>
  <c r="M24" i="42"/>
  <c r="M29" i="42" s="1"/>
  <c r="M25" i="42"/>
  <c r="M26" i="42"/>
  <c r="M27" i="42"/>
  <c r="M28" i="42"/>
  <c r="C29" i="42"/>
  <c r="D29" i="42"/>
  <c r="E29" i="42"/>
  <c r="F29" i="42"/>
  <c r="G29" i="42"/>
  <c r="H29" i="42"/>
  <c r="I29" i="42"/>
  <c r="J29" i="42"/>
  <c r="K29" i="42"/>
  <c r="L29" i="42"/>
  <c r="L4" i="41"/>
  <c r="M9" i="41"/>
  <c r="M20" i="41" s="1"/>
  <c r="M10" i="41"/>
  <c r="M11" i="41"/>
  <c r="M12" i="41"/>
  <c r="M13" i="41"/>
  <c r="M14" i="41"/>
  <c r="M15" i="41"/>
  <c r="M16" i="41"/>
  <c r="M17" i="41"/>
  <c r="M18" i="41"/>
  <c r="M19" i="41"/>
  <c r="C20" i="41"/>
  <c r="D20" i="41"/>
  <c r="E20" i="41"/>
  <c r="F20" i="41"/>
  <c r="G20" i="41"/>
  <c r="H20" i="41"/>
  <c r="I20" i="41"/>
  <c r="J20" i="41"/>
  <c r="K20" i="41"/>
  <c r="L20" i="41"/>
  <c r="M29" i="41"/>
  <c r="M30" i="41"/>
  <c r="M31" i="41"/>
  <c r="M40" i="41" s="1"/>
  <c r="M32" i="41"/>
  <c r="M33" i="41"/>
  <c r="M34" i="41"/>
  <c r="M35" i="41"/>
  <c r="M36" i="41"/>
  <c r="M37" i="41"/>
  <c r="M38" i="41"/>
  <c r="M39" i="41"/>
  <c r="C40" i="41"/>
  <c r="D40" i="41"/>
  <c r="E40" i="41"/>
  <c r="F40" i="41"/>
  <c r="G40" i="41"/>
  <c r="H40" i="41"/>
  <c r="I40" i="41"/>
  <c r="J40" i="41"/>
  <c r="K40" i="41"/>
  <c r="L40" i="41"/>
  <c r="M49" i="41"/>
  <c r="M60" i="41" s="1"/>
  <c r="M50" i="41"/>
  <c r="M51" i="41"/>
  <c r="M52" i="41"/>
  <c r="M53" i="41"/>
  <c r="M54" i="41"/>
  <c r="M55" i="41"/>
  <c r="M56" i="41"/>
  <c r="M57" i="41"/>
  <c r="M58" i="41"/>
  <c r="M59" i="41"/>
  <c r="C60" i="41"/>
  <c r="D60" i="41"/>
  <c r="E60" i="41"/>
  <c r="F60" i="41"/>
  <c r="G60" i="41"/>
  <c r="H60" i="41"/>
  <c r="I60" i="41"/>
  <c r="J60" i="41"/>
  <c r="K60" i="41"/>
  <c r="L60" i="41"/>
  <c r="H4" i="40"/>
  <c r="I11" i="40"/>
  <c r="I12" i="40"/>
  <c r="I22" i="40" s="1"/>
  <c r="I13" i="40"/>
  <c r="I14" i="40"/>
  <c r="I15" i="40"/>
  <c r="I16" i="40"/>
  <c r="I17" i="40"/>
  <c r="I18" i="40"/>
  <c r="I19" i="40"/>
  <c r="I20" i="40"/>
  <c r="C22" i="40"/>
  <c r="D22" i="40"/>
  <c r="E22" i="40"/>
  <c r="F22" i="40"/>
  <c r="G22" i="40"/>
  <c r="H22" i="40"/>
  <c r="K4" i="39"/>
  <c r="C22" i="39"/>
  <c r="D22" i="39"/>
  <c r="E22" i="39"/>
  <c r="E44" i="39" s="1"/>
  <c r="F22" i="39"/>
  <c r="F44" i="39" s="1"/>
  <c r="G22" i="39"/>
  <c r="H22" i="39"/>
  <c r="I22" i="39"/>
  <c r="I44" i="39" s="1"/>
  <c r="J22" i="39"/>
  <c r="J44" i="39" s="1"/>
  <c r="K22" i="39"/>
  <c r="L22" i="39"/>
  <c r="C33" i="39"/>
  <c r="D33" i="39"/>
  <c r="E33" i="39"/>
  <c r="F33" i="39"/>
  <c r="G33" i="39"/>
  <c r="H33" i="39"/>
  <c r="I33" i="39"/>
  <c r="J33" i="39"/>
  <c r="K33" i="39"/>
  <c r="L33" i="39"/>
  <c r="C34" i="39"/>
  <c r="D34" i="39"/>
  <c r="E34" i="39"/>
  <c r="F34" i="39"/>
  <c r="G34" i="39"/>
  <c r="H34" i="39"/>
  <c r="I34" i="39"/>
  <c r="J34" i="39"/>
  <c r="K34" i="39"/>
  <c r="L34" i="39"/>
  <c r="C35" i="39"/>
  <c r="D35" i="39"/>
  <c r="E35" i="39"/>
  <c r="F35" i="39"/>
  <c r="G35" i="39"/>
  <c r="H35" i="39"/>
  <c r="I35" i="39"/>
  <c r="J35" i="39"/>
  <c r="K35" i="39"/>
  <c r="L35" i="39"/>
  <c r="C36" i="39"/>
  <c r="D36" i="39"/>
  <c r="E36" i="39"/>
  <c r="F36" i="39"/>
  <c r="G36" i="39"/>
  <c r="H36" i="39"/>
  <c r="I36" i="39"/>
  <c r="J36" i="39"/>
  <c r="K36" i="39"/>
  <c r="L36" i="39"/>
  <c r="C37" i="39"/>
  <c r="D37" i="39"/>
  <c r="E37" i="39"/>
  <c r="F37" i="39"/>
  <c r="G37" i="39"/>
  <c r="H37" i="39"/>
  <c r="I37" i="39"/>
  <c r="J37" i="39"/>
  <c r="K37" i="39"/>
  <c r="L37" i="39"/>
  <c r="C38" i="39"/>
  <c r="D38" i="39"/>
  <c r="E38" i="39"/>
  <c r="F38" i="39"/>
  <c r="G38" i="39"/>
  <c r="H38" i="39"/>
  <c r="I38" i="39"/>
  <c r="J38" i="39"/>
  <c r="K38" i="39"/>
  <c r="L38" i="39"/>
  <c r="C39" i="39"/>
  <c r="D39" i="39"/>
  <c r="E39" i="39"/>
  <c r="F39" i="39"/>
  <c r="G39" i="39"/>
  <c r="H39" i="39"/>
  <c r="I39" i="39"/>
  <c r="J39" i="39"/>
  <c r="K39" i="39"/>
  <c r="L39" i="39"/>
  <c r="C40" i="39"/>
  <c r="D40" i="39"/>
  <c r="E40" i="39"/>
  <c r="F40" i="39"/>
  <c r="G40" i="39"/>
  <c r="H40" i="39"/>
  <c r="I40" i="39"/>
  <c r="J40" i="39"/>
  <c r="K40" i="39"/>
  <c r="L40" i="39"/>
  <c r="C41" i="39"/>
  <c r="D41" i="39"/>
  <c r="E41" i="39"/>
  <c r="F41" i="39"/>
  <c r="G41" i="39"/>
  <c r="H41" i="39"/>
  <c r="I41" i="39"/>
  <c r="J41" i="39"/>
  <c r="K41" i="39"/>
  <c r="L41" i="39"/>
  <c r="C42" i="39"/>
  <c r="D42" i="39"/>
  <c r="E42" i="39"/>
  <c r="F42" i="39"/>
  <c r="G42" i="39"/>
  <c r="H42" i="39"/>
  <c r="I42" i="39"/>
  <c r="J42" i="39"/>
  <c r="K42" i="39"/>
  <c r="L42" i="39"/>
  <c r="D44" i="39"/>
  <c r="H44" i="39"/>
  <c r="L44" i="39"/>
  <c r="C66" i="39"/>
  <c r="D66" i="39"/>
  <c r="E66" i="39"/>
  <c r="D88" i="39" s="1"/>
  <c r="F66" i="39"/>
  <c r="E88" i="39" s="1"/>
  <c r="G66" i="39"/>
  <c r="H66" i="39"/>
  <c r="I66" i="39"/>
  <c r="J66" i="39"/>
  <c r="K66" i="39"/>
  <c r="L66" i="39"/>
  <c r="C77" i="39"/>
  <c r="D77" i="39"/>
  <c r="E77" i="39"/>
  <c r="F77" i="39"/>
  <c r="G77" i="39"/>
  <c r="H77" i="39"/>
  <c r="I77" i="39"/>
  <c r="J77" i="39"/>
  <c r="K77" i="39"/>
  <c r="L77" i="39"/>
  <c r="N77" i="39"/>
  <c r="C78" i="39"/>
  <c r="D78" i="39"/>
  <c r="E78" i="39"/>
  <c r="F78" i="39"/>
  <c r="G78" i="39"/>
  <c r="H78" i="39"/>
  <c r="I78" i="39"/>
  <c r="J78" i="39"/>
  <c r="K78" i="39"/>
  <c r="L78" i="39"/>
  <c r="N78" i="39"/>
  <c r="C79" i="39"/>
  <c r="D79" i="39"/>
  <c r="E79" i="39"/>
  <c r="F79" i="39"/>
  <c r="G79" i="39"/>
  <c r="H79" i="39"/>
  <c r="I79" i="39"/>
  <c r="J79" i="39"/>
  <c r="K79" i="39"/>
  <c r="L79" i="39"/>
  <c r="N79" i="39"/>
  <c r="C80" i="39"/>
  <c r="D80" i="39"/>
  <c r="E80" i="39"/>
  <c r="F80" i="39"/>
  <c r="G80" i="39"/>
  <c r="H80" i="39"/>
  <c r="I80" i="39"/>
  <c r="J80" i="39"/>
  <c r="K80" i="39"/>
  <c r="L80" i="39"/>
  <c r="N80" i="39"/>
  <c r="C81" i="39"/>
  <c r="D81" i="39"/>
  <c r="E81" i="39"/>
  <c r="F81" i="39"/>
  <c r="G81" i="39"/>
  <c r="H81" i="39"/>
  <c r="I81" i="39"/>
  <c r="J81" i="39"/>
  <c r="K81" i="39"/>
  <c r="L81" i="39"/>
  <c r="N81" i="39"/>
  <c r="C82" i="39"/>
  <c r="D82" i="39"/>
  <c r="E82" i="39"/>
  <c r="F82" i="39"/>
  <c r="G82" i="39"/>
  <c r="H82" i="39"/>
  <c r="I82" i="39"/>
  <c r="J82" i="39"/>
  <c r="K82" i="39"/>
  <c r="L82" i="39"/>
  <c r="N82" i="39"/>
  <c r="C83" i="39"/>
  <c r="D83" i="39"/>
  <c r="E83" i="39"/>
  <c r="F83" i="39"/>
  <c r="G83" i="39"/>
  <c r="H83" i="39"/>
  <c r="I83" i="39"/>
  <c r="J83" i="39"/>
  <c r="K83" i="39"/>
  <c r="L83" i="39"/>
  <c r="N83" i="39"/>
  <c r="C84" i="39"/>
  <c r="D84" i="39"/>
  <c r="E84" i="39"/>
  <c r="F84" i="39"/>
  <c r="G84" i="39"/>
  <c r="H84" i="39"/>
  <c r="I84" i="39"/>
  <c r="J84" i="39"/>
  <c r="K84" i="39"/>
  <c r="L84" i="39"/>
  <c r="N84" i="39"/>
  <c r="C85" i="39"/>
  <c r="D85" i="39"/>
  <c r="E85" i="39"/>
  <c r="F85" i="39"/>
  <c r="G85" i="39"/>
  <c r="H85" i="39"/>
  <c r="I85" i="39"/>
  <c r="J85" i="39"/>
  <c r="K85" i="39"/>
  <c r="L85" i="39"/>
  <c r="N85" i="39"/>
  <c r="C86" i="39"/>
  <c r="D86" i="39"/>
  <c r="E86" i="39"/>
  <c r="F86" i="39"/>
  <c r="G86" i="39"/>
  <c r="H86" i="39"/>
  <c r="I86" i="39"/>
  <c r="J86" i="39"/>
  <c r="K86" i="39"/>
  <c r="L86" i="39"/>
  <c r="N86" i="39"/>
  <c r="C88" i="39"/>
  <c r="F88" i="39"/>
  <c r="G88" i="39"/>
  <c r="J88" i="39"/>
  <c r="K88" i="39"/>
  <c r="N88" i="39"/>
  <c r="M11" i="38"/>
  <c r="D12" i="38" s="1"/>
  <c r="C12" i="38"/>
  <c r="G12" i="38"/>
  <c r="J12" i="38"/>
  <c r="K12" i="38"/>
  <c r="M18" i="38"/>
  <c r="D19" i="38" s="1"/>
  <c r="C19" i="38"/>
  <c r="G19" i="38"/>
  <c r="J19" i="38"/>
  <c r="K19" i="38"/>
  <c r="I26" i="38"/>
  <c r="D27" i="38" s="1"/>
  <c r="C27" i="38"/>
  <c r="G27" i="38"/>
  <c r="C24" i="36"/>
  <c r="D24" i="36"/>
  <c r="E24" i="36"/>
  <c r="F24" i="36"/>
  <c r="C40" i="36"/>
  <c r="D40" i="36"/>
  <c r="E40" i="36"/>
  <c r="F40" i="36"/>
  <c r="F12" i="38" l="1"/>
  <c r="F27" i="38"/>
  <c r="F19" i="38"/>
  <c r="I27" i="38"/>
  <c r="E27" i="38"/>
  <c r="M19" i="38"/>
  <c r="I19" i="38"/>
  <c r="E19" i="38"/>
  <c r="M12" i="38"/>
  <c r="I12" i="38"/>
  <c r="E12" i="38"/>
  <c r="I88" i="39"/>
  <c r="K44" i="39"/>
  <c r="G44" i="39"/>
  <c r="C44" i="39"/>
  <c r="H27" i="38"/>
  <c r="L19" i="38"/>
  <c r="H19" i="38"/>
  <c r="L12" i="38"/>
  <c r="H12" i="38"/>
  <c r="L88" i="39"/>
  <c r="H88" i="39"/>
  <c r="F44" i="9"/>
  <c r="D44" i="9"/>
  <c r="C44" i="9"/>
  <c r="F358" i="9"/>
  <c r="D360" i="9"/>
  <c r="G358" i="9" s="1"/>
  <c r="C360" i="9"/>
  <c r="F356" i="9" s="1"/>
  <c r="F352" i="9"/>
  <c r="F346" i="9"/>
  <c r="D353" i="9"/>
  <c r="G348" i="9" s="1"/>
  <c r="C353" i="9"/>
  <c r="F347" i="9" s="1"/>
  <c r="G310" i="9"/>
  <c r="G328" i="9" s="1"/>
  <c r="D328" i="9"/>
  <c r="C328" i="9"/>
  <c r="F310" i="9" s="1"/>
  <c r="F328" i="9" s="1"/>
  <c r="F350" i="9" l="1"/>
  <c r="G356" i="9"/>
  <c r="G357" i="9"/>
  <c r="F348" i="9"/>
  <c r="G359" i="9"/>
  <c r="G349" i="9"/>
  <c r="G346" i="9"/>
  <c r="F351" i="9"/>
  <c r="F349" i="9"/>
  <c r="F359" i="9"/>
  <c r="F357" i="9"/>
  <c r="F360" i="9" s="1"/>
  <c r="G351" i="9"/>
  <c r="G347" i="9"/>
  <c r="G352" i="9"/>
  <c r="G350" i="9"/>
  <c r="D577" i="9"/>
  <c r="C577" i="9"/>
  <c r="F353" i="9" l="1"/>
  <c r="G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F292" i="8"/>
  <c r="C293" i="8"/>
  <c r="C300" i="8"/>
  <c r="D290" i="8"/>
  <c r="C290" i="8"/>
  <c r="D293" i="8"/>
  <c r="D300" i="8"/>
  <c r="D292" i="8"/>
  <c r="C292"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<sst xmlns="http://schemas.openxmlformats.org/spreadsheetml/2006/main" count="3444" uniqueCount="2072">
  <si>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</si>
  <si>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</si>
  <si>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</si>
  <si>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</si>
  <si>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</si>
  <si>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</si>
  <si>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</si>
  <si>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</si>
  <si>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</si>
  <si>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</si>
  <si>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</si>
  <si>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</si>
  <si>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</si>
  <si>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</si>
  <si>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</si>
  <si>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</si>
  <si>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</si>
  <si>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</si>
  <si>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</si>
  <si>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</si>
  <si>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</si>
  <si>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</si>
  <si>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</si>
  <si>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</si>
  <si>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</si>
  <si>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</si>
  <si>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</si>
  <si>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</si>
  <si>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</si>
  <si>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</si>
  <si>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</si>
  <si>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</si>
  <si>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</si>
  <si>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</si>
  <si>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</si>
  <si>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</si>
  <si>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</si>
  <si>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</si>
  <si>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</si>
  <si>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</si>
  <si>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</si>
  <si>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</si>
  <si>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</si>
  <si>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</si>
  <si>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</si>
  <si>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</si>
  <si>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</si>
  <si>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</si>
  <si>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</si>
  <si>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</si>
  <si>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</si>
  <si>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</si>
  <si>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</si>
  <si>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</si>
  <si>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</si>
  <si>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</si>
  <si>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</si>
  <si>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</si>
  <si>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</si>
  <si>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</si>
  <si>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</si>
  <si>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</si>
  <si>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</si>
  <si>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</si>
  <si>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</si>
  <si>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</si>
  <si>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</si>
  <si>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</si>
  <si>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</si>
  <si>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</si>
  <si>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</si>
  <si>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</si>
  <si>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</si>
  <si>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</si>
  <si>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</si>
  <si>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</si>
  <si>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</si>
  <si>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</si>
  <si>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</si>
  <si>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</si>
  <si>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</si>
  <si>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</si>
  <si>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</si>
  <si>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</si>
  <si>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</si>
  <si>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</si>
  <si>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</si>
  <si>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</si>
  <si>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</si>
  <si>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</si>
  <si>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</si>
  <si>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</si>
  <si>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</si>
  <si>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</si>
  <si>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</si>
  <si>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</si>
  <si>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</si>
  <si>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</si>
  <si>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</si>
  <si>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</si>
  <si>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</si>
  <si>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</si>
  <si>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</si>
  <si>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</si>
  <si>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</si>
  <si>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</si>
  <si>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</si>
  <si>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</si>
  <si>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</si>
  <si>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</si>
  <si>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</si>
  <si>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</si>
  <si>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</si>
  <si>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</si>
  <si>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</si>
  <si>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</si>
  <si>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</si>
  <si>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</si>
  <si>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</si>
  <si>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</si>
  <si>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</si>
  <si>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</si>
  <si>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</si>
  <si>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</si>
  <si>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</si>
  <si>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</si>
  <si>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</si>
  <si>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</si>
  <si>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</si>
  <si>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</si>
  <si>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</si>
  <si>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</si>
  <si>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</si>
  <si>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</si>
  <si>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</si>
  <si>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</si>
  <si>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</si>
  <si>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</si>
  <si>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</si>
  <si>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</si>
  <si>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</si>
  <si>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</si>
  <si>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</si>
  <si>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</si>
  <si>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</si>
  <si>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</si>
  <si>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</si>
  <si>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</si>
  <si>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</si>
  <si>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</si>
  <si>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</si>
  <si>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</si>
  <si>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</si>
  <si>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</si>
  <si>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</si>
  <si>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</si>
  <si>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</si>
  <si>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</si>
  <si>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</si>
  <si>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</si>
  <si>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</si>
  <si>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</si>
  <si>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</si>
  <si>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</si>
  <si>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</si>
  <si>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</si>
  <si>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</si>
  <si>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</si>
  <si>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</si>
  <si>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</si>
  <si>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</si>
  <si>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</si>
  <si>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</si>
  <si>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</si>
  <si>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</si>
  <si>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</si>
  <si>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</si>
  <si>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</si>
  <si>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</si>
  <si>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</si>
  <si>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</si>
  <si>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</si>
  <si>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</si>
  <si>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</si>
  <si>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</si>
  <si>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</si>
  <si>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</si>
  <si>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</si>
  <si>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</si>
  <si>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</si>
  <si>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</si>
  <si>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</si>
  <si>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</si>
  <si>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</si>
  <si>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</si>
  <si>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</si>
  <si>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</si>
  <si>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</si>
  <si>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</si>
  <si>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</si>
  <si>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</si>
  <si>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</si>
  <si>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</si>
  <si>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</si>
  <si>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</si>
  <si>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</si>
  <si>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</si>
  <si>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</si>
  <si>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</si>
  <si>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</si>
  <si>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</si>
  <si>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</si>
  <si>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</si>
  <si>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</si>
  <si>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</si>
  <si>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</si>
  <si>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</si>
  <si>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</si>
  <si>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</si>
  <si>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</si>
  <si>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</si>
  <si>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</si>
  <si>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</si>
  <si>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</si>
  <si>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</si>
  <si>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</si>
  <si>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</si>
  <si>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</si>
  <si>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</si>
  <si>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</si>
  <si>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</si>
  <si>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</si>
  <si>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</si>
  <si>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</si>
  <si>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</si>
  <si>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</si>
  <si>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</si>
  <si>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</si>
  <si>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</si>
  <si>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</si>
  <si>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</si>
  <si>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</si>
  <si>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</si>
  <si>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</si>
  <si>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</si>
  <si>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</si>
  <si>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</si>
  <si>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</si>
  <si>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</si>
  <si>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</si>
  <si>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</si>
  <si>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</si>
  <si>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</si>
  <si>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</si>
  <si>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</si>
  <si>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</si>
  <si>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</si>
  <si>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</si>
  <si>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</si>
  <si>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</si>
  <si>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</si>
  <si>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</si>
  <si>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</si>
  <si>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</si>
  <si>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</si>
  <si>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</si>
  <si>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</si>
  <si>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</si>
  <si>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</si>
  <si>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</si>
  <si>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</si>
  <si>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</si>
  <si>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</si>
  <si>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</si>
  <si>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</si>
  <si>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</si>
  <si>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</si>
  <si>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</si>
  <si>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</si>
  <si>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</si>
  <si>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</si>
  <si>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</si>
  <si>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</si>
  <si>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</si>
  <si>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</si>
  <si>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</si>
  <si>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</si>
  <si>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</si>
  <si>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</si>
  <si>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</si>
  <si>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</si>
  <si>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</si>
  <si>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</si>
  <si>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</si>
  <si>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</si>
  <si>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</si>
  <si>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</si>
  <si>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</si>
  <si>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</si>
  <si>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</si>
  <si>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</si>
  <si>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</si>
  <si>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</si>
  <si>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</si>
  <si>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</si>
  <si>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</si>
  <si>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</si>
  <si>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</si>
  <si>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</si>
  <si>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</si>
  <si>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</si>
  <si>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</si>
  <si>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</si>
  <si>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</si>
  <si>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</si>
  <si>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</si>
  <si>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</si>
  <si>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</si>
  <si>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</si>
  <si>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</si>
  <si>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</si>
  <si>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</si>
  <si>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</si>
  <si>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</si>
  <si>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</si>
  <si>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</si>
  <si>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</si>
  <si>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</si>
  <si>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</si>
  <si>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</si>
  <si>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</si>
  <si>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</si>
  <si>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</si>
  <si>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</si>
  <si>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</si>
  <si>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</si>
  <si>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</si>
  <si>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</si>
  <si>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</si>
  <si>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</si>
  <si>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</si>
  <si>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</si>
  <si>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</si>
  <si>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</si>
  <si>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</si>
  <si>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</si>
  <si>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</si>
  <si>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</si>
  <si>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</si>
  <si>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</si>
  <si>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</si>
  <si>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</si>
  <si>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</si>
  <si>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</si>
  <si>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</si>
  <si>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</si>
  <si>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</si>
  <si>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</si>
  <si>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</si>
  <si>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</si>
  <si>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</si>
  <si>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</si>
  <si>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</si>
  <si>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</si>
  <si>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</si>
  <si>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</si>
  <si>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</si>
  <si>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</si>
  <si>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</si>
  <si>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</si>
  <si>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</si>
  <si>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</si>
  <si>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</si>
  <si>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</si>
  <si>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</si>
  <si>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</si>
  <si>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</si>
  <si>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</si>
  <si>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</si>
  <si>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</si>
  <si>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</si>
  <si>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</si>
  <si>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</si>
  <si>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</si>
  <si>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</si>
  <si>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</si>
  <si>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</si>
  <si>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</si>
  <si>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</si>
  <si>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</si>
  <si>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</si>
  <si>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</si>
  <si>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</si>
  <si>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</si>
  <si>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</si>
  <si>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</si>
  <si>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</si>
  <si>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</si>
  <si>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</si>
  <si>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</si>
  <si>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</si>
  <si>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</si>
  <si>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</si>
  <si>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</si>
  <si>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</si>
  <si>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</si>
  <si>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</si>
  <si>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</si>
  <si>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</si>
  <si>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</si>
  <si>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</si>
  <si>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</si>
  <si>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</si>
  <si>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</si>
  <si>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</si>
  <si>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</si>
  <si>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</si>
  <si>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</si>
  <si>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</si>
  <si>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</si>
  <si>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</si>
  <si>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</si>
  <si>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</si>
  <si>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</si>
  <si>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</si>
  <si>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</si>
  <si>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</si>
  <si>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</si>
  <si>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</si>
  <si>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</si>
  <si>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</si>
  <si>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</si>
  <si>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</si>
  <si>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</si>
  <si>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</si>
  <si>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</si>
  <si>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</si>
  <si>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</si>
  <si>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</si>
  <si>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</si>
  <si>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</si>
  <si>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</si>
  <si>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</si>
  <si>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</si>
  <si>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</si>
  <si>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</si>
  <si>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</si>
  <si>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</si>
  <si>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</si>
  <si>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</si>
  <si>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</si>
  <si>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</si>
  <si>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</si>
  <si>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</si>
  <si>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</si>
  <si>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</si>
  <si>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</si>
  <si>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</si>
  <si>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</si>
  <si>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</si>
  <si>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</si>
  <si>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</si>
  <si>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</si>
  <si>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</si>
  <si>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</si>
  <si>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</si>
  <si>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</si>
  <si>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</si>
  <si>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</si>
  <si>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</si>
  <si>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</si>
  <si>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</si>
  <si>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</si>
  <si>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</si>
  <si>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</si>
  <si>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</si>
  <si>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</si>
  <si>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</si>
  <si>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</si>
  <si>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</si>
  <si>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</si>
  <si>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</si>
  <si>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</si>
  <si>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</si>
  <si>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</si>
  <si>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</si>
  <si>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</si>
  <si>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</si>
  <si>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</si>
  <si>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</si>
  <si>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</si>
  <si>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</si>
  <si>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</si>
  <si>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</si>
  <si>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</si>
  <si>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</si>
  <si>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</si>
  <si>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</si>
  <si>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</si>
  <si>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</si>
  <si>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</si>
  <si>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</si>
  <si>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</si>
  <si>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</si>
  <si>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</si>
  <si>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</si>
  <si>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</si>
  <si>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</si>
  <si>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</si>
  <si>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</si>
  <si>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</si>
  <si>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</si>
  <si>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</si>
  <si>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</si>
  <si>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</si>
  <si>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</si>
  <si>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</si>
  <si>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</si>
  <si>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</si>
  <si>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</si>
  <si>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</si>
  <si>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</si>
  <si>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</si>
  <si>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</si>
  <si>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</si>
  <si>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</si>
  <si>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</si>
  <si>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</si>
  <si>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</si>
  <si>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</si>
  <si>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</si>
  <si>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</si>
  <si>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</si>
  <si>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</si>
  <si>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</si>
  <si>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</si>
  <si>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</si>
  <si>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</si>
  <si>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</si>
  <si>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</si>
  <si>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</si>
  <si>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</si>
  <si>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</si>
  <si>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</si>
  <si>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</si>
  <si>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</si>
  <si>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</si>
  <si>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</si>
  <si>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</si>
  <si>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</si>
  <si>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</si>
  <si>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</si>
  <si>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</si>
  <si>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</si>
  <si>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</si>
  <si>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</si>
  <si>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</si>
  <si>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</si>
  <si>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</si>
  <si>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</si>
  <si>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</si>
  <si>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</si>
  <si>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</si>
  <si>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</si>
  <si>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</si>
  <si>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</si>
  <si>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</si>
  <si>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</si>
  <si>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</si>
  <si>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</si>
  <si>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</si>
  <si>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</si>
  <si>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</si>
  <si>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</si>
  <si>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</si>
  <si>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</si>
  <si>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</si>
  <si>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</si>
  <si>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</si>
  <si>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</si>
  <si>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</si>
  <si>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</si>
  <si>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</si>
  <si>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</si>
  <si>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</si>
  <si>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</si>
  <si>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</si>
  <si>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</si>
  <si>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</si>
  <si>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</si>
  <si>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</si>
  <si>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</si>
  <si>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</si>
  <si>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</si>
  <si>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</si>
  <si>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</si>
  <si>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</si>
  <si>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</si>
  <si>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</si>
  <si>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</si>
  <si>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</si>
  <si>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</si>
  <si>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</si>
  <si>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</si>
  <si>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</si>
  <si>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</si>
  <si>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</si>
  <si>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</si>
  <si>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</si>
  <si>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</si>
  <si>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</si>
  <si>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</si>
  <si>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</si>
  <si>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</si>
  <si>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</si>
  <si>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</si>
  <si>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</si>
  <si>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</si>
  <si>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</si>
  <si>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</si>
  <si>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</si>
  <si>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</si>
  <si>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</si>
  <si>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</si>
  <si>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</si>
  <si>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</si>
  <si>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</si>
  <si>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</si>
  <si>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</si>
  <si>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</si>
  <si>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</si>
  <si>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</si>
  <si>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</si>
  <si>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</si>
  <si>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</si>
  <si>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</si>
  <si>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</si>
  <si>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</si>
  <si>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</si>
  <si>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</si>
  <si>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</si>
  <si>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</si>
  <si>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</si>
  <si>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</si>
  <si>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</si>
  <si>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</si>
  <si>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</si>
  <si>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</si>
  <si>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</si>
  <si>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</si>
  <si>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</si>
  <si>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</si>
  <si>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</si>
  <si>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</si>
  <si>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</si>
  <si>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</si>
  <si>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</si>
  <si>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</si>
  <si>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</si>
  <si>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</si>
  <si>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</si>
  <si>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</si>
  <si>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</si>
  <si>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</si>
  <si>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</si>
  <si>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</si>
  <si>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</si>
  <si>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</si>
  <si>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</si>
  <si>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</si>
  <si>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</si>
  <si>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</si>
  <si>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</si>
  <si>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</si>
  <si>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</si>
  <si>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</si>
  <si>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</si>
  <si>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</si>
  <si>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</si>
  <si>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</si>
  <si>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</si>
  <si>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</si>
  <si>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</si>
  <si>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</si>
  <si>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</si>
  <si>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</si>
  <si>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</si>
  <si>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</si>
  <si>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</si>
  <si>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</si>
  <si>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</si>
  <si>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</si>
  <si>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</si>
  <si>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</si>
  <si>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</si>
  <si>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</si>
  <si>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</si>
  <si>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</si>
  <si>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</si>
  <si>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</si>
  <si>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</si>
  <si>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</si>
  <si>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</si>
  <si>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</si>
  <si>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</si>
  <si>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</si>
  <si>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</si>
  <si>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</si>
  <si>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</si>
  <si>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</si>
  <si>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</si>
  <si>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</si>
  <si>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</si>
  <si>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</si>
  <si>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</si>
  <si>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</si>
  <si>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</si>
  <si>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</si>
  <si>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</si>
  <si>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</si>
  <si>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</si>
  <si>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</si>
  <si>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</si>
  <si>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</si>
  <si>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</si>
  <si>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</si>
  <si>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</si>
  <si>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</si>
  <si>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</si>
  <si>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</si>
  <si>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</si>
  <si>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</si>
  <si>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</si>
  <si>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</si>
  <si>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</si>
  <si>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</si>
  <si>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</si>
  <si>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</si>
  <si>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</si>
  <si>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</si>
  <si>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</si>
  <si>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</si>
  <si>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</si>
  <si>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</si>
  <si>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</si>
  <si>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</si>
  <si>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</si>
  <si>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</si>
  <si>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</si>
  <si>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</si>
  <si>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</si>
  <si>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</si>
  <si>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</si>
  <si>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</si>
  <si>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</si>
  <si>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</si>
  <si>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</si>
  <si>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</si>
  <si>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</si>
  <si>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</si>
  <si>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</si>
  <si>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</si>
  <si>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</si>
  <si>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</si>
  <si>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</si>
  <si>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</si>
  <si>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</si>
  <si>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</si>
  <si>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</si>
  <si>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</si>
  <si>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</si>
  <si>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</si>
  <si>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</si>
  <si>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</si>
  <si>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</si>
  <si>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</si>
  <si>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</si>
  <si>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</si>
  <si>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</si>
  <si>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</si>
  <si>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</si>
  <si>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</si>
  <si>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</si>
  <si>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</si>
  <si>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</si>
  <si>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</si>
  <si>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</si>
  <si>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</si>
  <si>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</si>
  <si>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</si>
  <si>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</si>
  <si>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</si>
  <si>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</si>
  <si>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</si>
  <si>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</si>
  <si>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</si>
  <si>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</si>
  <si>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</si>
  <si>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</si>
  <si>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</si>
  <si>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</si>
  <si>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</si>
  <si>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</si>
  <si>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</si>
  <si>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</si>
  <si>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</si>
  <si>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</si>
  <si>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</si>
  <si>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</si>
  <si>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</si>
  <si>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</si>
  <si>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</si>
  <si>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</si>
  <si>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</si>
  <si>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</si>
  <si>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</si>
  <si>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</si>
  <si>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</si>
  <si>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</si>
  <si>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</si>
  <si>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</si>
  <si>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</si>
  <si>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</si>
  <si>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</si>
  <si>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</si>
  <si>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</si>
  <si>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</si>
  <si>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</si>
  <si>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</si>
  <si>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</si>
  <si>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</si>
  <si>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</si>
  <si>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</si>
  <si>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</si>
  <si>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</si>
  <si>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</si>
  <si>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</si>
  <si>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</si>
  <si>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</si>
  <si>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</si>
  <si>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</si>
  <si>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</si>
  <si>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</si>
  <si>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</si>
  <si>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</si>
  <si>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</si>
  <si>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</si>
  <si>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</si>
  <si>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</si>
  <si>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</si>
  <si>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</si>
  <si>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</si>
  <si>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</si>
  <si>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</si>
  <si>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</si>
  <si>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</si>
  <si>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</si>
  <si>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</si>
  <si>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</si>
  <si>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</si>
  <si>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</si>
  <si>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</si>
  <si>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</si>
  <si>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</si>
  <si>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</si>
  <si>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</si>
  <si>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</si>
  <si>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</si>
  <si>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</si>
  <si>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</si>
  <si>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</si>
  <si>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</si>
  <si>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</si>
  <si>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</si>
  <si>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</si>
  <si>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</si>
  <si>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</si>
  <si>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</si>
  <si>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</si>
  <si>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</si>
  <si>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</si>
  <si>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</si>
  <si>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</si>
  <si>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</si>
  <si>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</si>
  <si>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</si>
  <si>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</si>
  <si>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</si>
  <si>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</si>
  <si>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</si>
  <si>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</si>
  <si>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</si>
  <si>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</si>
  <si>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</si>
  <si>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</si>
  <si>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</si>
  <si>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</si>
  <si>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</si>
  <si>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</si>
  <si>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</si>
  <si>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</si>
  <si>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</si>
  <si>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</si>
  <si>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</si>
  <si>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</si>
  <si>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</si>
  <si>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</si>
  <si>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</si>
  <si>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</si>
  <si>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</si>
  <si>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</si>
  <si>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</si>
  <si>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</si>
  <si>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</si>
  <si>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</si>
  <si>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</si>
  <si>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</si>
  <si>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</si>
  <si>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</si>
  <si>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</si>
  <si>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</si>
  <si>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</si>
  <si>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</si>
  <si>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</si>
  <si>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</si>
  <si>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</si>
  <si>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</si>
  <si>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</si>
  <si>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</si>
  <si>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</si>
  <si>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</si>
  <si>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</si>
  <si>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</si>
  <si>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</si>
  <si>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</si>
  <si>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</si>
  <si>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</si>
  <si>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</si>
  <si>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</si>
  <si>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</si>
  <si>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</si>
  <si>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</si>
  <si>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</si>
  <si>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</si>
  <si>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</si>
  <si>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</si>
  <si>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</si>
  <si>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</si>
  <si>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</si>
  <si>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</si>
  <si>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</si>
  <si>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</si>
  <si>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</si>
  <si>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</si>
  <si>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</si>
  <si>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</si>
  <si>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</si>
  <si>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</si>
  <si>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</si>
  <si>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</si>
  <si>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</si>
  <si>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</si>
  <si>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</si>
  <si>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</si>
  <si>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</si>
  <si>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</si>
  <si>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</si>
  <si>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</si>
  <si>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</si>
  <si>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</si>
  <si>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</si>
  <si>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</si>
  <si>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</si>
  <si>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</si>
  <si>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</si>
  <si>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</si>
  <si>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</si>
  <si>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</si>
  <si>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</si>
  <si>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</si>
  <si>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</si>
  <si>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</si>
  <si>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</si>
  <si>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</si>
  <si>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</si>
  <si>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</si>
  <si>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</si>
  <si>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</si>
  <si>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</si>
  <si>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</si>
  <si>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</si>
  <si>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</si>
  <si>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</si>
  <si>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</si>
  <si>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</si>
  <si>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</si>
  <si>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</si>
  <si>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</si>
  <si>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</si>
  <si>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</si>
  <si>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</si>
  <si>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</si>
  <si>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</si>
  <si>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</si>
  <si>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</si>
  <si>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</si>
  <si>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</si>
  <si>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</si>
  <si>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</si>
  <si>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</si>
  <si>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</si>
  <si>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</si>
  <si>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</si>
  <si>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</si>
  <si>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</si>
  <si>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</si>
  <si>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</si>
  <si>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</si>
  <si>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</si>
  <si>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</si>
  <si>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</si>
  <si>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</si>
  <si>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</si>
  <si>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</si>
  <si>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</si>
  <si>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</si>
  <si>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</si>
  <si>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</si>
  <si>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</si>
  <si>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</si>
  <si>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</si>
  <si>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</si>
  <si>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</si>
  <si>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</si>
  <si>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</si>
  <si>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</si>
  <si>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</si>
  <si>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</si>
  <si>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</si>
  <si>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</si>
  <si>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</si>
  <si>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</si>
  <si>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</si>
  <si>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</si>
  <si>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</si>
  <si>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</si>
  <si>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</si>
  <si>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</si>
  <si>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</si>
  <si>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</si>
  <si>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</si>
  <si>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</si>
  <si>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</si>
  <si>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</si>
  <si>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</si>
  <si>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</si>
  <si>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</si>
  <si>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</si>
  <si>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</si>
  <si>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</si>
  <si>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</si>
  <si>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</si>
  <si>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</si>
  <si>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</si>
  <si>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</si>
  <si>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</si>
  <si>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</si>
  <si>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</si>
  <si>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</si>
  <si>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</si>
  <si>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</si>
  <si>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</si>
  <si>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</si>
  <si>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</si>
  <si>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</si>
  <si>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</si>
  <si>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</si>
  <si>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</si>
  <si>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</si>
  <si>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</si>
  <si>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</si>
  <si>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</si>
  <si>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</si>
  <si>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</si>
  <si>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</si>
  <si>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</si>
  <si>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</si>
  <si>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</si>
  <si>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</si>
  <si>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</si>
  <si>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</si>
  <si>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</si>
  <si>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</si>
  <si>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</si>
  <si>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</si>
  <si>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</si>
  <si>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</si>
  <si>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</si>
  <si>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</si>
  <si>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</si>
  <si>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</si>
  <si>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</si>
  <si>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</si>
  <si>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</si>
  <si>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</si>
  <si>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</si>
  <si>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</si>
  <si>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</si>
  <si>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</si>
  <si>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</si>
  <si>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</si>
  <si>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</si>
  <si>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</si>
  <si>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</si>
  <si>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</si>
  <si>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</si>
  <si>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</si>
  <si>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</si>
  <si>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</si>
  <si>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</si>
  <si>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</si>
  <si>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</si>
  <si>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</si>
  <si>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</si>
  <si>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</si>
  <si>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</si>
  <si>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</si>
  <si>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</si>
  <si>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</si>
  <si>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</si>
  <si>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</si>
  <si>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</si>
  <si>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</si>
  <si>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</si>
  <si>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</si>
  <si>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</si>
  <si>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</si>
  <si>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</si>
  <si>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</si>
  <si>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</si>
  <si>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</si>
  <si>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</si>
  <si>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</si>
  <si>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</si>
  <si>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</si>
  <si>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</si>
  <si>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</si>
  <si>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</si>
  <si>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</si>
  <si>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</si>
  <si>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</si>
  <si>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</si>
  <si>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</si>
  <si>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</si>
  <si>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</si>
  <si>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</si>
  <si>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</si>
  <si>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</si>
  <si>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</si>
  <si>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</si>
  <si>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</si>
  <si>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</si>
  <si>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</si>
  <si>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</si>
  <si>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</si>
  <si>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</si>
  <si>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</si>
  <si>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</si>
  <si>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</si>
  <si>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</si>
  <si>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</si>
  <si>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</si>
  <si>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</si>
  <si>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</si>
  <si>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</si>
  <si>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</si>
  <si>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</si>
  <si>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</si>
  <si>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</si>
  <si>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</si>
  <si>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</si>
  <si>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</si>
  <si>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</si>
  <si>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</si>
  <si>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</si>
  <si>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</si>
  <si>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</si>
  <si>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</si>
  <si>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</si>
  <si>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</si>
  <si>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</si>
  <si>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</si>
  <si>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</si>
  <si>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</si>
  <si>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</si>
  <si>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</si>
  <si>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</si>
  <si>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</si>
  <si>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</si>
  <si>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</si>
  <si>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</si>
  <si>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</si>
  <si>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</si>
  <si>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</si>
  <si>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</si>
  <si>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</si>
  <si>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</si>
  <si>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</si>
  <si>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</si>
  <si>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</si>
  <si>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</si>
  <si>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</si>
  <si>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</si>
  <si>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</si>
  <si>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</si>
  <si>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</si>
  <si>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</si>
  <si>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</si>
  <si>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</si>
  <si>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</si>
  <si>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</si>
  <si>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</si>
  <si>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</si>
  <si>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</si>
  <si>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</si>
  <si>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</si>
  <si>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</si>
  <si>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</si>
  <si>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</si>
  <si>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</si>
  <si>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</si>
  <si>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</si>
  <si>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</si>
  <si>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</si>
  <si>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</si>
  <si>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</si>
  <si>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</si>
  <si>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</si>
  <si>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</si>
  <si>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</si>
  <si>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</si>
  <si>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</si>
  <si>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</si>
  <si>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</si>
  <si>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</si>
  <si>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</si>
  <si>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</si>
  <si>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</si>
  <si>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</si>
  <si>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</si>
  <si>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</si>
  <si>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</si>
  <si>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</si>
  <si>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</si>
  <si>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</si>
  <si>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</si>
  <si>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</si>
  <si>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</si>
  <si>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</si>
  <si>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</si>
  <si>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</si>
  <si>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</si>
  <si>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</si>
  <si>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</si>
  <si>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</si>
  <si>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</si>
  <si>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</si>
  <si>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</si>
  <si>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</si>
  <si>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</si>
  <si>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</si>
  <si>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</si>
  <si>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</si>
  <si>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</si>
  <si>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</si>
  <si>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</si>
  <si>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</si>
  <si>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</si>
  <si>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</si>
  <si>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</si>
  <si>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</si>
  <si>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</si>
  <si>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</si>
  <si>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</si>
  <si>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</si>
  <si>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</si>
  <si>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</si>
  <si>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</si>
  <si>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</si>
  <si>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</si>
  <si>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</si>
  <si>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</si>
  <si>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</si>
  <si>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</si>
  <si>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</si>
  <si>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</si>
  <si>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</si>
  <si>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</si>
  <si>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</si>
  <si>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</si>
  <si>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</si>
  <si>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</si>
  <si>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</si>
  <si>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</si>
  <si>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</si>
  <si>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</si>
  <si>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</si>
  <si>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</si>
  <si>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</si>
  <si>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</si>
  <si>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</si>
  <si>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</si>
  <si>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</si>
  <si>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</si>
  <si>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</si>
  <si>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</si>
  <si>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</si>
  <si>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</si>
  <si>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</si>
  <si>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</si>
  <si>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</si>
  <si>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</si>
  <si>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</si>
  <si>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</si>
  <si>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</si>
  <si>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</si>
  <si>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</si>
  <si>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</si>
  <si>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</si>
  <si>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</si>
  <si>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</si>
  <si>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</si>
  <si>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</si>
  <si>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</si>
  <si>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</si>
  <si>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</si>
  <si>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</si>
  <si>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</si>
  <si>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</si>
  <si>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</si>
  <si>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</si>
  <si>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</si>
  <si>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</si>
  <si>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</si>
  <si>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</si>
  <si>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</si>
  <si>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</si>
  <si>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</si>
  <si>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</si>
  <si>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</si>
  <si>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</si>
  <si>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</si>
  <si>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</si>
  <si>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</si>
  <si>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</si>
  <si>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</si>
  <si>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</si>
  <si>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</si>
  <si>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</si>
  <si>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</si>
  <si>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</si>
  <si>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</si>
  <si>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</si>
  <si>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</si>
  <si>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</si>
  <si>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</si>
  <si>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</si>
  <si>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</si>
  <si>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</si>
  <si>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</si>
  <si>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</si>
  <si>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</si>
  <si>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</si>
  <si>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</si>
  <si>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</si>
  <si>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</si>
  <si>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</si>
  <si>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</si>
  <si>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</si>
  <si>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</si>
  <si>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</si>
  <si>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</si>
  <si>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</si>
  <si>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</si>
  <si>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</si>
  <si>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</si>
  <si>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</si>
  <si>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</si>
  <si>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</si>
  <si>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</si>
  <si>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</si>
  <si>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</si>
  <si>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</si>
  <si>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</si>
  <si>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</si>
  <si>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</si>
  <si>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</si>
  <si>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</si>
  <si>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</si>
  <si>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</si>
  <si>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</si>
  <si>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</si>
  <si>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</si>
  <si>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</si>
  <si>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</si>
  <si>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</si>
  <si>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</si>
  <si>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</si>
  <si>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</si>
  <si>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</si>
  <si>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</si>
  <si>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</si>
  <si>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</si>
  <si>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</si>
  <si>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</si>
  <si>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</si>
  <si>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</si>
  <si>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</si>
  <si>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</si>
  <si>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</si>
  <si>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</si>
  <si>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</si>
  <si>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</si>
  <si>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</si>
  <si>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</si>
  <si>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</si>
  <si>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</si>
  <si>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</si>
  <si>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</si>
  <si>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</si>
  <si>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</si>
  <si>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</si>
  <si>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</si>
  <si>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</si>
  <si>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</si>
  <si>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</si>
  <si>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</si>
  <si>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</si>
  <si>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</si>
  <si>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</si>
  <si>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</si>
  <si>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</si>
  <si>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</si>
  <si>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</si>
  <si>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</si>
  <si>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</si>
  <si>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</si>
  <si>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</si>
  <si>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</si>
  <si>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</si>
  <si>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</si>
  <si>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</si>
  <si>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</si>
  <si>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</si>
  <si>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</si>
  <si>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</si>
  <si>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</si>
  <si>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</si>
  <si>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</si>
  <si>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</si>
  <si>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</si>
  <si>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</si>
  <si>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</si>
  <si>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</si>
  <si>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</si>
  <si>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</si>
  <si>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</si>
  <si>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</si>
  <si>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</si>
  <si>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</si>
  <si>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</si>
  <si>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</si>
  <si>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</si>
  <si>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</si>
  <si>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</si>
  <si>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</si>
  <si>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</si>
  <si>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</si>
  <si>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</si>
  <si>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</si>
  <si>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</si>
  <si>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</si>
  <si>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</si>
  <si>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</si>
  <si>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</si>
  <si>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</si>
  <si>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</si>
  <si>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</si>
  <si>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</si>
  <si>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</si>
  <si>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</si>
  <si>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</si>
  <si>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</si>
  <si>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</si>
  <si>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</si>
  <si>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</si>
  <si>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</si>
  <si>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</si>
  <si>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</si>
  <si>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</si>
  <si>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</si>
  <si>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</si>
  <si>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</si>
  <si>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</si>
  <si>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</si>
  <si>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</si>
  <si>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</si>
  <si>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</si>
  <si>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</si>
  <si>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</si>
  <si>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</si>
  <si>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</si>
  <si>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</si>
  <si>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</si>
  <si>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</si>
  <si>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</si>
  <si>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</si>
  <si>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</si>
  <si>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</si>
  <si>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</si>
  <si>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</si>
  <si>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</si>
  <si>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</si>
  <si>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</si>
  <si>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</si>
  <si>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</si>
  <si>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</si>
  <si>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</si>
  <si>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</si>
  <si>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</si>
  <si>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</si>
  <si>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</si>
  <si>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</si>
  <si>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</si>
  <si>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</si>
  <si>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</si>
  <si>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</si>
  <si>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</si>
  <si>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</si>
  <si>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</si>
  <si>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</si>
  <si>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</si>
  <si>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</si>
  <si>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</si>
  <si>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</si>
  <si>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</si>
  <si>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</si>
  <si>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</si>
  <si>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</si>
  <si>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</si>
  <si>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</si>
  <si>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</si>
  <si>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</si>
  <si>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</si>
  <si>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</si>
  <si>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</si>
  <si>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</si>
  <si>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</si>
  <si>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</si>
  <si>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</si>
  <si>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</si>
  <si>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</si>
  <si>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</si>
  <si>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</si>
  <si>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</si>
  <si>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</si>
  <si>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</si>
  <si>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</si>
  <si>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</si>
  <si>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</si>
  <si>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</si>
  <si>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</si>
  <si>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</si>
  <si>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</si>
  <si>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</si>
  <si>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</si>
  <si>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</si>
  <si>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</si>
  <si>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</si>
  <si>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</si>
  <si>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</si>
  <si>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</si>
  <si>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</si>
  <si>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</si>
  <si>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</si>
  <si>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</si>
  <si>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</si>
  <si>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</si>
  <si>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</si>
  <si>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</si>
  <si>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</si>
  <si>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</si>
  <si>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</si>
  <si>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</si>
  <si>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</si>
  <si>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</si>
  <si>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</si>
  <si>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</si>
  <si>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</si>
  <si>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</si>
  <si>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</si>
  <si>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</si>
  <si>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</si>
  <si>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</si>
  <si>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DLR Kredit A/S</t>
  </si>
  <si>
    <t>www.dlr.dk</t>
  </si>
  <si>
    <t>Jakob Kongsgaard Olsson</t>
  </si>
  <si>
    <t>jko@dlr.dk</t>
  </si>
  <si>
    <t>Y</t>
  </si>
  <si>
    <t>https://coveredbondlabel.com/issuer/4/</t>
  </si>
  <si>
    <t>o/w AAA covered bonds</t>
  </si>
  <si>
    <t>o/w Greenland</t>
  </si>
  <si>
    <t>o/w Faroe Islands</t>
  </si>
  <si>
    <t>DLR Kredit</t>
  </si>
  <si>
    <t>Danske Bank, Nordea</t>
  </si>
  <si>
    <t>Total o/w Owner-occupied homes</t>
  </si>
  <si>
    <t>Total o/w Holiday houses</t>
  </si>
  <si>
    <t>Total o/w Subsidised Housing</t>
  </si>
  <si>
    <t>Total o/w Private rental</t>
  </si>
  <si>
    <t>Total o/w Manufacturing and Manual Industries</t>
  </si>
  <si>
    <t>Total o/w Office and Business</t>
  </si>
  <si>
    <t>Total o/w Social and cultural purposes</t>
  </si>
  <si>
    <t>Total o/w Other</t>
  </si>
  <si>
    <t>The Capital Region of Denmark (Region Hovedstaden)</t>
  </si>
  <si>
    <t>Region Zealand (Region Sjælland)</t>
  </si>
  <si>
    <t>The North Denmark Region (Region Nordjylland)</t>
  </si>
  <si>
    <t>Central Denmark Region (Region Midtjylland)</t>
  </si>
  <si>
    <t>Region of Southern Denmark (Region Syddanmark)</t>
  </si>
  <si>
    <t>Fixed rate o/w Index loans</t>
  </si>
  <si>
    <t>Fixed rate o/w Adjustable Rate Mortgages</t>
  </si>
  <si>
    <t>Floating rate o/w Capped floaters</t>
  </si>
  <si>
    <t>Floating rate o/w Non capped floaters</t>
  </si>
  <si>
    <t>Fixed rate o/w Funded to maturity</t>
  </si>
  <si>
    <t>Floating rate o/w 1 year Adjustable Rate Mortgage</t>
  </si>
  <si>
    <t>DKK 0 - 2m</t>
  </si>
  <si>
    <t>DKK 2 - 5m</t>
  </si>
  <si>
    <t>DKK 5 - 20m</t>
  </si>
  <si>
    <t>DKK 20 - 50m</t>
  </si>
  <si>
    <t>&gt; DKK 100m</t>
  </si>
  <si>
    <t>o/w Social &amp; Cultural purposes</t>
  </si>
  <si>
    <t>o/w Cooperative Housing</t>
  </si>
  <si>
    <t>o/w Manufacturing and Manual Industries</t>
  </si>
  <si>
    <t>o/w Office and Retail</t>
  </si>
  <si>
    <t>o/w Agricultutal properties</t>
  </si>
  <si>
    <t>S&amp;P OC (%)</t>
  </si>
  <si>
    <t>529900PR2ELW8QI1B775</t>
  </si>
  <si>
    <t>5299000DI3047E2LIV03/MAES062Z21Q4RZ2U7M96</t>
  </si>
  <si>
    <t>Weighted Average Seasoning (months) Residential</t>
  </si>
  <si>
    <t>Weighted Average Seasoning (months) Commercial</t>
  </si>
  <si>
    <t>Reporting	date:	27/01/2022</t>
  </si>
  <si>
    <t>Cut-off	date:	31/12/2021</t>
  </si>
  <si>
    <t>21.1</t>
  </si>
  <si>
    <t>National Transparency Template : Contents</t>
  </si>
  <si>
    <t>As of</t>
  </si>
  <si>
    <t>Specialised mortgage banks</t>
  </si>
  <si>
    <t>General Issuer Detail</t>
  </si>
  <si>
    <t>A</t>
  </si>
  <si>
    <t>Cover Pool Information</t>
  </si>
  <si>
    <t>G1.1</t>
  </si>
  <si>
    <t xml:space="preserve">General cover pool information </t>
  </si>
  <si>
    <t>G2</t>
  </si>
  <si>
    <t>Outstanding CBs</t>
  </si>
  <si>
    <t>G2.1a-f</t>
  </si>
  <si>
    <t>Cover assets and maturity structure</t>
  </si>
  <si>
    <t>G2.2</t>
  </si>
  <si>
    <t>Interest and currency risk</t>
  </si>
  <si>
    <t>G3</t>
  </si>
  <si>
    <t>Legal ALM (balance principle) adherence</t>
  </si>
  <si>
    <t>G4</t>
  </si>
  <si>
    <t>Additional characteristics of ALM business model for issued CBs</t>
  </si>
  <si>
    <t>M1</t>
  </si>
  <si>
    <t>Number of loans by property category</t>
  </si>
  <si>
    <t>M2</t>
  </si>
  <si>
    <t>Lending by property category, DKKbn</t>
  </si>
  <si>
    <t>M3</t>
  </si>
  <si>
    <t>Lending, by loan size, DKKbn</t>
  </si>
  <si>
    <t>M4a</t>
  </si>
  <si>
    <t>Lending, by-loan to-value (LTV), current property value, DKKbn</t>
  </si>
  <si>
    <t>M4b</t>
  </si>
  <si>
    <t>Lending, by-loan to-value (LTV), current property value, Per cent</t>
  </si>
  <si>
    <t>M4c</t>
  </si>
  <si>
    <t>Lending, by-loan to-value (LTV), current property value, DKKbn ("Sidste krone")</t>
  </si>
  <si>
    <t>M4d</t>
  </si>
  <si>
    <t>Lending, by-loan to-value (LTV), current property value, Per cent ("Sidste krone")</t>
  </si>
  <si>
    <t>M5</t>
  </si>
  <si>
    <t>Lending by region, DKKbn</t>
  </si>
  <si>
    <t>M6</t>
  </si>
  <si>
    <t>Lending by loan type - IO Loans, DKKbn</t>
  </si>
  <si>
    <t>M7</t>
  </si>
  <si>
    <t>Lending by loan type - Repayment Loans / Amortizing Loans, DKKbn</t>
  </si>
  <si>
    <t>M8</t>
  </si>
  <si>
    <t>Lending by loan type - All loans, DKKbn</t>
  </si>
  <si>
    <t>M9</t>
  </si>
  <si>
    <t>Lending by Seasoning, DKKbn (Seasoning defined by duration of customer relationship)</t>
  </si>
  <si>
    <t>M10</t>
  </si>
  <si>
    <t>Lending by remaining maturity, DKKbn</t>
  </si>
  <si>
    <t>M11</t>
  </si>
  <si>
    <t>90 day Non-performing loans by property type, as percentage of instalments payments, %</t>
  </si>
  <si>
    <t>M11a</t>
  </si>
  <si>
    <t>90 day Non-performing loans by property type, as percentage of lending, %</t>
  </si>
  <si>
    <t>M11b</t>
  </si>
  <si>
    <t>90 day Non-performing loans by property type, as percentage of lending, by continous LTV bracket, %</t>
  </si>
  <si>
    <t>M12</t>
  </si>
  <si>
    <t>Realised losses (DKKm)</t>
  </si>
  <si>
    <t>M12a</t>
  </si>
  <si>
    <t>Realised losses (%)</t>
  </si>
  <si>
    <t>Key Concepts</t>
  </si>
  <si>
    <t>X1/X2</t>
  </si>
  <si>
    <t>Key Concepts Explanation</t>
  </si>
  <si>
    <t>X3</t>
  </si>
  <si>
    <t>General explanation</t>
  </si>
  <si>
    <t xml:space="preserve">Table A.    General Issuer Detail </t>
  </si>
  <si>
    <t xml:space="preserve">Key information regarding issuers' balance sheet </t>
  </si>
  <si>
    <t>(DKKbn – except Tier 1 and Solvency Ratio)</t>
  </si>
  <si>
    <t>Q4 2021</t>
  </si>
  <si>
    <t>Q3 2021</t>
  </si>
  <si>
    <t>Q2 2021</t>
  </si>
  <si>
    <t>Q1 2021</t>
  </si>
  <si>
    <t>Total Balance Sheet Assets</t>
  </si>
  <si>
    <t>Total Customer Loans (fair value)</t>
  </si>
  <si>
    <t>of which: Used/registered for covered bond collateral pool</t>
  </si>
  <si>
    <t>Tier 1 Ratio (%)</t>
  </si>
  <si>
    <t>Solvency Ratio (%)</t>
  </si>
  <si>
    <t>Outstanding Covered Bonds (fair value)</t>
  </si>
  <si>
    <t>Outstanding Senior Unsecured Liabilities</t>
  </si>
  <si>
    <t>Senior Secured Bonds (Sec. 15 bonds)</t>
  </si>
  <si>
    <t xml:space="preserve">Guarantees (e.g. provided by states, municipals, banks) </t>
  </si>
  <si>
    <t>Net loan losses (Net loan losses and net loan loss provisions)</t>
  </si>
  <si>
    <t>Value of acquired properties / ships (temporary possessions, end quarter)</t>
  </si>
  <si>
    <t>Customer loans (mortgage) (DKKbn)</t>
  </si>
  <si>
    <t>Total customer loans (market value)</t>
  </si>
  <si>
    <t xml:space="preserve">Composition by </t>
  </si>
  <si>
    <t>Maturity</t>
  </si>
  <si>
    <t>-       0 &lt;= 1 year</t>
  </si>
  <si>
    <t>-       &lt; 1 &lt;= 5 years</t>
  </si>
  <si>
    <t>-       over 5 years</t>
  </si>
  <si>
    <t>Currency</t>
  </si>
  <si>
    <t>-       DKK</t>
  </si>
  <si>
    <t>-       EUR</t>
  </si>
  <si>
    <t>-       USD</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</si>
  <si>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</si>
  <si>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</si>
  <si>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</si>
  <si>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</si>
  <si>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</si>
  <si>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</si>
  <si>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Non-performing loans (See definition in table X1)</t>
  </si>
  <si>
    <t>Loan loss provisions (sum of total individual and group wise loan loss provisions, end of quarter)</t>
  </si>
  <si>
    <t>To Contents</t>
  </si>
  <si>
    <r>
      <t>Table G1.1 – DLR Capital Centre B, General cover pool information</t>
    </r>
    <r>
      <rPr>
        <b/>
        <sz val="12"/>
        <color theme="1"/>
        <rFont val="Century Gothic"/>
        <family val="2"/>
      </rPr>
      <t xml:space="preserve"> </t>
    </r>
  </si>
  <si>
    <t>DKKbn / Percentage of nominal outstanding CBs</t>
  </si>
  <si>
    <t>Nominal cover pool (total value)</t>
  </si>
  <si>
    <t>Transmission or liquidation proceeds to CB holders</t>
  </si>
  <si>
    <t>Overcollateralisation after correction</t>
  </si>
  <si>
    <t>Overcollateralisation ratio, %</t>
  </si>
  <si>
    <t>Total (% of nom. value of outstanding CBs)</t>
  </si>
  <si>
    <t>Mandatory (% of RWA, general, by law)</t>
  </si>
  <si>
    <t>Nominal value of outstanding CBs</t>
  </si>
  <si>
    <t>– hereof  amount maturing 0-1 day</t>
  </si>
  <si>
    <t>Proceeds from senior secured debt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</si>
  <si>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</si>
  <si>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</si>
  <si>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</si>
  <si>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</si>
  <si>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</si>
  <si>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in Table A on issuer level) - Optional on cover pool level</t>
  </si>
  <si>
    <t>na</t>
  </si>
  <si>
    <t>Table G2 – DLR Capital Centre B, Outstanding CBs</t>
  </si>
  <si>
    <t>Fair value of outstanding CBs (marked value)</t>
  </si>
  <si>
    <t>Maturity of issued CBs</t>
  </si>
  <si>
    <t>0-1 day</t>
  </si>
  <si>
    <t>1 day – &lt; 1 year</t>
  </si>
  <si>
    <t>1 year</t>
  </si>
  <si>
    <t>&gt; 1 and ≤ 2 years</t>
  </si>
  <si>
    <t>&gt; 2 and ≤ 3 years</t>
  </si>
  <si>
    <t>&gt; 3 and ≤ 4 years</t>
  </si>
  <si>
    <t>&gt; 4 and ≤ 5 years</t>
  </si>
  <si>
    <t>5-10 years</t>
  </si>
  <si>
    <t>10-20 years</t>
  </si>
  <si>
    <t>&gt;  20 years</t>
  </si>
  <si>
    <t>Amortisation profile of issued CBs</t>
  </si>
  <si>
    <t>Bullet</t>
  </si>
  <si>
    <t>Annuity</t>
  </si>
  <si>
    <t>Serial</t>
  </si>
  <si>
    <t>Interest rate profile of issued CBs</t>
  </si>
  <si>
    <t>Fixed rate (Fixed rate constant for more than 1 year)</t>
  </si>
  <si>
    <t>Floating rate ( Floating rate constant for less than 1 year)</t>
  </si>
  <si>
    <t>Capped floating rate</t>
  </si>
  <si>
    <t>Currency denomination profile of issued CBs</t>
  </si>
  <si>
    <t>99.1%</t>
  </si>
  <si>
    <t>99.0%</t>
  </si>
  <si>
    <t>0.92%</t>
  </si>
  <si>
    <t>0.95%</t>
  </si>
  <si>
    <t>0.94%</t>
  </si>
  <si>
    <t>0.98%</t>
  </si>
  <si>
    <t>UCITS compliant</t>
  </si>
  <si>
    <t>CRD compliant</t>
  </si>
  <si>
    <t>Eligible for central bank repo</t>
  </si>
  <si>
    <t>Rating</t>
  </si>
  <si>
    <t>Moody’s</t>
  </si>
  <si>
    <t>-</t>
  </si>
  <si>
    <t>S&amp;P</t>
  </si>
  <si>
    <t>AAA</t>
  </si>
  <si>
    <t>Fitch</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</si>
  <si>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</si>
  <si>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</si>
  <si>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</si>
  <si>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</si>
  <si>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</si>
  <si>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</si>
  <si>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</si>
  <si>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</si>
  <si>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</si>
  <si>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</si>
  <si>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</si>
  <si>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t>Gilt-edged secutities / rating compliant capital</t>
  </si>
  <si>
    <r>
      <t>0-</t>
    </r>
    <r>
      <rPr>
        <u/>
        <sz val="11"/>
        <color theme="1"/>
        <rFont val="Century Gothic"/>
        <family val="2"/>
      </rPr>
      <t>&lt;</t>
    </r>
    <r>
      <rPr>
        <sz val="11"/>
        <color theme="1"/>
        <rFont val="Century Gothic"/>
        <family val="2"/>
      </rPr>
      <t>1 year</t>
    </r>
  </si>
  <si>
    <r>
      <t xml:space="preserve">&gt;1- </t>
    </r>
    <r>
      <rPr>
        <u/>
        <sz val="11"/>
        <color theme="1"/>
        <rFont val="Century Gothic"/>
        <family val="2"/>
      </rPr>
      <t xml:space="preserve">&lt; </t>
    </r>
    <r>
      <rPr>
        <sz val="11"/>
        <color theme="1"/>
        <rFont val="Century Gothic"/>
        <family val="2"/>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</si>
  <si>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</si>
  <si>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</si>
  <si>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</si>
  <si>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</si>
  <si>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</si>
  <si>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</si>
  <si>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</si>
  <si>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</si>
  <si>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</si>
  <si>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</si>
  <si>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</si>
  <si>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</si>
  <si>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entury Gothic"/>
        <family val="2"/>
      </rPr>
      <t>&lt;</t>
    </r>
    <r>
      <rPr>
        <sz val="11"/>
        <rFont val="Century Gothic"/>
        <family val="2"/>
      </rPr>
      <t>1 year</t>
    </r>
  </si>
  <si>
    <r>
      <t xml:space="preserve">&gt;1- </t>
    </r>
    <r>
      <rPr>
        <u/>
        <sz val="11"/>
        <rFont val="Century Gothic"/>
        <family val="2"/>
      </rPr>
      <t xml:space="preserve">&lt; </t>
    </r>
    <r>
      <rPr>
        <sz val="11"/>
        <rFont val="Century Gothic"/>
        <family val="2"/>
      </rPr>
      <t>5 years</t>
    </r>
  </si>
  <si>
    <t>Table G2.1f - Other Derivatives  (subordinated)</t>
  </si>
  <si>
    <t>Table G2.2 – Interest and currency risk</t>
  </si>
  <si>
    <r>
      <t xml:space="preserve">Total  value of loans </t>
    </r>
    <r>
      <rPr>
        <b/>
        <sz val="11"/>
        <color theme="1"/>
        <rFont val="Century Gothic"/>
        <family val="2"/>
      </rPr>
      <t>funded</t>
    </r>
    <r>
      <rPr>
        <sz val="11"/>
        <color theme="1"/>
        <rFont val="Century Gothic"/>
        <family val="2"/>
      </rPr>
      <t xml:space="preserve"> in cover pool</t>
    </r>
  </si>
  <si>
    <t>Match funded (without interest and/or currency risk)</t>
  </si>
  <si>
    <t>Completely hedged with derivatives</t>
  </si>
  <si>
    <t>Un-hedged interest rate risk</t>
  </si>
  <si>
    <t>Un-hedged currency risk</t>
  </si>
  <si>
    <r>
      <t>-</t>
    </r>
    <r>
      <rPr>
        <sz val="7"/>
        <color theme="1"/>
        <rFont val="Century Gothic"/>
        <family val="2"/>
      </rPr>
      <t xml:space="preserve">          </t>
    </r>
    <r>
      <rPr>
        <sz val="11"/>
        <color theme="1"/>
        <rFont val="Century Gothic"/>
        <family val="2"/>
      </rPr>
      <t>Of which  EUR</t>
    </r>
  </si>
  <si>
    <r>
      <t>-</t>
    </r>
    <r>
      <rPr>
        <sz val="7"/>
        <color theme="1"/>
        <rFont val="Century Gothic"/>
        <family val="2"/>
      </rPr>
      <t xml:space="preserve">          </t>
    </r>
    <r>
      <rPr>
        <sz val="11"/>
        <color theme="1"/>
        <rFont val="Century Gothic"/>
        <family val="2"/>
      </rPr>
      <t>Of which DKK</t>
    </r>
  </si>
  <si>
    <r>
      <t>-</t>
    </r>
    <r>
      <rPr>
        <sz val="7"/>
        <color theme="1"/>
        <rFont val="Century Gothic"/>
        <family val="2"/>
      </rPr>
      <t xml:space="preserve">          </t>
    </r>
    <r>
      <rPr>
        <sz val="11"/>
        <color theme="1"/>
        <rFont val="Century Gothic"/>
        <family val="2"/>
      </rPr>
      <t xml:space="preserve">Of which… </t>
    </r>
  </si>
  <si>
    <r>
      <t>Table G3 – Legal ALM (balance principle) adherence</t>
    </r>
    <r>
      <rPr>
        <b/>
        <vertAlign val="superscript"/>
        <sz val="12"/>
        <color theme="1"/>
        <rFont val="Century Gothic"/>
        <family val="2"/>
      </rPr>
      <t>1</t>
    </r>
  </si>
  <si>
    <t>Issue adherence</t>
  </si>
  <si>
    <t>General balance principle</t>
  </si>
  <si>
    <t>Specific balance principle</t>
  </si>
  <si>
    <t> x</t>
  </si>
  <si>
    <t>1) Cf. the Danish Executive Order on bond issuance, balance principle and risk management. See X3 for definitions.</t>
  </si>
  <si>
    <t>Table G4 – Additional characteristics of ALM business model for issued CBs</t>
  </si>
  <si>
    <t>Yes</t>
  </si>
  <si>
    <t>No</t>
  </si>
  <si>
    <t>One-to-one balance between terms of granted loans and bonds issued, i.e. daily tap issuance?</t>
  </si>
  <si>
    <t>Pass-through cash flow from borrowers to investors?</t>
  </si>
  <si>
    <t>Asset substitution in cover pool allowed?</t>
  </si>
  <si>
    <t>DLR Capital center B</t>
  </si>
  <si>
    <t>Reporting date</t>
  </si>
  <si>
    <t>Property categories are defined according to Danish FSA's AS-reporting form</t>
  </si>
  <si>
    <t>Table M1</t>
  </si>
  <si>
    <t>Owner-occupied homes</t>
  </si>
  <si>
    <t>Holiday houses</t>
  </si>
  <si>
    <t>Subsidised Housing</t>
  </si>
  <si>
    <t>Cooperative Housing</t>
  </si>
  <si>
    <t>Private rental</t>
  </si>
  <si>
    <t>Manufacturing and Manual Industries</t>
  </si>
  <si>
    <t>Office and Business</t>
  </si>
  <si>
    <t>Social and cultural purposes</t>
  </si>
  <si>
    <t>In %</t>
  </si>
  <si>
    <t>Table M2</t>
  </si>
  <si>
    <t>Table M3</t>
  </si>
  <si>
    <t>DKK 50 - 100m</t>
  </si>
  <si>
    <t>Table M4a</t>
  </si>
  <si>
    <t>Lending, by-loan to-value (LTV), current property value, DKKbn ("Continously distributed into LTV brackets")</t>
  </si>
  <si>
    <t>DKK bn</t>
  </si>
  <si>
    <t>0 - 19,9</t>
  </si>
  <si>
    <t>20 - 39,9</t>
  </si>
  <si>
    <t>40 - 59,9</t>
  </si>
  <si>
    <t>60 - 69,9</t>
  </si>
  <si>
    <t>70 - 79,9</t>
  </si>
  <si>
    <t>80 - 84,9</t>
  </si>
  <si>
    <t>85 - 89,9</t>
  </si>
  <si>
    <t>90 - 94,9</t>
  </si>
  <si>
    <t>95 - 100</t>
  </si>
  <si>
    <t>&gt; 100</t>
  </si>
  <si>
    <t>Agricultutal properties</t>
  </si>
  <si>
    <t>Properties for social and cultural purposes</t>
  </si>
  <si>
    <t>Table M4b</t>
  </si>
  <si>
    <r>
      <t xml:space="preserve">Lending, by-loan to-value (LTV), current property value, </t>
    </r>
    <r>
      <rPr>
        <b/>
        <i/>
        <sz val="11"/>
        <rFont val="Century Gothic"/>
        <family val="2"/>
      </rPr>
      <t>per cent ("Continously distributed into LTV brackets")</t>
    </r>
  </si>
  <si>
    <t>Per cent</t>
  </si>
  <si>
    <t>Table M4c</t>
  </si>
  <si>
    <t>Lending, by-loan to-value (LTV), current property value, DKKbn ("Total loan in the highest LTV bracket")</t>
  </si>
  <si>
    <t>Avg. LTV (%)</t>
  </si>
  <si>
    <t>Table M4d</t>
  </si>
  <si>
    <t>Lending, by-loan to-value (LTV), current property value, per cent ("Total loan in the highest LTV bracket")</t>
  </si>
  <si>
    <t>Table M5 - Total</t>
  </si>
  <si>
    <t>Greater Copenhagen area (Region Hovedstaden)</t>
  </si>
  <si>
    <t>Remaining Zealand &amp; Bornholm (Region Sjælland)</t>
  </si>
  <si>
    <t>Northern Jutland (Region Nordjylland)</t>
  </si>
  <si>
    <t>Eastern Jutland (Region Midtjylland)</t>
  </si>
  <si>
    <t>Southern Jutland &amp; Funen (Region Syddanmark)</t>
  </si>
  <si>
    <t>Outside Denmark*</t>
  </si>
  <si>
    <t>* Contains owner-occupied homes on the Feroe Island, and owner-occupied homes and commercial real estate on Greenland</t>
  </si>
  <si>
    <t>Table M6</t>
  </si>
  <si>
    <t>Index Loans</t>
  </si>
  <si>
    <t>Fixed-rate to maturity</t>
  </si>
  <si>
    <t>Fixed-rate shorter period than maturity (ARM's etc.)</t>
  </si>
  <si>
    <r>
      <t xml:space="preserve">- rate fixed </t>
    </r>
    <r>
      <rPr>
        <b/>
        <sz val="11"/>
        <rFont val="Century Gothic"/>
        <family val="2"/>
      </rPr>
      <t>≤</t>
    </r>
    <r>
      <rPr>
        <sz val="11"/>
        <rFont val="Century Gothic"/>
        <family val="2"/>
      </rPr>
      <t xml:space="preserve"> 1 year</t>
    </r>
  </si>
  <si>
    <t>- rate fixed &gt; 1 and ≤ 3 years</t>
  </si>
  <si>
    <t>- rate fixed &gt; 3 and ≤ 5 years</t>
  </si>
  <si>
    <t>- rate fixed &gt; 5 years</t>
  </si>
  <si>
    <t>Money market based loans</t>
  </si>
  <si>
    <t>- Non Capped floaters</t>
  </si>
  <si>
    <t>- Capped floaters</t>
  </si>
  <si>
    <t>*Interest-only loans at time of compilation. Interest-only is typically limited to a maximum of 10 years</t>
  </si>
  <si>
    <t>Table M7</t>
  </si>
  <si>
    <t>Table M8</t>
  </si>
  <si>
    <t>Table M9</t>
  </si>
  <si>
    <r>
      <t>Lending by Seasoning, DKKbn</t>
    </r>
    <r>
      <rPr>
        <i/>
        <sz val="8"/>
        <color theme="1"/>
        <rFont val="Century Gothic"/>
        <family val="2"/>
      </rPr>
      <t xml:space="preserve"> (Seasoning defined by duration of customer relationship)</t>
    </r>
  </si>
  <si>
    <t>&lt; 12 months</t>
  </si>
  <si>
    <t>Table M10</t>
  </si>
  <si>
    <t>&lt; 1 Years</t>
  </si>
  <si>
    <t>≥  1 - ≤ 3 Years</t>
  </si>
  <si>
    <t>≥ 3 - ≤ 5 Years</t>
  </si>
  <si>
    <t>≥ 5 - ≤ 10 Years</t>
  </si>
  <si>
    <t>≥ 10 - ≤ 20 Years</t>
  </si>
  <si>
    <t>≥ 20 Years</t>
  </si>
  <si>
    <t>Table M11</t>
  </si>
  <si>
    <t>90 day Non-performing loans by property type, as percentage of total payments, %</t>
  </si>
  <si>
    <t>90 day NPL</t>
  </si>
  <si>
    <t>Note: 90 days NPL ratio defined as term payments on loans with arrears of 90 days or more, as percentage of total term payments</t>
  </si>
  <si>
    <t>Table M11a</t>
  </si>
  <si>
    <t>Note: 90 days NPL ratio defined as outstanding debt on loans with arrears of 90 days or more as percentage of total outstanding debt</t>
  </si>
  <si>
    <t>Table M11b</t>
  </si>
  <si>
    <t>&lt; 60per cent LTV</t>
  </si>
  <si>
    <t>60-69.9 per cent LTV</t>
  </si>
  <si>
    <t>70-79.9 per cent LTV</t>
  </si>
  <si>
    <t>80-89.9 per cent LTV</t>
  </si>
  <si>
    <t>90-100 per cent LTV</t>
  </si>
  <si>
    <t>&gt;100 per cent LTV</t>
  </si>
  <si>
    <t>Note: 90 days NPL ratio defined as in table 11a</t>
  </si>
  <si>
    <t>Table M12</t>
  </si>
  <si>
    <t>Realised losses (DKK million)</t>
  </si>
  <si>
    <t>Total realised losses*</t>
  </si>
  <si>
    <t>Note: Losses are reported on a company level, as the quarterly total realised losses</t>
  </si>
  <si>
    <t>Table M12a</t>
  </si>
  <si>
    <t>Total realised losses, %*</t>
  </si>
  <si>
    <t>Note: Losses are reported on a company level, as the annualised loss as percentage of total  lending within each property category</t>
  </si>
  <si>
    <t>Table X1</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</si>
  <si>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</si>
  <si>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</si>
  <si>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</si>
  <si>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</si>
  <si>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</si>
  <si>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</si>
  <si>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</si>
  <si>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</si>
  <si>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E.g.: Private rental, Manufacturing and Manual Industries, Offices and Business, Agriculture.</t>
  </si>
  <si>
    <t>·       Office</t>
  </si>
  <si>
    <t>·       Retail/shop</t>
  </si>
  <si>
    <r>
      <t>·</t>
    </r>
    <r>
      <rPr>
        <sz val="11"/>
        <color theme="1"/>
        <rFont val="Century Gothic"/>
        <family val="2"/>
      </rPr>
      <t>       Warehouse</t>
    </r>
  </si>
  <si>
    <r>
      <t>·</t>
    </r>
    <r>
      <rPr>
        <sz val="11"/>
        <color theme="1"/>
        <rFont val="Century Gothic"/>
        <family val="2"/>
      </rPr>
      <t>       Restaurants, inns etc.</t>
    </r>
  </si>
  <si>
    <r>
      <t>·</t>
    </r>
    <r>
      <rPr>
        <sz val="11"/>
        <color theme="1"/>
        <rFont val="Century Gothic"/>
        <family val="2"/>
      </rPr>
      <t>       Hotels and resorts </t>
    </r>
  </si>
  <si>
    <r>
      <t>·</t>
    </r>
    <r>
      <rPr>
        <sz val="11"/>
        <color theme="1"/>
        <rFont val="Century Gothic"/>
        <family val="2"/>
      </rPr>
      <t>       Congress and conference centres</t>
    </r>
  </si>
  <si>
    <r>
      <t>·</t>
    </r>
    <r>
      <rPr>
        <sz val="11"/>
        <color theme="1"/>
        <rFont val="Century Gothic"/>
        <family val="2"/>
      </rPr>
      <t>       Agriculture</t>
    </r>
  </si>
  <si>
    <r>
      <t>·</t>
    </r>
    <r>
      <rPr>
        <sz val="11"/>
        <color theme="1"/>
        <rFont val="Century Gothic"/>
        <family val="2"/>
      </rPr>
      <t>       Forestry</t>
    </r>
  </si>
  <si>
    <r>
      <t>·</t>
    </r>
    <r>
      <rPr>
        <sz val="11"/>
        <color theme="1"/>
        <rFont val="Century Gothic"/>
        <family val="2"/>
      </rPr>
      <t>       Nurseries</t>
    </r>
  </si>
  <si>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</si>
  <si>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</si>
  <si>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</si>
  <si>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</si>
  <si>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Explain how you distinguish between performing and nonperforming loans in the cover pool?</t>
  </si>
  <si>
    <t>No distinction made. Asset substitution is not allowed for specialised mortgage banks.</t>
  </si>
  <si>
    <t>Are NPLs parts of eligible assets in cover pool? Are NPL parts of non eligible assets in cover pool?</t>
  </si>
  <si>
    <t>Asset substitution is not allowed for specialised mortgage banks, hence NPLs are part of the cover pool.</t>
  </si>
  <si>
    <t xml:space="preserve">Are loans in foreclosure procedure part of eligible assets in cover pool?  </t>
  </si>
  <si>
    <t>Asset substitution is not allowed for specialised mortgage banks, hence loans in foreclosure are part of the cover pool.</t>
  </si>
  <si>
    <t>If NPL and/or loans in foreclosure procedure are part of the covered pool which provisions are made in respect of the value of these loans in the cover pool?</t>
  </si>
  <si>
    <r>
      <t xml:space="preserve">The Danish FSA set rules for loan loss provisioning. In case of </t>
    </r>
    <r>
      <rPr>
        <sz val="11"/>
        <color theme="1"/>
        <rFont val="Century Gothic"/>
        <family val="2"/>
      </rPr>
      <t>objective evidence of value reduction (OIV) provisioning for potential losses must be made.</t>
    </r>
  </si>
  <si>
    <t>Table X2</t>
  </si>
  <si>
    <t xml:space="preserve">Key Concepts Explanation </t>
  </si>
  <si>
    <t xml:space="preserve">Issuer specific </t>
  </si>
  <si>
    <t>(N/A for some issuers)</t>
  </si>
  <si>
    <t>Guaranteed loans (if part of the cover pool)</t>
  </si>
  <si>
    <t>How are the loans guaranteed?</t>
  </si>
  <si>
    <t>DLR Kredit A/S's loans to agricultural properties offered before 1 January 2015 are covered by a joint guarantee agreement as well as a loss deduction agreement with the loan distributing banks. Loans offered after 1 January 2015 are covered by individual bank guarantees from the loan distributing banks covering the outermost 6% of the fair value of the loan, combined with a 3-year loss deduction agreement and a portfolio guarantee from the loan distributing banks.</t>
  </si>
  <si>
    <t>Please provide details of guarantors</t>
  </si>
  <si>
    <t>The loans to urban trade properties, e.g. private rental and office and business properties, and cooperative housing properties offered before 1 January 2015 are covered by individual bank guarantees from the loan distributing banks, covering the outermost 25 - 50 % of the fair value of the loan, depending on the property category. Loans to urban trade properties and cooperative housing properties offered after 1 January 2015 are covered by individual bank guarantees from the loan distributing banks covering the outermost 6% of the fair value of the loan, combined with a 3-year loss deduction agreement and a portfolio guarantee from the loan distributing banks.</t>
  </si>
  <si>
    <t>The guarantors are Danish regional and local banks that at the same time are shareholders of DLR Kredit A/S.</t>
  </si>
  <si>
    <t xml:space="preserve">Loan-to-Value (LTV) </t>
  </si>
  <si>
    <t>Legal framework for valuation and LTV-calculation follow the rules of the Danish FSA - Bekendtgørelse nr. 687 af 20. juni 2007</t>
  </si>
  <si>
    <t>Describe the method on which your LTV calculation is based</t>
  </si>
  <si>
    <t xml:space="preserve">LTV is calculated on each property on a loan-by-loan basis, and takes into account prior-ranking loans at fair values relative to the estimated property value based on the most recent valuation or approved market value.
</t>
  </si>
  <si>
    <r>
      <t xml:space="preserve">Fair value of the loan distributed are shown utilising LTV bracket intervals. The intervals become smaller as the percentage approaches par. Table M4a and M4b distribute the loan continuously from the lower LTV bracket to the upper brackets relative to fair value of the collateral, whereas in table M4c and M4d the entire loan is placed in the highest LTV bracket ("marginal distribution"). 
</t>
    </r>
    <r>
      <rPr>
        <u/>
        <sz val="11"/>
        <color theme="1"/>
        <rFont val="Century Gothic"/>
        <family val="2"/>
      </rPr>
      <t>Example on continuously distribution into LTV brackets for a loan with fair value of 75 per cent</t>
    </r>
    <r>
      <rPr>
        <sz val="11"/>
        <color theme="1"/>
        <rFont val="Century Gothic"/>
        <family val="2"/>
      </rPr>
      <t xml:space="preserve"> 
This example loan will be distributed with 20 per cent of the value into the lower three brackets; 10 per cent in the fourth bracket and the remaining 5 per cent of the value in the last bracket.</t>
    </r>
  </si>
  <si>
    <t>Example on marginal distribution into LTV brackets for a loan with fair value of 75 per cent</t>
  </si>
  <si>
    <t>In this case, the loan will be distributed with 100 per cent into the fifth bracket (70-79.9)</t>
  </si>
  <si>
    <t>Frequency of collateral valuation for the purpose of calculating the LTV</t>
  </si>
  <si>
    <t>For mortgage loans funded by the issuance of "Særligt Dækkede Obligationer" (SDO),  revaluation of  collateral must be carried out on an ongoing basis in order to ensure that the value of the cover asset at least matches the value of the issued SDOs at any time. Residential properties must be revaluated at least once every third year, whereas commercial and agricultural properties must be revaluated at least once a year. In times of larger fluctuations in property prices, extraordinary LTV surveillance must take place.</t>
  </si>
  <si>
    <t>Should the LTV on an individual loan increase beyond the legal maximum, fx due to falling property prices, the mortgage institute must inject additional collateral into the cover pool to secure full collateral coverage.</t>
  </si>
  <si>
    <t>Table X3</t>
  </si>
  <si>
    <t>Table A</t>
  </si>
  <si>
    <t>Total balance sheet assets as reported in the interim or annual reports of the issuer, fair value</t>
  </si>
  <si>
    <t>Total Customer Loans(fair value)</t>
  </si>
  <si>
    <t>All mortgage credit loans funded by the issue of covered mortgage bonds or mortgage bonds,  measured at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</si>
  <si>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</si>
  <si>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</si>
  <si>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</si>
  <si>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</si>
  <si>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t>
  </si>
  <si>
    <t>Senior secured bonds - formerly known as JCB (Section 15 bonds)</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</si>
  <si>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</si>
  <si>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</si>
  <si>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</si>
  <si>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All mortgage credit loans funded by the issue of covered mortgage bonds or mortgage bonds, measured at market value</t>
  </si>
  <si>
    <t>Maturity distribution of all mortgage credit loans</t>
  </si>
  <si>
    <t>Please see definition of Non-performing loans in table X1</t>
  </si>
  <si>
    <t>Loan loss provisions (sum of total individual and group wise loss provisions, end of quarter)</t>
  </si>
  <si>
    <t>All individual and group wise loan loss provisions, as stated in the issuer´s interim and annual accounts</t>
  </si>
  <si>
    <t>Table G1.1</t>
  </si>
  <si>
    <t>Sum of nominal value of covered bonds + Senior secured debt + capital. Capital is:  Additional tier 1 capital (e.g. hybrid core capital) and Core tier 1 capital</t>
  </si>
  <si>
    <t>Transmission or liquidation proceeds to CB holders (for redemption of CBs maturing 0-1 day)</t>
  </si>
  <si>
    <t>Liquidity due to be paid out next day in connection with refinancing</t>
  </si>
  <si>
    <t>Overcollateralisation</t>
  </si>
  <si>
    <t>Total value of cover pool less nominal value of covered bonds</t>
  </si>
  <si>
    <t>Senior secured debt</t>
  </si>
  <si>
    <t>Total nominal value of senior secured debt</t>
  </si>
  <si>
    <t>Senior unsecured debt</t>
  </si>
  <si>
    <t>Issuer's senior unsecured liabilities targeted to finance OC- and LTV-ratio requirements in cover pool</t>
  </si>
  <si>
    <t>Subordinated debt</t>
  </si>
  <si>
    <t>Hybrid Tier 1 capital (perpetual debt instruments).</t>
  </si>
  <si>
    <t>Core tier 1 capital</t>
  </si>
  <si>
    <t>Equity capital and retained earnings.</t>
  </si>
  <si>
    <t>Table G3</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</si>
  <si>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</si>
  <si>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</si>
  <si>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Table G4</t>
  </si>
  <si>
    <t>Mortgage banks issue and sell bonds to investors, who then fund the loans. During the loan term,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</si>
  <si>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</si>
  <si>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No, (due to Danish legislation) asset substitution is not allowed/possible.</t>
  </si>
  <si>
    <t>Table M1-M5</t>
  </si>
  <si>
    <t>Private owned residential properties used by the owner,  Max LTV 80 % (legislation).</t>
  </si>
  <si>
    <t>Holiday houses for owner's own use or for subletting. Max LTV 60 % (legislation).</t>
  </si>
  <si>
    <t>Residential rental properties subsidised by the goverment. Max LTV 80 % (legislation). LTVs above 80 % can be granted against full government guarantee.</t>
  </si>
  <si>
    <t>Residential property owned and administered by the cooperative and used by the members of the cooperative.  Max LTV 80 % (legislation).</t>
  </si>
  <si>
    <t>Residential property rented out to private tenants. Max LTV 80 % (legislation).</t>
  </si>
  <si>
    <t>Industrial and manufacturing buildings and warehouses for own use or for renting. Max LTV 60 % (legislation).</t>
  </si>
  <si>
    <t>Office property and retail buildings for own use or for rent. Max LTV 60 % (legislation).</t>
  </si>
  <si>
    <t>Property and land for agricultural use. Max LTV 70 % (legislation). Lending from 60 - 70 % LTV however only against additional collateral.</t>
  </si>
  <si>
    <t>Property used for education, kindergardens, museums and other buildings for public use. Max LTV  70 % (legislation).</t>
  </si>
  <si>
    <t>Property, that can not be placed in the categories above, fx unused land or green energy plants.  Max LTV 70 % (legislation).</t>
  </si>
  <si>
    <t>Table M6-M8</t>
  </si>
  <si>
    <t xml:space="preserve">These are loans where instalments and outstanding debt are adjusted with the development of an index which typically reflects trends in consumer prices. The loan type was introduced in Denmark in 1982. All Danish index loans have semi-annual payment dates (January 1st and July 1st). Index loans are offered as cash loans. The maturity depends on the loan type. Especially the maturity for subsidized housing depends on the size of the future inflation rate. </t>
  </si>
  <si>
    <t>Fixed-rate loans</t>
  </si>
  <si>
    <t>The long-term – typically 30-year – fixed-rate, callable loan is considered the most traditional Danish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</si>
  <si>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 Rate Mortgages</t>
  </si>
  <si>
    <t>Adjustable-rate mortgages (ARMs) were introduced in 1996, and the main advantage of ARMs is that interest rates are generally lower than those of fixed-rate loans, when the loan is raised. The interest rate is generally reset at a frequency of 1, 3, 5 or 10 years, and the underlying bonds are then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</si>
  <si>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is generally fixed for 3 or 6 months.  In addition, this loan type differs from ARMs as the interest rate is linked to a reference rate, i.e. an interest rate determined in the money market. The reference rate of DKK-denominated loans is CIBOR (Copenhagen Interbank Offered Rate) or CITA (Copenhagen Interbank Tomorrow/Next Average ), an interest rate which is quoted daily by OMX NASDAQ.  This loan type is also offered with interest-only periods.</t>
  </si>
  <si>
    <t>Non Capped floaters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</si>
  <si>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</si>
  <si>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Capped floaters</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</si>
  <si>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</si>
  <si>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Any other loan types, which not comply with the above mentioned.</t>
  </si>
  <si>
    <t>Table M9-10</t>
  </si>
  <si>
    <t>Seasoning</t>
  </si>
  <si>
    <t>Seasoning defined by duration of customer relationship, calculated from the first disbursement of a mortgage loan.</t>
  </si>
  <si>
    <t>To Frontpage</t>
  </si>
  <si>
    <t>ND</t>
  </si>
  <si>
    <t>DKK. 175,2 bn.</t>
  </si>
  <si>
    <t>Minimum legal required OC of RWA</t>
  </si>
  <si>
    <t xml:space="preserve">Index Loans: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Fixed-rate loans: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Adjustable Rate Mortgages: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Money market based loans: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Non Capped floaters: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Other: 
Any other loan types, which not comply with the above mentioned. </t>
  </si>
  <si>
    <t>Total value of cover pool subtracted nominal value of covered bonds</t>
  </si>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</sst>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dd/mmm/yyyy"/>
    <numFmt numFmtId="169" formatCode="_ * #,##0.0_ ;_ * \-#,##0.0_ ;_ * &quot;-&quot;??_ ;_ @_ "/>
    <numFmt numFmtId="170" formatCode="_ * #,##0_ ;_ * \-#,##0_ ;_ * &quot;-&quot;??_ ;_ @_ "/>
  </numFmts>
  <fonts count="8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i/>
      <sz val="11"/>
      <name val="Calibri"/>
      <family val="2"/>
    </font>
    <font>
      <sz val="11"/>
      <color theme="1"/>
      <name val="Century Gothic"/>
      <family val="2"/>
    </font>
    <font>
      <b/>
      <sz val="14"/>
      <color theme="0" tint="-0.499984740745262"/>
      <name val="Century Gothic"/>
      <family val="2"/>
    </font>
    <font>
      <b/>
      <sz val="11"/>
      <color theme="1"/>
      <name val="Century Gothic"/>
      <family val="2"/>
    </font>
    <font>
      <b/>
      <sz val="20"/>
      <color theme="1" tint="0.499984740745262"/>
      <name val="Georgia"/>
      <family val="1"/>
    </font>
    <font>
      <sz val="12"/>
      <color theme="1"/>
      <name val="Century Gothic"/>
      <family val="2"/>
    </font>
    <font>
      <b/>
      <sz val="12"/>
      <color theme="1"/>
      <name val="Century Gothic"/>
      <family val="2"/>
    </font>
    <font>
      <b/>
      <u/>
      <sz val="12"/>
      <color theme="1"/>
      <name val="Century Gothic"/>
      <family val="2"/>
    </font>
    <font>
      <u/>
      <sz val="9.35"/>
      <color theme="10"/>
      <name val="Calibri"/>
      <family val="2"/>
    </font>
    <font>
      <u/>
      <sz val="12"/>
      <color theme="10"/>
      <name val="Century Gothic"/>
      <family val="2"/>
    </font>
    <font>
      <b/>
      <i/>
      <sz val="11"/>
      <name val="Century Gothic"/>
      <family val="2"/>
    </font>
    <font>
      <b/>
      <sz val="12"/>
      <color rgb="FF000000"/>
      <name val="Century Gothic"/>
      <family val="2"/>
    </font>
    <font>
      <i/>
      <sz val="11"/>
      <color rgb="FF000000"/>
      <name val="Century Gothic"/>
      <family val="2"/>
    </font>
    <font>
      <b/>
      <sz val="11"/>
      <color rgb="FF000000"/>
      <name val="Century Gothic"/>
      <family val="2"/>
    </font>
    <font>
      <sz val="11"/>
      <color rgb="FF000000"/>
      <name val="Century Gothic"/>
      <family val="2"/>
    </font>
    <font>
      <b/>
      <sz val="12"/>
      <color theme="0" tint="-0.499984740745262"/>
      <name val="Century Gothic"/>
      <family val="2"/>
    </font>
    <font>
      <b/>
      <i/>
      <sz val="11"/>
      <color rgb="FF000000"/>
      <name val="Century Gothic"/>
      <family val="2"/>
    </font>
    <font>
      <u/>
      <sz val="9.35"/>
      <color theme="10"/>
      <name val="Century Gothic"/>
      <family val="2"/>
    </font>
    <font>
      <sz val="11"/>
      <name val="Century Gothic"/>
      <family val="2"/>
    </font>
    <font>
      <sz val="11"/>
      <color rgb="FFFF0000"/>
      <name val="Century Gothic"/>
      <family val="2"/>
    </font>
    <font>
      <i/>
      <sz val="11"/>
      <color theme="1"/>
      <name val="Century Gothic"/>
      <family val="2"/>
    </font>
    <font>
      <u/>
      <sz val="11"/>
      <color theme="1"/>
      <name val="Century Gothic"/>
      <family val="2"/>
    </font>
    <font>
      <i/>
      <sz val="10"/>
      <color theme="1"/>
      <name val="Century Gothic"/>
      <family val="2"/>
    </font>
    <font>
      <b/>
      <sz val="11"/>
      <name val="Century Gothic"/>
      <family val="2"/>
    </font>
    <font>
      <u/>
      <sz val="11"/>
      <name val="Century Gothic"/>
      <family val="2"/>
    </font>
    <font>
      <sz val="7"/>
      <color theme="1"/>
      <name val="Century Gothic"/>
      <family val="2"/>
    </font>
    <font>
      <b/>
      <vertAlign val="superscript"/>
      <sz val="12"/>
      <color theme="1"/>
      <name val="Century Gothic"/>
      <family val="2"/>
    </font>
    <font>
      <sz val="8"/>
      <color theme="1"/>
      <name val="Century Gothic"/>
      <family val="2"/>
    </font>
    <font>
      <b/>
      <i/>
      <sz val="11"/>
      <color theme="1"/>
      <name val="Century Gothic"/>
      <family val="2"/>
    </font>
    <font>
      <i/>
      <sz val="11"/>
      <name val="Century Gothic"/>
      <family val="2"/>
    </font>
    <font>
      <i/>
      <sz val="8"/>
      <color theme="1"/>
      <name val="Century Gothic"/>
      <family val="2"/>
    </font>
    <font>
      <b/>
      <sz val="9"/>
      <color rgb="FF000000"/>
      <name val="Century Gothic"/>
      <family val="2"/>
    </font>
    <font>
      <sz val="8"/>
      <color rgb="FF000000"/>
      <name val="Century Gothic"/>
      <family val="2"/>
    </font>
    <font>
      <b/>
      <sz val="10"/>
      <color rgb="FF000000"/>
      <name val="Century Gothic"/>
      <family val="2"/>
    </font>
    <font>
      <b/>
      <i/>
      <sz val="10"/>
      <color rgb="FF000000"/>
      <name val="Century Gothic"/>
      <family val="2"/>
    </font>
    <font>
      <b/>
      <u/>
      <sz val="9.35"/>
      <color rgb="FF0000FF"/>
      <name val="Century Gothic"/>
      <family val="2"/>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
      <left/>
      <right/>
      <top style="thin">
        <color indexed="64"/>
      </top>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164" fontId="4" fillId="0" borderId="0" applyFont="0" applyFill="0" applyBorder="0" applyAlignment="0" applyProtection="0"/>
  </cellStyleXfs>
  <cellXfs count="48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19" fillId="8" borderId="0" xfId="0" applyFont="1" applyFill="1" applyAlignment="1">
      <alignment horizontal="center" vertical="center" wrapText="1"/>
    </xf>
    <xf numFmtId="0" fontId="2" fillId="8"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0" fontId="19" fillId="8" borderId="0" xfId="0" applyFont="1" applyFill="1" applyBorder="1" applyAlignment="1" applyProtection="1">
      <alignment horizontal="center" vertical="center" wrapText="1"/>
    </xf>
    <xf numFmtId="0" fontId="0" fillId="0" borderId="0" xfId="0"/>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15" fillId="8" borderId="0" xfId="0" applyFont="1" applyFill="1" applyBorder="1" applyAlignment="1">
      <alignment horizontal="center" vertical="center" wrapText="1"/>
    </xf>
    <xf numFmtId="0" fontId="0" fillId="8" borderId="0" xfId="0" applyFill="1" applyAlignment="1">
      <alignment horizontal="center"/>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66" fontId="2" fillId="0" borderId="0" xfId="0" applyNumberFormat="1" applyFont="1" applyAlignment="1" applyProtection="1">
      <alignment horizontal="center" vertical="center" wrapText="1"/>
    </xf>
    <xf numFmtId="0" fontId="20" fillId="0" borderId="0" xfId="0" quotePrefix="1" applyFont="1" applyAlignment="1" applyProtection="1">
      <alignment horizontal="right" vertical="center" wrapText="1"/>
    </xf>
    <xf numFmtId="0" fontId="14" fillId="0" borderId="13" xfId="2" quotePrefix="1" applyFill="1" applyBorder="1" applyAlignment="1" applyProtection="1">
      <alignment horizontal="center" vertical="center" wrapText="1"/>
    </xf>
    <xf numFmtId="0" fontId="14" fillId="0" borderId="14" xfId="2" quotePrefix="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165" fontId="2" fillId="4" borderId="0" xfId="1" applyNumberFormat="1" applyFont="1" applyFill="1" applyBorder="1" applyAlignment="1" applyProtection="1">
      <alignment horizontal="center" vertical="center" wrapText="1"/>
    </xf>
    <xf numFmtId="0" fontId="22" fillId="4" borderId="0" xfId="0" applyFont="1" applyFill="1" applyBorder="1" applyAlignment="1" applyProtection="1">
      <alignment horizontal="center" vertical="center" wrapText="1"/>
    </xf>
    <xf numFmtId="0" fontId="20" fillId="0" borderId="0" xfId="0" applyFont="1" applyAlignment="1" applyProtection="1">
      <alignment horizontal="right" vertical="center" wrapText="1"/>
    </xf>
    <xf numFmtId="0" fontId="39" fillId="0" borderId="0" xfId="0" applyFont="1" applyAlignment="1">
      <alignment horizontal="center" vertical="center" wrapText="1"/>
    </xf>
    <xf numFmtId="0" fontId="20" fillId="0" borderId="0" xfId="0" applyFont="1" applyAlignment="1" applyProtection="1">
      <alignment horizontal="center" vertical="center" wrapText="1"/>
    </xf>
    <xf numFmtId="0" fontId="44" fillId="0" borderId="0" xfId="0" applyFont="1" applyAlignment="1" applyProtection="1">
      <alignment horizontal="center" vertical="center" wrapText="1"/>
    </xf>
    <xf numFmtId="0" fontId="2" fillId="0" borderId="0" xfId="0" quotePrefix="1" applyFont="1" applyAlignment="1" applyProtection="1">
      <alignment horizontal="center" vertical="center" wrapText="1"/>
    </xf>
    <xf numFmtId="0" fontId="0" fillId="0" borderId="0" xfId="0" applyProtection="1"/>
    <xf numFmtId="0" fontId="0" fillId="0" borderId="0" xfId="0" applyAlignment="1">
      <alignment horizontal="center" vertical="center"/>
    </xf>
    <xf numFmtId="14" fontId="2" fillId="0" borderId="0" xfId="0" applyNumberFormat="1" applyFont="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0" fontId="45" fillId="4" borderId="0" xfId="0" applyFont="1" applyFill="1"/>
    <xf numFmtId="0" fontId="47" fillId="4" borderId="0" xfId="0" applyFont="1" applyFill="1"/>
    <xf numFmtId="0" fontId="45" fillId="4" borderId="0" xfId="0" applyFont="1" applyFill="1" applyAlignment="1">
      <alignment horizontal="right"/>
    </xf>
    <xf numFmtId="168" fontId="47" fillId="4" borderId="0" xfId="0" quotePrefix="1" applyNumberFormat="1" applyFont="1" applyFill="1" applyAlignment="1">
      <alignment horizontal="left"/>
    </xf>
    <xf numFmtId="0" fontId="49" fillId="4" borderId="0" xfId="0" applyFont="1" applyFill="1"/>
    <xf numFmtId="0" fontId="50" fillId="4" borderId="0" xfId="0" applyFont="1" applyFill="1"/>
    <xf numFmtId="0" fontId="51" fillId="4" borderId="0" xfId="0" applyFont="1" applyFill="1" applyAlignment="1">
      <alignment horizontal="left"/>
    </xf>
    <xf numFmtId="0" fontId="50" fillId="4" borderId="0" xfId="0" applyFont="1" applyFill="1" applyAlignment="1">
      <alignment horizontal="left"/>
    </xf>
    <xf numFmtId="0" fontId="46" fillId="4" borderId="0" xfId="0" applyFont="1" applyFill="1" applyAlignment="1">
      <alignment horizontal="justify" vertical="center" wrapText="1"/>
    </xf>
    <xf numFmtId="0" fontId="54" fillId="4" borderId="0" xfId="0" applyFont="1" applyFill="1" applyAlignment="1">
      <alignment vertical="center"/>
    </xf>
    <xf numFmtId="0" fontId="55" fillId="4" borderId="0" xfId="0" applyFont="1" applyFill="1"/>
    <xf numFmtId="0" fontId="56" fillId="4" borderId="0" xfId="0" applyFont="1" applyFill="1" applyAlignment="1">
      <alignment horizontal="justify" vertical="center" wrapText="1"/>
    </xf>
    <xf numFmtId="0" fontId="57" fillId="4" borderId="0" xfId="0" applyFont="1" applyFill="1" applyAlignment="1">
      <alignment vertical="center"/>
    </xf>
    <xf numFmtId="0" fontId="56" fillId="9" borderId="0" xfId="0" applyFont="1" applyFill="1" applyAlignment="1">
      <alignment vertical="center"/>
    </xf>
    <xf numFmtId="0" fontId="57" fillId="9" borderId="0" xfId="0" applyFont="1" applyFill="1" applyAlignment="1">
      <alignment horizontal="right" vertical="center" wrapText="1"/>
    </xf>
    <xf numFmtId="167" fontId="58" fillId="4" borderId="0" xfId="0" applyNumberFormat="1" applyFont="1" applyFill="1" applyAlignment="1">
      <alignment vertical="center" wrapText="1"/>
    </xf>
    <xf numFmtId="0" fontId="58" fillId="4" borderId="15" xfId="0" applyFont="1" applyFill="1" applyBorder="1" applyAlignment="1">
      <alignment horizontal="left" vertical="center" wrapText="1" indent="3"/>
    </xf>
    <xf numFmtId="167" fontId="58" fillId="4" borderId="15" xfId="0" applyNumberFormat="1" applyFont="1" applyFill="1" applyBorder="1" applyAlignment="1">
      <alignment vertical="center" wrapText="1"/>
    </xf>
    <xf numFmtId="0" fontId="58" fillId="4" borderId="16" xfId="0" applyFont="1" applyFill="1" applyBorder="1" applyAlignment="1">
      <alignment vertical="center" wrapText="1"/>
    </xf>
    <xf numFmtId="165" fontId="58" fillId="4" borderId="16" xfId="1" applyNumberFormat="1" applyFont="1" applyFill="1" applyBorder="1" applyAlignment="1">
      <alignment vertical="center" wrapText="1"/>
    </xf>
    <xf numFmtId="165" fontId="45" fillId="4" borderId="0" xfId="1" applyNumberFormat="1" applyFont="1" applyFill="1" applyBorder="1" applyAlignment="1">
      <alignment vertical="top" wrapText="1"/>
    </xf>
    <xf numFmtId="0" fontId="58" fillId="0" borderId="0" xfId="0" applyFont="1" applyAlignment="1">
      <alignment vertical="center" wrapText="1"/>
    </xf>
    <xf numFmtId="167" fontId="58" fillId="4" borderId="16" xfId="0" applyNumberFormat="1" applyFont="1" applyFill="1" applyBorder="1" applyAlignment="1">
      <alignment vertical="center" wrapText="1"/>
    </xf>
    <xf numFmtId="0" fontId="45" fillId="4" borderId="0" xfId="0" applyFont="1" applyFill="1" applyAlignment="1">
      <alignment vertical="center" wrapText="1"/>
    </xf>
    <xf numFmtId="0" fontId="58" fillId="4" borderId="15" xfId="0" applyFont="1" applyFill="1" applyBorder="1" applyAlignment="1">
      <alignment vertical="center" wrapText="1"/>
    </xf>
    <xf numFmtId="0" fontId="59" fillId="4" borderId="0" xfId="0" applyFont="1" applyFill="1" applyAlignment="1">
      <alignment horizontal="justify" vertical="center" wrapText="1"/>
    </xf>
    <xf numFmtId="0" fontId="60" fillId="9" borderId="0" xfId="0" applyFont="1" applyFill="1" applyAlignment="1">
      <alignment horizontal="justify" vertical="center" wrapText="1"/>
    </xf>
    <xf numFmtId="0" fontId="58" fillId="9" borderId="0" xfId="0" applyFont="1" applyFill="1" applyAlignment="1">
      <alignment vertical="center" wrapText="1"/>
    </xf>
    <xf numFmtId="0" fontId="58" fillId="4" borderId="0" xfId="0" applyFont="1" applyFill="1" applyAlignment="1">
      <alignment horizontal="justify" vertical="center" wrapText="1"/>
    </xf>
    <xf numFmtId="167" fontId="45" fillId="4" borderId="0" xfId="0" applyNumberFormat="1" applyFont="1" applyFill="1" applyAlignment="1">
      <alignment vertical="top" wrapText="1"/>
    </xf>
    <xf numFmtId="0" fontId="57" fillId="9" borderId="0" xfId="0" applyFont="1" applyFill="1" applyAlignment="1">
      <alignment horizontal="justify" vertical="center" wrapText="1"/>
    </xf>
    <xf numFmtId="0" fontId="58" fillId="4" borderId="0" xfId="0" applyFont="1" applyFill="1" applyAlignment="1">
      <alignment horizontal="left" vertical="center" wrapText="1" indent="6"/>
    </xf>
    <xf numFmtId="170" fontId="58" fillId="4" borderId="15" xfId="0" applyNumberFormat="1" applyFont="1" applyFill="1" applyBorder="1" applyAlignment="1">
      <alignment vertical="center" wrapText="1"/>
    </xf>
    <xf numFmtId="169" fontId="58" fillId="4" borderId="0" xfId="0" applyNumberFormat="1" applyFont="1" applyFill="1" applyAlignment="1">
      <alignment vertical="center" wrapText="1"/>
    </xf>
    <xf numFmtId="169" fontId="58" fillId="4" borderId="15" xfId="0" applyNumberFormat="1" applyFont="1" applyFill="1" applyBorder="1" applyAlignment="1">
      <alignment vertical="center" wrapText="1"/>
    </xf>
    <xf numFmtId="0" fontId="60" fillId="9" borderId="0" xfId="0" applyFont="1" applyFill="1" applyAlignment="1">
      <alignment horizontal="left" vertical="center" wrapText="1"/>
    </xf>
    <xf numFmtId="0" fontId="57" fillId="9" borderId="0" xfId="0" applyFont="1" applyFill="1" applyAlignment="1">
      <alignment horizontal="center" vertical="center" wrapText="1"/>
    </xf>
    <xf numFmtId="0" fontId="58" fillId="4" borderId="0" xfId="0" applyFont="1" applyFill="1" applyAlignment="1">
      <alignment vertical="center"/>
    </xf>
    <xf numFmtId="167" fontId="45" fillId="4" borderId="0" xfId="0" applyNumberFormat="1" applyFont="1" applyFill="1" applyAlignment="1">
      <alignment vertical="center" wrapText="1"/>
    </xf>
    <xf numFmtId="165" fontId="45" fillId="4" borderId="0" xfId="1" applyNumberFormat="1" applyFont="1" applyFill="1" applyBorder="1" applyAlignment="1">
      <alignment vertical="center"/>
    </xf>
    <xf numFmtId="0" fontId="45" fillId="4" borderId="15" xfId="0" applyFont="1" applyFill="1" applyBorder="1"/>
    <xf numFmtId="0" fontId="58" fillId="4" borderId="15" xfId="0" applyFont="1" applyFill="1" applyBorder="1" applyAlignment="1">
      <alignment vertical="center"/>
    </xf>
    <xf numFmtId="165" fontId="45" fillId="4" borderId="15" xfId="1" applyNumberFormat="1" applyFont="1" applyFill="1" applyBorder="1" applyAlignment="1">
      <alignment vertical="center"/>
    </xf>
    <xf numFmtId="167" fontId="58" fillId="4" borderId="0" xfId="0" applyNumberFormat="1" applyFont="1" applyFill="1" applyAlignment="1">
      <alignment vertical="center"/>
    </xf>
    <xf numFmtId="0" fontId="45" fillId="0" borderId="0" xfId="0" applyFont="1"/>
    <xf numFmtId="0" fontId="62" fillId="4" borderId="0" xfId="0" applyFont="1" applyFill="1" applyAlignment="1">
      <alignment vertical="center"/>
    </xf>
    <xf numFmtId="0" fontId="63" fillId="4" borderId="0" xfId="0" applyFont="1" applyFill="1"/>
    <xf numFmtId="167" fontId="62" fillId="4" borderId="0" xfId="0" applyNumberFormat="1" applyFont="1" applyFill="1" applyAlignment="1">
      <alignment horizontal="right" vertical="center"/>
    </xf>
    <xf numFmtId="0" fontId="62" fillId="4" borderId="0" xfId="0" applyFont="1" applyFill="1" applyAlignment="1">
      <alignment horizontal="left" vertical="center" indent="1"/>
    </xf>
    <xf numFmtId="1" fontId="62" fillId="4" borderId="0" xfId="0" applyNumberFormat="1" applyFont="1" applyFill="1" applyAlignment="1">
      <alignment horizontal="right" vertical="center"/>
    </xf>
    <xf numFmtId="0" fontId="62" fillId="0" borderId="15" xfId="0" applyFont="1" applyBorder="1" applyAlignment="1">
      <alignment horizontal="left" vertical="center"/>
    </xf>
    <xf numFmtId="0" fontId="63" fillId="0" borderId="15" xfId="0" applyFont="1" applyBorder="1"/>
    <xf numFmtId="0" fontId="63" fillId="4" borderId="15" xfId="0" applyFont="1" applyFill="1" applyBorder="1"/>
    <xf numFmtId="0" fontId="64" fillId="4" borderId="0" xfId="0" applyFont="1" applyFill="1"/>
    <xf numFmtId="0" fontId="63" fillId="0" borderId="0" xfId="0" applyFont="1"/>
    <xf numFmtId="167" fontId="45" fillId="4" borderId="0" xfId="0" applyNumberFormat="1" applyFont="1" applyFill="1"/>
    <xf numFmtId="167" fontId="45" fillId="0" borderId="0" xfId="0" applyNumberFormat="1" applyFont="1"/>
    <xf numFmtId="0" fontId="45" fillId="4" borderId="0" xfId="0" applyFont="1" applyFill="1" applyAlignment="1">
      <alignment vertical="center"/>
    </xf>
    <xf numFmtId="165" fontId="45" fillId="4" borderId="0" xfId="1" applyNumberFormat="1" applyFont="1" applyFill="1" applyBorder="1" applyAlignment="1">
      <alignment horizontal="right" vertical="center"/>
    </xf>
    <xf numFmtId="0" fontId="58" fillId="0" borderId="0" xfId="0" applyFont="1" applyAlignment="1">
      <alignment vertical="center"/>
    </xf>
    <xf numFmtId="9" fontId="45" fillId="4" borderId="0" xfId="1" applyFont="1" applyFill="1" applyBorder="1" applyAlignment="1">
      <alignment horizontal="right" vertical="center"/>
    </xf>
    <xf numFmtId="9" fontId="58" fillId="4" borderId="0" xfId="0" applyNumberFormat="1" applyFont="1" applyFill="1" applyAlignment="1">
      <alignment horizontal="right" vertical="center"/>
    </xf>
    <xf numFmtId="0" fontId="58" fillId="4" borderId="0" xfId="0" applyFont="1" applyFill="1" applyAlignment="1">
      <alignment horizontal="right" vertical="center"/>
    </xf>
    <xf numFmtId="0" fontId="58" fillId="4" borderId="0" xfId="0" applyFont="1" applyFill="1" applyAlignment="1">
      <alignment horizontal="right" vertical="center" wrapText="1"/>
    </xf>
    <xf numFmtId="0" fontId="58" fillId="4" borderId="15" xfId="0" applyFont="1" applyFill="1" applyBorder="1" applyAlignment="1">
      <alignment horizontal="right" vertical="center"/>
    </xf>
    <xf numFmtId="0" fontId="58" fillId="4" borderId="15" xfId="0" applyFont="1" applyFill="1" applyBorder="1" applyAlignment="1">
      <alignment horizontal="right" vertical="center" wrapText="1"/>
    </xf>
    <xf numFmtId="0" fontId="46" fillId="9" borderId="0" xfId="0" applyFont="1" applyFill="1" applyAlignment="1">
      <alignment horizontal="justify" vertical="center" wrapText="1"/>
    </xf>
    <xf numFmtId="0" fontId="47" fillId="4" borderId="15" xfId="0" applyFont="1" applyFill="1" applyBorder="1"/>
    <xf numFmtId="0" fontId="45" fillId="4" borderId="15" xfId="0" applyFont="1" applyFill="1" applyBorder="1" applyAlignment="1">
      <alignment horizontal="right"/>
    </xf>
    <xf numFmtId="0" fontId="62" fillId="4" borderId="15" xfId="0" applyFont="1" applyFill="1" applyBorder="1"/>
    <xf numFmtId="0" fontId="66" fillId="4" borderId="0" xfId="0" applyFont="1" applyFill="1"/>
    <xf numFmtId="0" fontId="45" fillId="4" borderId="0" xfId="0" applyFont="1" applyFill="1" applyAlignment="1">
      <alignment horizontal="left"/>
    </xf>
    <xf numFmtId="0" fontId="62" fillId="4" borderId="0" xfId="0" applyFont="1" applyFill="1"/>
    <xf numFmtId="0" fontId="67" fillId="4" borderId="0" xfId="0" applyFont="1" applyFill="1"/>
    <xf numFmtId="0" fontId="62" fillId="4" borderId="16" xfId="0" applyFont="1" applyFill="1" applyBorder="1"/>
    <xf numFmtId="0" fontId="62" fillId="4" borderId="9" xfId="0" applyFont="1" applyFill="1" applyBorder="1"/>
    <xf numFmtId="0" fontId="60" fillId="9" borderId="0" xfId="0" applyFont="1" applyFill="1" applyAlignment="1">
      <alignment vertical="center" wrapText="1"/>
    </xf>
    <xf numFmtId="0" fontId="60" fillId="4" borderId="0" xfId="0" applyFont="1" applyFill="1" applyAlignment="1">
      <alignment vertical="center" wrapText="1"/>
    </xf>
    <xf numFmtId="0" fontId="45" fillId="4" borderId="15" xfId="0" applyFont="1" applyFill="1" applyBorder="1" applyAlignment="1">
      <alignment horizontal="center"/>
    </xf>
    <xf numFmtId="9" fontId="45" fillId="4" borderId="0" xfId="0" applyNumberFormat="1" applyFont="1" applyFill="1" applyAlignment="1">
      <alignment horizontal="right"/>
    </xf>
    <xf numFmtId="0" fontId="45" fillId="4" borderId="15" xfId="0" applyFont="1" applyFill="1" applyBorder="1" applyAlignment="1">
      <alignment vertical="center"/>
    </xf>
    <xf numFmtId="0" fontId="64" fillId="4" borderId="0" xfId="0" applyFont="1" applyFill="1" applyAlignment="1">
      <alignment vertical="center"/>
    </xf>
    <xf numFmtId="0" fontId="49" fillId="4" borderId="0" xfId="0" applyFont="1" applyFill="1" applyAlignment="1">
      <alignment vertical="center"/>
    </xf>
    <xf numFmtId="0" fontId="60" fillId="4" borderId="0" xfId="0" applyFont="1" applyFill="1" applyAlignment="1">
      <alignment horizontal="justify" vertical="center" wrapText="1"/>
    </xf>
    <xf numFmtId="0" fontId="71" fillId="4" borderId="0" xfId="0" applyFont="1" applyFill="1"/>
    <xf numFmtId="0" fontId="64" fillId="4" borderId="0" xfId="0" applyFont="1" applyFill="1" applyAlignment="1">
      <alignment horizontal="right"/>
    </xf>
    <xf numFmtId="14" fontId="64" fillId="4" borderId="0" xfId="0" applyNumberFormat="1" applyFont="1" applyFill="1" applyAlignment="1">
      <alignment horizontal="left"/>
    </xf>
    <xf numFmtId="0" fontId="72" fillId="9" borderId="15" xfId="0" applyFont="1" applyFill="1" applyBorder="1"/>
    <xf numFmtId="0" fontId="45" fillId="9" borderId="15" xfId="0" applyFont="1" applyFill="1" applyBorder="1"/>
    <xf numFmtId="0" fontId="45" fillId="4" borderId="15" xfId="0" applyFont="1" applyFill="1" applyBorder="1" applyAlignment="1">
      <alignment wrapText="1"/>
    </xf>
    <xf numFmtId="0" fontId="47" fillId="4" borderId="15" xfId="0" applyFont="1" applyFill="1" applyBorder="1" applyAlignment="1">
      <alignment wrapText="1"/>
    </xf>
    <xf numFmtId="0" fontId="45" fillId="4" borderId="9" xfId="0" applyFont="1" applyFill="1" applyBorder="1"/>
    <xf numFmtId="0" fontId="73" fillId="4" borderId="9" xfId="0" applyFont="1" applyFill="1" applyBorder="1"/>
    <xf numFmtId="9" fontId="73" fillId="4" borderId="9" xfId="1" applyFont="1" applyFill="1" applyBorder="1"/>
    <xf numFmtId="0" fontId="72" fillId="4" borderId="0" xfId="0" applyFont="1" applyFill="1"/>
    <xf numFmtId="9" fontId="54" fillId="4" borderId="9" xfId="1" applyFont="1" applyFill="1" applyBorder="1"/>
    <xf numFmtId="0" fontId="72" fillId="9" borderId="0" xfId="0" applyFont="1" applyFill="1" applyAlignment="1">
      <alignment horizontal="left"/>
    </xf>
    <xf numFmtId="0" fontId="72" fillId="9" borderId="0" xfId="0" applyFont="1" applyFill="1" applyAlignment="1">
      <alignment horizontal="right"/>
    </xf>
    <xf numFmtId="0" fontId="45" fillId="9" borderId="0" xfId="0" applyFont="1" applyFill="1" applyAlignment="1">
      <alignment horizontal="left"/>
    </xf>
    <xf numFmtId="0" fontId="45" fillId="9" borderId="0" xfId="0" applyFont="1" applyFill="1"/>
    <xf numFmtId="0" fontId="45" fillId="4" borderId="15" xfId="0" applyFont="1" applyFill="1" applyBorder="1" applyAlignment="1">
      <alignment horizontal="right" wrapText="1"/>
    </xf>
    <xf numFmtId="0" fontId="45" fillId="4" borderId="0" xfId="0" applyFont="1" applyFill="1" applyAlignment="1">
      <alignment horizontal="right" wrapText="1"/>
    </xf>
    <xf numFmtId="0" fontId="45" fillId="4" borderId="0" xfId="0" applyFont="1" applyFill="1" applyAlignment="1">
      <alignment horizontal="center"/>
    </xf>
    <xf numFmtId="0" fontId="45" fillId="4" borderId="0" xfId="0" applyFont="1" applyFill="1" applyAlignment="1">
      <alignment wrapText="1"/>
    </xf>
    <xf numFmtId="165" fontId="62" fillId="4" borderId="0" xfId="1" applyNumberFormat="1" applyFont="1" applyFill="1" applyAlignment="1">
      <alignment horizontal="right"/>
    </xf>
    <xf numFmtId="167" fontId="45" fillId="4" borderId="0" xfId="0" applyNumberFormat="1" applyFont="1" applyFill="1" applyAlignment="1">
      <alignment horizontal="right"/>
    </xf>
    <xf numFmtId="165" fontId="62" fillId="4" borderId="9" xfId="1" applyNumberFormat="1" applyFont="1" applyFill="1" applyBorder="1" applyAlignment="1">
      <alignment horizontal="right"/>
    </xf>
    <xf numFmtId="0" fontId="54" fillId="9" borderId="0" xfId="0" applyFont="1" applyFill="1" applyAlignment="1">
      <alignment horizontal="left"/>
    </xf>
    <xf numFmtId="0" fontId="47" fillId="9" borderId="0" xfId="0" applyFont="1" applyFill="1"/>
    <xf numFmtId="0" fontId="62" fillId="4" borderId="0" xfId="0" applyFont="1" applyFill="1" applyAlignment="1">
      <alignment wrapText="1"/>
    </xf>
    <xf numFmtId="0" fontId="62" fillId="4" borderId="0" xfId="0" quotePrefix="1" applyFont="1" applyFill="1" applyAlignment="1">
      <alignment vertical="center"/>
    </xf>
    <xf numFmtId="0" fontId="62" fillId="4" borderId="0" xfId="0" quotePrefix="1" applyFont="1" applyFill="1"/>
    <xf numFmtId="0" fontId="45" fillId="4" borderId="0" xfId="0" quotePrefix="1" applyFont="1" applyFill="1"/>
    <xf numFmtId="0" fontId="47" fillId="4" borderId="9" xfId="0" applyFont="1" applyFill="1" applyBorder="1"/>
    <xf numFmtId="165" fontId="45" fillId="4" borderId="0" xfId="1" applyNumberFormat="1" applyFont="1" applyFill="1"/>
    <xf numFmtId="0" fontId="75" fillId="4" borderId="0" xfId="0" applyFont="1" applyFill="1"/>
    <xf numFmtId="164" fontId="45" fillId="4" borderId="0" xfId="0" applyNumberFormat="1" applyFont="1" applyFill="1"/>
    <xf numFmtId="0" fontId="64" fillId="0" borderId="0" xfId="0" applyFont="1"/>
    <xf numFmtId="0" fontId="50" fillId="9" borderId="0" xfId="0" applyFont="1" applyFill="1"/>
    <xf numFmtId="0" fontId="57" fillId="9" borderId="0" xfId="0" applyFont="1" applyFill="1" applyAlignment="1">
      <alignment horizontal="left" vertical="center" wrapText="1" indent="1"/>
    </xf>
    <xf numFmtId="0" fontId="57" fillId="9" borderId="0" xfId="0" applyFont="1" applyFill="1" applyAlignment="1">
      <alignment vertical="center" wrapText="1"/>
    </xf>
    <xf numFmtId="0" fontId="76" fillId="9" borderId="0" xfId="0" applyFont="1" applyFill="1" applyAlignment="1">
      <alignment horizontal="justify" vertical="center" wrapText="1"/>
    </xf>
    <xf numFmtId="0" fontId="57" fillId="4" borderId="0" xfId="0" applyFont="1" applyFill="1" applyAlignment="1">
      <alignment horizontal="left" vertical="center" wrapText="1" indent="1"/>
    </xf>
    <xf numFmtId="0" fontId="57" fillId="4" borderId="0" xfId="0" applyFont="1" applyFill="1" applyAlignment="1">
      <alignment vertical="center" wrapText="1"/>
    </xf>
    <xf numFmtId="0" fontId="76" fillId="4" borderId="0" xfId="0" applyFont="1" applyFill="1" applyAlignment="1">
      <alignment horizontal="justify" vertical="center" wrapText="1"/>
    </xf>
    <xf numFmtId="0" fontId="45" fillId="4" borderId="9" xfId="0" applyFont="1" applyFill="1" applyBorder="1" applyAlignment="1">
      <alignment horizontal="right" wrapText="1"/>
    </xf>
    <xf numFmtId="0" fontId="58" fillId="4" borderId="0" xfId="0" applyFont="1" applyFill="1" applyAlignment="1">
      <alignment vertical="top" wrapText="1"/>
    </xf>
    <xf numFmtId="0" fontId="58" fillId="4" borderId="0" xfId="0" applyFont="1" applyFill="1" applyAlignment="1">
      <alignment horizontal="left" vertical="center" wrapText="1" indent="5"/>
    </xf>
    <xf numFmtId="0" fontId="45" fillId="4" borderId="0" xfId="0" applyFont="1" applyFill="1" applyAlignment="1">
      <alignment vertical="top" wrapText="1"/>
    </xf>
    <xf numFmtId="0" fontId="57" fillId="4" borderId="9" xfId="0" applyFont="1" applyFill="1" applyBorder="1" applyAlignment="1">
      <alignment vertical="center" wrapText="1"/>
    </xf>
    <xf numFmtId="0" fontId="65" fillId="4" borderId="0" xfId="0" applyFont="1" applyFill="1" applyAlignment="1">
      <alignment horizontal="left" vertical="top" wrapText="1"/>
    </xf>
    <xf numFmtId="0" fontId="45" fillId="10" borderId="0" xfId="0" applyFont="1" applyFill="1"/>
    <xf numFmtId="0" fontId="55" fillId="10" borderId="0" xfId="0" applyFont="1" applyFill="1"/>
    <xf numFmtId="0" fontId="57" fillId="11" borderId="0" xfId="0" applyFont="1" applyFill="1" applyAlignment="1">
      <alignment horizontal="left" vertical="center" wrapText="1" indent="1"/>
    </xf>
    <xf numFmtId="0" fontId="58" fillId="10" borderId="0" xfId="0" applyFont="1" applyFill="1" applyAlignment="1">
      <alignment vertical="center" wrapText="1"/>
    </xf>
    <xf numFmtId="0" fontId="45" fillId="10" borderId="0" xfId="0" applyFont="1" applyFill="1" applyAlignment="1">
      <alignment vertical="center" wrapText="1"/>
    </xf>
    <xf numFmtId="0" fontId="58" fillId="10" borderId="0" xfId="0" applyFont="1" applyFill="1" applyAlignment="1">
      <alignment vertical="top" wrapText="1"/>
    </xf>
    <xf numFmtId="0" fontId="58" fillId="10" borderId="0" xfId="0" applyFont="1" applyFill="1" applyAlignment="1">
      <alignment horizontal="justify" vertical="center" wrapText="1"/>
    </xf>
    <xf numFmtId="0" fontId="45" fillId="10" borderId="0" xfId="0" applyFont="1" applyFill="1" applyAlignment="1">
      <alignment vertical="top" wrapText="1"/>
    </xf>
    <xf numFmtId="0" fontId="58" fillId="10" borderId="0" xfId="0" applyFont="1" applyFill="1" applyAlignment="1">
      <alignment horizontal="left" vertical="top" wrapText="1" indent="5"/>
    </xf>
    <xf numFmtId="0" fontId="58" fillId="10" borderId="0" xfId="0" applyFont="1" applyFill="1" applyAlignment="1">
      <alignment vertical="center"/>
    </xf>
    <xf numFmtId="0" fontId="45" fillId="10" borderId="0" xfId="0" applyFont="1" applyFill="1" applyAlignment="1">
      <alignment vertical="top"/>
    </xf>
    <xf numFmtId="0" fontId="45" fillId="10" borderId="0" xfId="0" applyFont="1" applyFill="1" applyAlignment="1">
      <alignment vertical="center"/>
    </xf>
    <xf numFmtId="0" fontId="58" fillId="10" borderId="0" xfId="0" applyFont="1" applyFill="1" applyAlignment="1">
      <alignment horizontal="left" vertical="center" wrapText="1" indent="5"/>
    </xf>
    <xf numFmtId="0" fontId="57" fillId="11" borderId="0" xfId="0" applyFont="1" applyFill="1" applyAlignment="1">
      <alignment vertical="center" wrapText="1"/>
    </xf>
    <xf numFmtId="0" fontId="58" fillId="11" borderId="0" xfId="0" applyFont="1" applyFill="1" applyAlignment="1">
      <alignment horizontal="justify" vertical="center" wrapText="1"/>
    </xf>
    <xf numFmtId="0" fontId="57" fillId="10" borderId="0" xfId="0" applyFont="1" applyFill="1" applyAlignment="1">
      <alignment horizontal="left" vertical="center" wrapText="1" indent="1"/>
    </xf>
    <xf numFmtId="0" fontId="57" fillId="10" borderId="0" xfId="0" applyFont="1" applyFill="1" applyAlignment="1">
      <alignment vertical="center" wrapText="1"/>
    </xf>
    <xf numFmtId="0" fontId="45" fillId="0" borderId="0" xfId="0" applyFont="1" applyAlignment="1">
      <alignment horizontal="justify" vertical="center"/>
    </xf>
    <xf numFmtId="0" fontId="47" fillId="4" borderId="0" xfId="0" applyFont="1" applyFill="1" applyAlignment="1">
      <alignment vertical="center"/>
    </xf>
    <xf numFmtId="0" fontId="46" fillId="4" borderId="0" xfId="0" applyFont="1" applyFill="1" applyAlignment="1">
      <alignment horizontal="left" vertical="center"/>
    </xf>
    <xf numFmtId="0" fontId="45" fillId="4" borderId="0" xfId="0" applyFont="1" applyFill="1" applyAlignment="1">
      <alignment horizontal="center" vertical="center"/>
    </xf>
    <xf numFmtId="0" fontId="58" fillId="4" borderId="0" xfId="0" applyFont="1" applyFill="1" applyAlignment="1">
      <alignment horizontal="justify" vertical="top" wrapText="1"/>
    </xf>
    <xf numFmtId="0" fontId="58" fillId="4" borderId="0" xfId="0" applyFont="1" applyFill="1" applyAlignment="1">
      <alignment vertical="center" wrapText="1"/>
    </xf>
    <xf numFmtId="0" fontId="77" fillId="9" borderId="0" xfId="0" applyFont="1" applyFill="1" applyAlignment="1">
      <alignment horizontal="left" vertical="center" wrapText="1" indent="1"/>
    </xf>
    <xf numFmtId="0" fontId="78" fillId="9" borderId="0" xfId="0" applyFont="1" applyFill="1" applyAlignment="1">
      <alignment horizontal="center" vertical="center" wrapText="1"/>
    </xf>
    <xf numFmtId="0" fontId="45" fillId="4" borderId="0" xfId="0" applyFont="1" applyFill="1" applyAlignment="1">
      <alignment horizontal="left" vertical="top" wrapText="1"/>
    </xf>
    <xf numFmtId="0" fontId="58" fillId="10" borderId="0" xfId="0" applyFont="1" applyFill="1" applyAlignment="1">
      <alignment horizontal="left" vertical="top" wrapText="1"/>
    </xf>
    <xf numFmtId="0" fontId="53" fillId="4" borderId="0" xfId="10" applyFont="1" applyFill="1" applyBorder="1" applyAlignment="1" applyProtection="1"/>
    <xf numFmtId="0" fontId="61" fillId="4" borderId="0" xfId="10" applyFont="1" applyFill="1" applyAlignment="1" applyProtection="1">
      <alignment horizontal="right"/>
    </xf>
    <xf numFmtId="169" fontId="45" fillId="4" borderId="15" xfId="11" applyNumberFormat="1" applyFont="1" applyFill="1" applyBorder="1" applyAlignment="1">
      <alignment wrapText="1"/>
    </xf>
    <xf numFmtId="169" fontId="45" fillId="4" borderId="0" xfId="11" applyNumberFormat="1" applyFont="1" applyFill="1" applyBorder="1" applyAlignment="1">
      <alignment vertical="top" wrapText="1"/>
    </xf>
    <xf numFmtId="169" fontId="45" fillId="4" borderId="0" xfId="11" applyNumberFormat="1" applyFont="1" applyFill="1" applyBorder="1" applyAlignment="1">
      <alignment wrapText="1"/>
    </xf>
    <xf numFmtId="170" fontId="45" fillId="4" borderId="0" xfId="11" applyNumberFormat="1" applyFont="1" applyFill="1" applyBorder="1" applyAlignment="1">
      <alignment horizontal="right" vertical="top" wrapText="1"/>
    </xf>
    <xf numFmtId="167" fontId="58" fillId="0" borderId="16" xfId="0" applyNumberFormat="1" applyFont="1" applyBorder="1" applyAlignment="1">
      <alignment vertical="center" wrapText="1"/>
    </xf>
    <xf numFmtId="170" fontId="45" fillId="4" borderId="15" xfId="11" applyNumberFormat="1" applyFont="1" applyFill="1" applyBorder="1" applyAlignment="1">
      <alignment horizontal="center" vertical="center"/>
    </xf>
    <xf numFmtId="170" fontId="45" fillId="4" borderId="0" xfId="11" applyNumberFormat="1" applyFont="1" applyFill="1" applyBorder="1" applyAlignment="1">
      <alignment horizontal="center" vertical="center"/>
    </xf>
    <xf numFmtId="164" fontId="62" fillId="4" borderId="0" xfId="11" applyFont="1" applyFill="1" applyBorder="1"/>
    <xf numFmtId="170" fontId="45" fillId="4" borderId="9" xfId="11" applyNumberFormat="1" applyFont="1" applyFill="1" applyBorder="1" applyAlignment="1">
      <alignment vertical="center"/>
    </xf>
    <xf numFmtId="170" fontId="45" fillId="4" borderId="0" xfId="11" applyNumberFormat="1" applyFont="1" applyFill="1" applyBorder="1" applyAlignment="1">
      <alignment vertical="center"/>
    </xf>
    <xf numFmtId="164" fontId="62" fillId="4" borderId="15" xfId="11" applyFont="1" applyFill="1" applyBorder="1"/>
    <xf numFmtId="164" fontId="45" fillId="4" borderId="0" xfId="11" applyFont="1" applyFill="1" applyBorder="1"/>
    <xf numFmtId="169" fontId="45" fillId="4" borderId="9" xfId="11" applyNumberFormat="1" applyFont="1" applyFill="1" applyBorder="1"/>
    <xf numFmtId="167" fontId="45" fillId="4" borderId="15" xfId="0" applyNumberFormat="1" applyFont="1" applyFill="1" applyBorder="1"/>
    <xf numFmtId="167" fontId="45" fillId="4" borderId="15" xfId="11" applyNumberFormat="1" applyFont="1" applyFill="1" applyBorder="1"/>
    <xf numFmtId="164" fontId="45" fillId="4" borderId="15" xfId="11" applyFont="1" applyFill="1" applyBorder="1"/>
    <xf numFmtId="167" fontId="45" fillId="4" borderId="0" xfId="11" applyNumberFormat="1" applyFont="1" applyFill="1" applyBorder="1"/>
    <xf numFmtId="167" fontId="45" fillId="4" borderId="0" xfId="11" applyNumberFormat="1" applyFont="1" applyFill="1" applyBorder="1" applyAlignment="1">
      <alignment vertical="center"/>
    </xf>
    <xf numFmtId="164" fontId="45" fillId="4" borderId="15" xfId="11" applyFont="1" applyFill="1" applyBorder="1" applyAlignment="1">
      <alignment horizontal="right"/>
    </xf>
    <xf numFmtId="170" fontId="45" fillId="4" borderId="0" xfId="11" applyNumberFormat="1" applyFont="1" applyFill="1" applyBorder="1" applyAlignment="1">
      <alignment horizontal="right" vertical="center"/>
    </xf>
    <xf numFmtId="164" fontId="45" fillId="4" borderId="0" xfId="11" applyFont="1" applyFill="1"/>
    <xf numFmtId="169" fontId="45" fillId="4" borderId="15" xfId="11" applyNumberFormat="1" applyFont="1" applyFill="1" applyBorder="1"/>
    <xf numFmtId="169" fontId="45" fillId="4" borderId="0" xfId="11" applyNumberFormat="1" applyFont="1" applyFill="1" applyBorder="1"/>
    <xf numFmtId="169" fontId="45" fillId="4" borderId="0" xfId="11" applyNumberFormat="1" applyFont="1" applyFill="1" applyBorder="1" applyAlignment="1">
      <alignment horizontal="right"/>
    </xf>
    <xf numFmtId="169" fontId="63" fillId="4" borderId="0" xfId="11" applyNumberFormat="1" applyFont="1" applyFill="1" applyBorder="1" applyAlignment="1">
      <alignment horizontal="right"/>
    </xf>
    <xf numFmtId="169" fontId="63" fillId="0" borderId="0" xfId="11" applyNumberFormat="1" applyFont="1" applyFill="1" applyBorder="1" applyAlignment="1">
      <alignment horizontal="right"/>
    </xf>
    <xf numFmtId="169" fontId="62" fillId="4" borderId="15" xfId="11" applyNumberFormat="1" applyFont="1" applyFill="1" applyBorder="1" applyAlignment="1">
      <alignment horizontal="right"/>
    </xf>
    <xf numFmtId="169" fontId="62" fillId="0" borderId="15" xfId="11" applyNumberFormat="1" applyFont="1" applyFill="1" applyBorder="1" applyAlignment="1">
      <alignment horizontal="right"/>
    </xf>
    <xf numFmtId="169" fontId="45" fillId="4" borderId="0" xfId="11" applyNumberFormat="1" applyFont="1" applyFill="1" applyBorder="1" applyAlignment="1">
      <alignment horizontal="center" vertical="center"/>
    </xf>
    <xf numFmtId="169" fontId="47" fillId="4" borderId="9" xfId="11" applyNumberFormat="1" applyFont="1" applyFill="1" applyBorder="1"/>
    <xf numFmtId="170" fontId="47" fillId="4" borderId="9" xfId="11" applyNumberFormat="1" applyFont="1" applyFill="1" applyBorder="1"/>
    <xf numFmtId="170" fontId="62" fillId="4" borderId="9" xfId="11" applyNumberFormat="1" applyFont="1" applyFill="1" applyBorder="1"/>
    <xf numFmtId="167" fontId="47" fillId="4" borderId="9" xfId="11" applyNumberFormat="1" applyFont="1" applyFill="1" applyBorder="1" applyAlignment="1">
      <alignment horizontal="right"/>
    </xf>
    <xf numFmtId="169" fontId="63" fillId="4" borderId="0" xfId="11" applyNumberFormat="1" applyFont="1" applyFill="1" applyAlignment="1">
      <alignment horizontal="right"/>
    </xf>
    <xf numFmtId="169" fontId="47" fillId="4" borderId="9" xfId="11" applyNumberFormat="1" applyFont="1" applyFill="1" applyBorder="1" applyAlignment="1">
      <alignment horizontal="center"/>
    </xf>
    <xf numFmtId="169" fontId="67" fillId="4" borderId="9" xfId="11" applyNumberFormat="1" applyFont="1" applyFill="1" applyBorder="1" applyAlignment="1">
      <alignment horizontal="right"/>
    </xf>
    <xf numFmtId="169" fontId="62" fillId="4" borderId="0" xfId="11" applyNumberFormat="1" applyFont="1" applyFill="1" applyAlignment="1">
      <alignment horizontal="right"/>
    </xf>
    <xf numFmtId="167" fontId="45" fillId="4" borderId="0" xfId="11" applyNumberFormat="1" applyFont="1" applyFill="1" applyAlignment="1">
      <alignment horizontal="right"/>
    </xf>
    <xf numFmtId="169" fontId="47" fillId="4" borderId="0" xfId="11" applyNumberFormat="1" applyFont="1" applyFill="1" applyBorder="1" applyAlignment="1">
      <alignment horizontal="right"/>
    </xf>
    <xf numFmtId="169" fontId="47" fillId="4" borderId="0" xfId="11" applyNumberFormat="1" applyFont="1" applyFill="1" applyBorder="1" applyAlignment="1">
      <alignment horizontal="center"/>
    </xf>
    <xf numFmtId="169" fontId="45" fillId="4" borderId="0" xfId="11" applyNumberFormat="1" applyFont="1" applyFill="1" applyAlignment="1">
      <alignment horizontal="center"/>
    </xf>
    <xf numFmtId="169" fontId="45" fillId="4" borderId="0" xfId="11" applyNumberFormat="1" applyFont="1" applyFill="1"/>
    <xf numFmtId="10" fontId="45" fillId="4" borderId="0" xfId="1" applyNumberFormat="1" applyFont="1" applyFill="1"/>
    <xf numFmtId="164" fontId="45" fillId="4" borderId="9" xfId="11" applyFont="1" applyFill="1" applyBorder="1" applyAlignment="1">
      <alignment horizontal="right"/>
    </xf>
    <xf numFmtId="164" fontId="47" fillId="0" borderId="9" xfId="11" applyFont="1" applyFill="1" applyBorder="1" applyAlignment="1">
      <alignment horizontal="right"/>
    </xf>
    <xf numFmtId="164" fontId="47" fillId="4" borderId="9" xfId="11" applyFont="1" applyFill="1" applyBorder="1"/>
    <xf numFmtId="164" fontId="45" fillId="4" borderId="9" xfId="11" applyFont="1" applyFill="1" applyBorder="1"/>
    <xf numFmtId="0" fontId="79" fillId="10" borderId="0" xfId="10" applyFont="1" applyFill="1" applyBorder="1" applyAlignment="1" applyProtection="1">
      <alignment horizontal="right"/>
    </xf>
    <xf numFmtId="164" fontId="45" fillId="0" borderId="9" xfId="11" applyFont="1" applyFill="1" applyBorder="1" applyAlignment="1">
      <alignment horizontal="right"/>
    </xf>
    <xf numFmtId="164" fontId="45" fillId="0" borderId="9" xfId="11" applyNumberFormat="1" applyFont="1" applyFill="1" applyBorder="1" applyAlignment="1">
      <alignment horizontal="right"/>
    </xf>
    <xf numFmtId="0" fontId="0" fillId="0" borderId="0" xfId="0" applyFont="1" applyFill="1" applyBorder="1" applyAlignment="1">
      <alignment horizontal="left" wrapText="1"/>
    </xf>
    <xf numFmtId="0" fontId="41" fillId="4"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48" fillId="4" borderId="0" xfId="0" applyFont="1" applyFill="1" applyAlignment="1">
      <alignment horizontal="left" wrapText="1"/>
    </xf>
    <xf numFmtId="0" fontId="46" fillId="0" borderId="0" xfId="0" applyFont="1" applyAlignment="1">
      <alignment horizontal="center" vertical="center" wrapText="1"/>
    </xf>
    <xf numFmtId="0" fontId="46" fillId="4" borderId="0" xfId="0" applyFont="1" applyFill="1" applyAlignment="1">
      <alignment horizontal="justify" vertical="center"/>
    </xf>
    <xf numFmtId="0" fontId="45" fillId="0" borderId="0" xfId="0" applyFont="1" applyAlignment="1">
      <alignment horizontal="justify" vertical="center"/>
    </xf>
    <xf numFmtId="0" fontId="45" fillId="4" borderId="0" xfId="0" applyFont="1" applyFill="1" applyAlignment="1">
      <alignment horizontal="center" vertical="center"/>
    </xf>
    <xf numFmtId="0" fontId="46" fillId="4" borderId="0" xfId="0" applyFont="1" applyFill="1" applyAlignment="1">
      <alignment horizontal="left" vertical="center"/>
    </xf>
    <xf numFmtId="0" fontId="47" fillId="4" borderId="0" xfId="0" applyFont="1" applyFill="1" applyAlignment="1">
      <alignment vertical="center"/>
    </xf>
    <xf numFmtId="0" fontId="60" fillId="9" borderId="0" xfId="0" applyFont="1" applyFill="1" applyAlignment="1">
      <alignment horizontal="center" vertical="center" wrapText="1"/>
    </xf>
    <xf numFmtId="0" fontId="46" fillId="4" borderId="0" xfId="0" applyFont="1" applyFill="1" applyAlignment="1">
      <alignment horizontal="left" vertical="center" wrapText="1"/>
    </xf>
    <xf numFmtId="0" fontId="45" fillId="4" borderId="9" xfId="0" applyFont="1" applyFill="1" applyBorder="1" applyAlignment="1">
      <alignment horizontal="left"/>
    </xf>
    <xf numFmtId="0" fontId="45" fillId="4" borderId="15" xfId="0" applyFont="1" applyFill="1" applyBorder="1" applyAlignment="1">
      <alignment horizontal="center" vertical="center"/>
    </xf>
    <xf numFmtId="0" fontId="57" fillId="4" borderId="0" xfId="0" applyFont="1" applyFill="1" applyAlignment="1">
      <alignment horizontal="center" vertical="center" wrapText="1"/>
    </xf>
    <xf numFmtId="0" fontId="64" fillId="4" borderId="15" xfId="0" applyFont="1" applyFill="1" applyBorder="1" applyAlignment="1">
      <alignment horizontal="center"/>
    </xf>
    <xf numFmtId="0" fontId="58" fillId="4" borderId="0" xfId="0" applyFont="1" applyFill="1" applyAlignment="1">
      <alignment horizontal="justify" vertical="top" wrapText="1"/>
    </xf>
    <xf numFmtId="0" fontId="58" fillId="4" borderId="0" xfId="0" applyFont="1" applyFill="1" applyAlignment="1">
      <alignment vertical="center" wrapText="1"/>
    </xf>
    <xf numFmtId="0" fontId="61" fillId="4" borderId="9" xfId="10" applyFont="1" applyFill="1" applyBorder="1" applyAlignment="1" applyProtection="1">
      <alignment horizontal="left" vertical="center" wrapText="1"/>
    </xf>
    <xf numFmtId="0" fontId="77" fillId="9" borderId="0" xfId="0" applyFont="1" applyFill="1" applyAlignment="1">
      <alignment horizontal="left" vertical="center" wrapText="1" indent="1"/>
    </xf>
    <xf numFmtId="0" fontId="45" fillId="4" borderId="15" xfId="0" applyFont="1" applyFill="1" applyBorder="1" applyAlignment="1">
      <alignment horizontal="left" vertical="top" wrapText="1"/>
    </xf>
    <xf numFmtId="0" fontId="45" fillId="4" borderId="0" xfId="0" applyFont="1" applyFill="1" applyAlignment="1">
      <alignment horizontal="left" vertical="top" wrapText="1"/>
    </xf>
    <xf numFmtId="0" fontId="45" fillId="4" borderId="0" xfId="0" applyFont="1" applyFill="1" applyAlignment="1">
      <alignment horizontal="left" wrapText="1"/>
    </xf>
    <xf numFmtId="0" fontId="77" fillId="9" borderId="0" xfId="0" applyFont="1" applyFill="1" applyAlignment="1">
      <alignment horizontal="center" vertical="center" wrapText="1"/>
    </xf>
    <xf numFmtId="0" fontId="78" fillId="9" borderId="0" xfId="0" applyFont="1" applyFill="1" applyAlignment="1">
      <alignment horizontal="center" vertical="center" wrapText="1"/>
    </xf>
    <xf numFmtId="0" fontId="58" fillId="4" borderId="9" xfId="0" applyFont="1" applyFill="1" applyBorder="1" applyAlignment="1">
      <alignment horizontal="center" vertical="center" wrapText="1"/>
    </xf>
    <xf numFmtId="0" fontId="45" fillId="4" borderId="16" xfId="0" applyFont="1" applyFill="1" applyBorder="1" applyAlignment="1">
      <alignment horizontal="left" vertical="top" wrapText="1"/>
    </xf>
    <xf numFmtId="0" fontId="58" fillId="4" borderId="16" xfId="0" applyFont="1" applyFill="1" applyBorder="1" applyAlignment="1">
      <alignment horizontal="justify" vertical="top" wrapText="1"/>
    </xf>
    <xf numFmtId="0" fontId="58" fillId="4" borderId="0" xfId="0" applyFont="1" applyFill="1" applyAlignment="1">
      <alignment horizontal="left" vertical="top" wrapText="1"/>
    </xf>
    <xf numFmtId="0" fontId="58" fillId="12" borderId="0" xfId="0" applyFont="1" applyFill="1" applyAlignment="1">
      <alignment horizontal="left" vertical="top"/>
    </xf>
    <xf numFmtId="0" fontId="58" fillId="10" borderId="0" xfId="0" applyFont="1" applyFill="1" applyAlignment="1">
      <alignment horizontal="left" vertical="top"/>
    </xf>
    <xf numFmtId="0" fontId="58" fillId="10" borderId="0" xfId="0" applyFont="1" applyFill="1" applyAlignment="1">
      <alignment horizontal="left" vertical="top" wrapText="1"/>
    </xf>
    <xf numFmtId="0" fontId="57" fillId="11" borderId="0" xfId="0" applyFont="1" applyFill="1" applyAlignment="1">
      <alignment horizontal="left" vertical="center" wrapText="1"/>
    </xf>
    <xf numFmtId="0" fontId="58" fillId="12" borderId="0" xfId="0" applyFont="1" applyFill="1" applyAlignment="1">
      <alignment horizontal="left" vertical="top" wrapText="1"/>
    </xf>
    <xf numFmtId="0" fontId="57" fillId="11" borderId="0" xfId="0" applyFont="1" applyFill="1" applyAlignment="1">
      <alignment horizontal="left" vertical="top" wrapText="1"/>
    </xf>
    <xf numFmtId="0" fontId="58" fillId="10" borderId="0" xfId="0" applyFont="1" applyFill="1" applyAlignment="1">
      <alignment horizontal="left" vertical="center" wrapText="1"/>
    </xf>
  </cellXfs>
  <cellStyles count="12">
    <cellStyle name="Comma 2" xfId="3" xr:uid="{00000000-0005-0000-0000-000000000000}"/>
    <cellStyle name="Hyperlink 2" xfId="9" xr:uid="{FC1954E4-89C8-47CB-B6CE-DB29964E8F9D}"/>
    <cellStyle name="Komma 2" xfId="11" xr:uid="{8CC6CDB9-7CA6-4E98-AFC9-36B81E5E3248}"/>
    <cellStyle name="Link" xfId="2" builtinId="8"/>
    <cellStyle name="Link 2" xfId="10" xr:uid="{337455DF-9326-4A1F-A295-97F8F325796C}"/>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7.png"/></Relationships>
</file>

<file path=xl/drawings/_rels/drawing1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8.png"/></Relationships>
</file>

<file path=xl/drawings/_rels/drawing12.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179298</xdr:rowOff>
    </xdr:from>
    <xdr:to>
      <xdr:col>12</xdr:col>
      <xdr:colOff>1232648</xdr:colOff>
      <xdr:row>1</xdr:row>
      <xdr:rowOff>179298</xdr:rowOff>
    </xdr:to>
    <xdr:cxnSp macro="">
      <xdr:nvCxnSpPr>
        <xdr:cNvPr id="2" name="Lige forbindelse 1">
          <a:extLst>
            <a:ext uri="{FF2B5EF4-FFF2-40B4-BE49-F238E27FC236}">
              <a16:creationId xmlns:a16="http://schemas.microsoft.com/office/drawing/2014/main" id="{04D1513A-B61C-41B9-B0E4-95229E721E49}"/>
            </a:ext>
          </a:extLst>
        </xdr:cNvPr>
        <xdr:cNvCxnSpPr/>
      </xdr:nvCxnSpPr>
      <xdr:spPr>
        <a:xfrm>
          <a:off x="609600" y="369798"/>
          <a:ext cx="7319123" cy="0"/>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1200150</xdr:colOff>
      <xdr:row>3</xdr:row>
      <xdr:rowOff>19050</xdr:rowOff>
    </xdr:from>
    <xdr:ext cx="1232863" cy="228599"/>
    <xdr:pic>
      <xdr:nvPicPr>
        <xdr:cNvPr id="3" name="Billede 2">
          <a:extLst>
            <a:ext uri="{FF2B5EF4-FFF2-40B4-BE49-F238E27FC236}">
              <a16:creationId xmlns:a16="http://schemas.microsoft.com/office/drawing/2014/main" id="{4706B6E3-1EB9-4362-A2B5-E5546D5EE1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15200" y="590550"/>
          <a:ext cx="1232863" cy="228599"/>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3</xdr:col>
      <xdr:colOff>38659</xdr:colOff>
      <xdr:row>46</xdr:row>
      <xdr:rowOff>1539687</xdr:rowOff>
    </xdr:from>
    <xdr:ext cx="4380697" cy="671792"/>
    <xdr:pic>
      <xdr:nvPicPr>
        <xdr:cNvPr id="2" name="Billede 1">
          <a:extLst>
            <a:ext uri="{FF2B5EF4-FFF2-40B4-BE49-F238E27FC236}">
              <a16:creationId xmlns:a16="http://schemas.microsoft.com/office/drawing/2014/main" id="{FFF09C9F-98A1-4E2F-A056-583C6C070DE1}"/>
            </a:ext>
          </a:extLst>
        </xdr:cNvPr>
        <xdr:cNvPicPr>
          <a:picLocks noChangeAspect="1"/>
        </xdr:cNvPicPr>
      </xdr:nvPicPr>
      <xdr:blipFill>
        <a:blip xmlns:r="http://schemas.openxmlformats.org/officeDocument/2006/relationships" r:embed="rId1" cstate="print"/>
        <a:stretch>
          <a:fillRect/>
        </a:stretch>
      </xdr:blipFill>
      <xdr:spPr>
        <a:xfrm>
          <a:off x="1867459" y="8950137"/>
          <a:ext cx="4380697" cy="671792"/>
        </a:xfrm>
        <a:prstGeom prst="rect">
          <a:avLst/>
        </a:prstGeom>
        <a:ln>
          <a:solidFill>
            <a:schemeClr val="tx2">
              <a:lumMod val="40000"/>
              <a:lumOff val="60000"/>
            </a:schemeClr>
          </a:solidFill>
        </a:ln>
      </xdr:spPr>
    </xdr:pic>
    <xdr:clientData/>
  </xdr:oneCellAnchor>
  <xdr:twoCellAnchor>
    <xdr:from>
      <xdr:col>0</xdr:col>
      <xdr:colOff>302559</xdr:colOff>
      <xdr:row>2</xdr:row>
      <xdr:rowOff>4</xdr:rowOff>
    </xdr:from>
    <xdr:to>
      <xdr:col>4</xdr:col>
      <xdr:colOff>5345206</xdr:colOff>
      <xdr:row>2</xdr:row>
      <xdr:rowOff>11206</xdr:rowOff>
    </xdr:to>
    <xdr:cxnSp macro="">
      <xdr:nvCxnSpPr>
        <xdr:cNvPr id="3" name="Lige forbindelse 2">
          <a:extLst>
            <a:ext uri="{FF2B5EF4-FFF2-40B4-BE49-F238E27FC236}">
              <a16:creationId xmlns:a16="http://schemas.microsoft.com/office/drawing/2014/main" id="{F58CCEB2-E69C-4B5A-A396-1AE2165C4DD7}"/>
            </a:ext>
          </a:extLst>
        </xdr:cNvPr>
        <xdr:cNvCxnSpPr/>
      </xdr:nvCxnSpPr>
      <xdr:spPr>
        <a:xfrm>
          <a:off x="302559" y="381004"/>
          <a:ext cx="2747122" cy="11202"/>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1972234</xdr:colOff>
      <xdr:row>2</xdr:row>
      <xdr:rowOff>100853</xdr:rowOff>
    </xdr:from>
    <xdr:ext cx="1323070" cy="228599"/>
    <xdr:pic>
      <xdr:nvPicPr>
        <xdr:cNvPr id="4" name="Billede 3">
          <a:extLst>
            <a:ext uri="{FF2B5EF4-FFF2-40B4-BE49-F238E27FC236}">
              <a16:creationId xmlns:a16="http://schemas.microsoft.com/office/drawing/2014/main" id="{7D37A119-014A-46CF-8362-1BBDA6EE047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48559" y="481853"/>
          <a:ext cx="1323070" cy="228599"/>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xdr:from>
      <xdr:col>1</xdr:col>
      <xdr:colOff>0</xdr:colOff>
      <xdr:row>1</xdr:row>
      <xdr:rowOff>179298</xdr:rowOff>
    </xdr:from>
    <xdr:to>
      <xdr:col>3</xdr:col>
      <xdr:colOff>5348007</xdr:colOff>
      <xdr:row>2</xdr:row>
      <xdr:rowOff>0</xdr:rowOff>
    </xdr:to>
    <xdr:cxnSp macro="">
      <xdr:nvCxnSpPr>
        <xdr:cNvPr id="2" name="Lige forbindelse 1">
          <a:extLst>
            <a:ext uri="{FF2B5EF4-FFF2-40B4-BE49-F238E27FC236}">
              <a16:creationId xmlns:a16="http://schemas.microsoft.com/office/drawing/2014/main" id="{F9EF05D3-2683-4CA2-8424-3AD38C54B120}"/>
            </a:ext>
          </a:extLst>
        </xdr:cNvPr>
        <xdr:cNvCxnSpPr/>
      </xdr:nvCxnSpPr>
      <xdr:spPr>
        <a:xfrm>
          <a:off x="609600" y="369798"/>
          <a:ext cx="1833282" cy="11202"/>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4034118</xdr:colOff>
      <xdr:row>2</xdr:row>
      <xdr:rowOff>156883</xdr:rowOff>
    </xdr:from>
    <xdr:ext cx="1323070" cy="228599"/>
    <xdr:pic>
      <xdr:nvPicPr>
        <xdr:cNvPr id="3" name="Billede 2">
          <a:extLst>
            <a:ext uri="{FF2B5EF4-FFF2-40B4-BE49-F238E27FC236}">
              <a16:creationId xmlns:a16="http://schemas.microsoft.com/office/drawing/2014/main" id="{BAECABED-3772-4836-BDCF-A8BC15ED7E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3918" y="537883"/>
          <a:ext cx="1323070" cy="22859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179294</xdr:colOff>
      <xdr:row>2</xdr:row>
      <xdr:rowOff>0</xdr:rowOff>
    </xdr:from>
    <xdr:to>
      <xdr:col>5</xdr:col>
      <xdr:colOff>840441</xdr:colOff>
      <xdr:row>2</xdr:row>
      <xdr:rowOff>11205</xdr:rowOff>
    </xdr:to>
    <xdr:cxnSp macro="">
      <xdr:nvCxnSpPr>
        <xdr:cNvPr id="2" name="Lige forbindelse 1">
          <a:extLst>
            <a:ext uri="{FF2B5EF4-FFF2-40B4-BE49-F238E27FC236}">
              <a16:creationId xmlns:a16="http://schemas.microsoft.com/office/drawing/2014/main" id="{5EE14A04-4923-47FA-BB27-AC5F1D1F13BC}"/>
            </a:ext>
          </a:extLst>
        </xdr:cNvPr>
        <xdr:cNvCxnSpPr/>
      </xdr:nvCxnSpPr>
      <xdr:spPr>
        <a:xfrm>
          <a:off x="179294" y="381000"/>
          <a:ext cx="5947522" cy="11205"/>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44</xdr:row>
      <xdr:rowOff>168088</xdr:rowOff>
    </xdr:from>
    <xdr:to>
      <xdr:col>3</xdr:col>
      <xdr:colOff>4549588</xdr:colOff>
      <xdr:row>47</xdr:row>
      <xdr:rowOff>179293</xdr:rowOff>
    </xdr:to>
    <xdr:sp macro="" textlink="">
      <xdr:nvSpPr>
        <xdr:cNvPr id="3" name="Tekstboks 4">
          <a:extLst>
            <a:ext uri="{FF2B5EF4-FFF2-40B4-BE49-F238E27FC236}">
              <a16:creationId xmlns:a16="http://schemas.microsoft.com/office/drawing/2014/main" id="{617D47B4-7422-4A0B-9C6D-48D9FFB69E3C}"/>
            </a:ext>
          </a:extLst>
        </xdr:cNvPr>
        <xdr:cNvSpPr txBox="1"/>
      </xdr:nvSpPr>
      <xdr:spPr>
        <a:xfrm>
          <a:off x="1057275" y="8550088"/>
          <a:ext cx="3168463" cy="58270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GB" sz="1200" b="1">
              <a:solidFill>
                <a:schemeClr val="dk1"/>
              </a:solidFill>
              <a:latin typeface="Arial" pitchFamily="34" charset="0"/>
              <a:ea typeface="+mn-ea"/>
              <a:cs typeface="Arial" pitchFamily="34" charset="0"/>
            </a:rPr>
            <a:t>This transparency template is compliant</a:t>
          </a:r>
          <a:r>
            <a:rPr lang="en-GB" sz="1200" b="1" baseline="0">
              <a:solidFill>
                <a:schemeClr val="dk1"/>
              </a:solidFill>
              <a:latin typeface="Arial" pitchFamily="34" charset="0"/>
              <a:ea typeface="+mn-ea"/>
              <a:cs typeface="Arial" pitchFamily="34" charset="0"/>
            </a:rPr>
            <a:t> with the disclosure requirements in CRR 129(7).</a:t>
          </a:r>
          <a:endParaRPr lang="en-GB" sz="1200">
            <a:solidFill>
              <a:schemeClr val="dk1"/>
            </a:solidFill>
            <a:latin typeface="Arial" pitchFamily="34" charset="0"/>
            <a:ea typeface="+mn-ea"/>
            <a:cs typeface="Arial" pitchFamily="34" charset="0"/>
          </a:endParaRPr>
        </a:p>
      </xdr:txBody>
    </xdr:sp>
    <xdr:clientData/>
  </xdr:twoCellAnchor>
  <xdr:oneCellAnchor>
    <xdr:from>
      <xdr:col>4</xdr:col>
      <xdr:colOff>1203738</xdr:colOff>
      <xdr:row>3</xdr:row>
      <xdr:rowOff>19050</xdr:rowOff>
    </xdr:from>
    <xdr:ext cx="1205969" cy="230280"/>
    <xdr:pic>
      <xdr:nvPicPr>
        <xdr:cNvPr id="4" name="Billede 3">
          <a:extLst>
            <a:ext uri="{FF2B5EF4-FFF2-40B4-BE49-F238E27FC236}">
              <a16:creationId xmlns:a16="http://schemas.microsoft.com/office/drawing/2014/main" id="{83D83EC2-D1EA-4289-94A9-D27D23C347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89963" y="590550"/>
          <a:ext cx="1205969" cy="23028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212912</xdr:colOff>
      <xdr:row>1</xdr:row>
      <xdr:rowOff>145679</xdr:rowOff>
    </xdr:from>
    <xdr:to>
      <xdr:col>5</xdr:col>
      <xdr:colOff>1051941</xdr:colOff>
      <xdr:row>2</xdr:row>
      <xdr:rowOff>0</xdr:rowOff>
    </xdr:to>
    <xdr:cxnSp macro="">
      <xdr:nvCxnSpPr>
        <xdr:cNvPr id="2" name="Lige forbindelse 1">
          <a:extLst>
            <a:ext uri="{FF2B5EF4-FFF2-40B4-BE49-F238E27FC236}">
              <a16:creationId xmlns:a16="http://schemas.microsoft.com/office/drawing/2014/main" id="{5059E3B9-A662-4025-834C-A7FAFB22BA80}"/>
            </a:ext>
          </a:extLst>
        </xdr:cNvPr>
        <xdr:cNvCxnSpPr/>
      </xdr:nvCxnSpPr>
      <xdr:spPr>
        <a:xfrm>
          <a:off x="212912" y="336179"/>
          <a:ext cx="6125404" cy="44821"/>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773206</xdr:colOff>
      <xdr:row>3</xdr:row>
      <xdr:rowOff>179294</xdr:rowOff>
    </xdr:from>
    <xdr:ext cx="1317467" cy="228599"/>
    <xdr:pic>
      <xdr:nvPicPr>
        <xdr:cNvPr id="3" name="Billede 2">
          <a:extLst>
            <a:ext uri="{FF2B5EF4-FFF2-40B4-BE49-F238E27FC236}">
              <a16:creationId xmlns:a16="http://schemas.microsoft.com/office/drawing/2014/main" id="{B1CE7257-378F-4CAF-9D52-EB314B9D72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02306" y="750794"/>
          <a:ext cx="1317467" cy="228599"/>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0</xdr:col>
      <xdr:colOff>212911</xdr:colOff>
      <xdr:row>1</xdr:row>
      <xdr:rowOff>112059</xdr:rowOff>
    </xdr:from>
    <xdr:to>
      <xdr:col>10</xdr:col>
      <xdr:colOff>29999</xdr:colOff>
      <xdr:row>1</xdr:row>
      <xdr:rowOff>112061</xdr:rowOff>
    </xdr:to>
    <xdr:cxnSp macro="">
      <xdr:nvCxnSpPr>
        <xdr:cNvPr id="2" name="Lige forbindelse 1">
          <a:extLst>
            <a:ext uri="{FF2B5EF4-FFF2-40B4-BE49-F238E27FC236}">
              <a16:creationId xmlns:a16="http://schemas.microsoft.com/office/drawing/2014/main" id="{B64A1005-1D51-4BD1-9B6F-DA1596201AC2}"/>
            </a:ext>
          </a:extLst>
        </xdr:cNvPr>
        <xdr:cNvCxnSpPr/>
      </xdr:nvCxnSpPr>
      <xdr:spPr>
        <a:xfrm flipV="1">
          <a:off x="212911" y="302559"/>
          <a:ext cx="5913088" cy="2"/>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156882</xdr:colOff>
      <xdr:row>2</xdr:row>
      <xdr:rowOff>112059</xdr:rowOff>
    </xdr:from>
    <xdr:ext cx="1310403" cy="220804"/>
    <xdr:pic>
      <xdr:nvPicPr>
        <xdr:cNvPr id="3" name="Billede 2">
          <a:extLst>
            <a:ext uri="{FF2B5EF4-FFF2-40B4-BE49-F238E27FC236}">
              <a16:creationId xmlns:a16="http://schemas.microsoft.com/office/drawing/2014/main" id="{F6950F3F-F218-45C6-8989-B96447C400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33682" y="493059"/>
          <a:ext cx="1310403" cy="220804"/>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0</xdr:col>
      <xdr:colOff>302558</xdr:colOff>
      <xdr:row>1</xdr:row>
      <xdr:rowOff>112058</xdr:rowOff>
    </xdr:from>
    <xdr:to>
      <xdr:col>12</xdr:col>
      <xdr:colOff>1272383</xdr:colOff>
      <xdr:row>1</xdr:row>
      <xdr:rowOff>112061</xdr:rowOff>
    </xdr:to>
    <xdr:cxnSp macro="">
      <xdr:nvCxnSpPr>
        <xdr:cNvPr id="2" name="Lige forbindelse 1">
          <a:extLst>
            <a:ext uri="{FF2B5EF4-FFF2-40B4-BE49-F238E27FC236}">
              <a16:creationId xmlns:a16="http://schemas.microsoft.com/office/drawing/2014/main" id="{72AF1A9E-0402-4B78-9D91-E9382029D1E1}"/>
            </a:ext>
          </a:extLst>
        </xdr:cNvPr>
        <xdr:cNvCxnSpPr/>
      </xdr:nvCxnSpPr>
      <xdr:spPr>
        <a:xfrm flipV="1">
          <a:off x="302558" y="302558"/>
          <a:ext cx="7618275" cy="3"/>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1028700</xdr:colOff>
      <xdr:row>2</xdr:row>
      <xdr:rowOff>180975</xdr:rowOff>
    </xdr:from>
    <xdr:ext cx="1323070" cy="228599"/>
    <xdr:pic>
      <xdr:nvPicPr>
        <xdr:cNvPr id="3" name="Billede 2">
          <a:extLst>
            <a:ext uri="{FF2B5EF4-FFF2-40B4-BE49-F238E27FC236}">
              <a16:creationId xmlns:a16="http://schemas.microsoft.com/office/drawing/2014/main" id="{3FFCD0FC-BF7C-4AE2-A943-70F958AFDC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15200" y="561975"/>
          <a:ext cx="1323070" cy="228599"/>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xdr:from>
      <xdr:col>1</xdr:col>
      <xdr:colOff>13607</xdr:colOff>
      <xdr:row>1</xdr:row>
      <xdr:rowOff>139276</xdr:rowOff>
    </xdr:from>
    <xdr:to>
      <xdr:col>13</xdr:col>
      <xdr:colOff>593892</xdr:colOff>
      <xdr:row>1</xdr:row>
      <xdr:rowOff>149679</xdr:rowOff>
    </xdr:to>
    <xdr:cxnSp macro="">
      <xdr:nvCxnSpPr>
        <xdr:cNvPr id="2" name="Lige forbindelse 1">
          <a:extLst>
            <a:ext uri="{FF2B5EF4-FFF2-40B4-BE49-F238E27FC236}">
              <a16:creationId xmlns:a16="http://schemas.microsoft.com/office/drawing/2014/main" id="{3597BC2F-E784-4695-A541-895740D1D80E}"/>
            </a:ext>
          </a:extLst>
        </xdr:cNvPr>
        <xdr:cNvCxnSpPr/>
      </xdr:nvCxnSpPr>
      <xdr:spPr>
        <a:xfrm>
          <a:off x="623207" y="329776"/>
          <a:ext cx="7895485" cy="10403"/>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517072</xdr:colOff>
      <xdr:row>2</xdr:row>
      <xdr:rowOff>149679</xdr:rowOff>
    </xdr:from>
    <xdr:ext cx="1323070" cy="228599"/>
    <xdr:pic>
      <xdr:nvPicPr>
        <xdr:cNvPr id="3" name="Billede 2">
          <a:extLst>
            <a:ext uri="{FF2B5EF4-FFF2-40B4-BE49-F238E27FC236}">
              <a16:creationId xmlns:a16="http://schemas.microsoft.com/office/drawing/2014/main" id="{40D985B1-A105-4174-9289-A60722FC29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22672" y="530679"/>
          <a:ext cx="1323070" cy="228599"/>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xdr:from>
      <xdr:col>0</xdr:col>
      <xdr:colOff>304959</xdr:colOff>
      <xdr:row>1</xdr:row>
      <xdr:rowOff>150481</xdr:rowOff>
    </xdr:from>
    <xdr:to>
      <xdr:col>9</xdr:col>
      <xdr:colOff>0</xdr:colOff>
      <xdr:row>1</xdr:row>
      <xdr:rowOff>156882</xdr:rowOff>
    </xdr:to>
    <xdr:cxnSp macro="">
      <xdr:nvCxnSpPr>
        <xdr:cNvPr id="2" name="Lige forbindelse 1">
          <a:extLst>
            <a:ext uri="{FF2B5EF4-FFF2-40B4-BE49-F238E27FC236}">
              <a16:creationId xmlns:a16="http://schemas.microsoft.com/office/drawing/2014/main" id="{77F07F48-C79B-461D-9DF6-428241C3156A}"/>
            </a:ext>
          </a:extLst>
        </xdr:cNvPr>
        <xdr:cNvCxnSpPr/>
      </xdr:nvCxnSpPr>
      <xdr:spPr>
        <a:xfrm>
          <a:off x="304959" y="340981"/>
          <a:ext cx="5181441" cy="6401"/>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358588</xdr:colOff>
      <xdr:row>2</xdr:row>
      <xdr:rowOff>179294</xdr:rowOff>
    </xdr:from>
    <xdr:ext cx="1323070" cy="228599"/>
    <xdr:pic>
      <xdr:nvPicPr>
        <xdr:cNvPr id="3" name="Billede 2">
          <a:extLst>
            <a:ext uri="{FF2B5EF4-FFF2-40B4-BE49-F238E27FC236}">
              <a16:creationId xmlns:a16="http://schemas.microsoft.com/office/drawing/2014/main" id="{F1F31801-9014-4B0C-9714-A8328869B9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5388" y="560294"/>
          <a:ext cx="1323070" cy="228599"/>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xdr:from>
      <xdr:col>0</xdr:col>
      <xdr:colOff>302559</xdr:colOff>
      <xdr:row>1</xdr:row>
      <xdr:rowOff>150481</xdr:rowOff>
    </xdr:from>
    <xdr:to>
      <xdr:col>12</xdr:col>
      <xdr:colOff>1174217</xdr:colOff>
      <xdr:row>1</xdr:row>
      <xdr:rowOff>156882</xdr:rowOff>
    </xdr:to>
    <xdr:cxnSp macro="">
      <xdr:nvCxnSpPr>
        <xdr:cNvPr id="2" name="Lige forbindelse 1">
          <a:extLst>
            <a:ext uri="{FF2B5EF4-FFF2-40B4-BE49-F238E27FC236}">
              <a16:creationId xmlns:a16="http://schemas.microsoft.com/office/drawing/2014/main" id="{13ADBC06-1DFF-4F46-A6D7-6718C047D9DF}"/>
            </a:ext>
          </a:extLst>
        </xdr:cNvPr>
        <xdr:cNvCxnSpPr/>
      </xdr:nvCxnSpPr>
      <xdr:spPr>
        <a:xfrm>
          <a:off x="302559" y="340981"/>
          <a:ext cx="7624883" cy="6401"/>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1034142</xdr:colOff>
      <xdr:row>2</xdr:row>
      <xdr:rowOff>136072</xdr:rowOff>
    </xdr:from>
    <xdr:ext cx="1323070" cy="228599"/>
    <xdr:pic>
      <xdr:nvPicPr>
        <xdr:cNvPr id="3" name="Billede 2">
          <a:extLst>
            <a:ext uri="{FF2B5EF4-FFF2-40B4-BE49-F238E27FC236}">
              <a16:creationId xmlns:a16="http://schemas.microsoft.com/office/drawing/2014/main" id="{DC990028-E245-4CC1-9775-9269A80F21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11117" y="517072"/>
          <a:ext cx="1323070" cy="228599"/>
        </a:xfrm>
        <a:prstGeom prst="rect">
          <a:avLst/>
        </a:prstGeom>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6.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3.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4.bin"/><Relationship Id="rId5" Type="http://schemas.openxmlformats.org/officeDocument/2006/relationships/hyperlink" Target="mailto:jko@dlr.dk" TargetMode="External"/><Relationship Id="rId4" Type="http://schemas.openxmlformats.org/officeDocument/2006/relationships/hyperlink" Target="http://www.dlr.dk/"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38" t="s">
        <v>830</v>
      </c>
    </row>
    <row r="3" spans="1:1" x14ac:dyDescent="0.25">
      <c r="A3" s="95"/>
    </row>
    <row r="4" spans="1:1" ht="34.5" x14ac:dyDescent="0.25">
      <c r="A4" s="96" t="s">
        <v>831</v>
      </c>
    </row>
    <row r="5" spans="1:1" ht="34.5" x14ac:dyDescent="0.25">
      <c r="A5" s="96" t="s">
        <v>832</v>
      </c>
    </row>
    <row r="6" spans="1:1" ht="34.5" x14ac:dyDescent="0.25">
      <c r="A6" s="96" t="s">
        <v>833</v>
      </c>
    </row>
    <row r="7" spans="1:1" ht="17.25" x14ac:dyDescent="0.25">
      <c r="A7" s="96"/>
    </row>
    <row r="8" spans="1:1" ht="18.75" x14ac:dyDescent="0.25">
      <c r="A8" s="97" t="s">
        <v>834</v>
      </c>
    </row>
    <row r="9" spans="1:1" ht="34.5" x14ac:dyDescent="0.3">
      <c r="A9" s="106" t="s">
        <v>997</v>
      </c>
    </row>
    <row r="10" spans="1:1" ht="69" x14ac:dyDescent="0.25">
      <c r="A10" s="99" t="s">
        <v>835</v>
      </c>
    </row>
    <row r="11" spans="1:1" ht="34.5" x14ac:dyDescent="0.25">
      <c r="A11" s="99" t="s">
        <v>836</v>
      </c>
    </row>
    <row r="12" spans="1:1" ht="17.25" x14ac:dyDescent="0.25">
      <c r="A12" s="99" t="s">
        <v>837</v>
      </c>
    </row>
    <row r="13" spans="1:1" ht="17.25" x14ac:dyDescent="0.25">
      <c r="A13" s="99" t="s">
        <v>838</v>
      </c>
    </row>
    <row r="14" spans="1:1" ht="34.5" x14ac:dyDescent="0.25">
      <c r="A14" s="99" t="s">
        <v>839</v>
      </c>
    </row>
    <row r="15" spans="1:1" ht="17.25" x14ac:dyDescent="0.25">
      <c r="A15" s="99"/>
    </row>
    <row r="16" spans="1:1" ht="18.75" x14ac:dyDescent="0.25">
      <c r="A16" s="97" t="s">
        <v>840</v>
      </c>
    </row>
    <row r="17" spans="1:1" ht="17.25" x14ac:dyDescent="0.25">
      <c r="A17" s="100" t="s">
        <v>841</v>
      </c>
    </row>
    <row r="18" spans="1:1" ht="34.5" x14ac:dyDescent="0.25">
      <c r="A18" s="101" t="s">
        <v>842</v>
      </c>
    </row>
    <row r="19" spans="1:1" ht="34.5" x14ac:dyDescent="0.25">
      <c r="A19" s="101" t="s">
        <v>843</v>
      </c>
    </row>
    <row r="20" spans="1:1" ht="51.75" x14ac:dyDescent="0.25">
      <c r="A20" s="101" t="s">
        <v>844</v>
      </c>
    </row>
    <row r="21" spans="1:1" ht="86.25" x14ac:dyDescent="0.25">
      <c r="A21" s="101" t="s">
        <v>845</v>
      </c>
    </row>
    <row r="22" spans="1:1" ht="51.75" x14ac:dyDescent="0.25">
      <c r="A22" s="101" t="s">
        <v>846</v>
      </c>
    </row>
    <row r="23" spans="1:1" ht="34.5" x14ac:dyDescent="0.25">
      <c r="A23" s="101" t="s">
        <v>847</v>
      </c>
    </row>
    <row r="24" spans="1:1" ht="17.25" x14ac:dyDescent="0.25">
      <c r="A24" s="101" t="s">
        <v>848</v>
      </c>
    </row>
    <row r="25" spans="1:1" ht="17.25" x14ac:dyDescent="0.25">
      <c r="A25" s="100" t="s">
        <v>849</v>
      </c>
    </row>
    <row r="26" spans="1:1" ht="51.75" x14ac:dyDescent="0.3">
      <c r="A26" s="102" t="s">
        <v>850</v>
      </c>
    </row>
    <row r="27" spans="1:1" ht="17.25" x14ac:dyDescent="0.3">
      <c r="A27" s="102" t="s">
        <v>851</v>
      </c>
    </row>
    <row r="28" spans="1:1" ht="17.25" x14ac:dyDescent="0.25">
      <c r="A28" s="100" t="s">
        <v>852</v>
      </c>
    </row>
    <row r="29" spans="1:1" ht="34.5" x14ac:dyDescent="0.25">
      <c r="A29" s="101" t="s">
        <v>853</v>
      </c>
    </row>
    <row r="30" spans="1:1" ht="34.5" x14ac:dyDescent="0.25">
      <c r="A30" s="101" t="s">
        <v>854</v>
      </c>
    </row>
    <row r="31" spans="1:1" ht="34.5" x14ac:dyDescent="0.25">
      <c r="A31" s="101" t="s">
        <v>855</v>
      </c>
    </row>
    <row r="32" spans="1:1" ht="34.5" x14ac:dyDescent="0.25">
      <c r="A32" s="101" t="s">
        <v>856</v>
      </c>
    </row>
    <row r="33" spans="1:1" ht="17.25" x14ac:dyDescent="0.25">
      <c r="A33" s="101"/>
    </row>
    <row r="34" spans="1:1" ht="18.75" x14ac:dyDescent="0.25">
      <c r="A34" s="97" t="s">
        <v>857</v>
      </c>
    </row>
    <row r="35" spans="1:1" ht="17.25" x14ac:dyDescent="0.25">
      <c r="A35" s="100" t="s">
        <v>858</v>
      </c>
    </row>
    <row r="36" spans="1:1" ht="34.5" x14ac:dyDescent="0.25">
      <c r="A36" s="101" t="s">
        <v>859</v>
      </c>
    </row>
    <row r="37" spans="1:1" ht="34.5" x14ac:dyDescent="0.25">
      <c r="A37" s="101" t="s">
        <v>860</v>
      </c>
    </row>
    <row r="38" spans="1:1" ht="34.5" x14ac:dyDescent="0.25">
      <c r="A38" s="101" t="s">
        <v>861</v>
      </c>
    </row>
    <row r="39" spans="1:1" ht="17.25" x14ac:dyDescent="0.25">
      <c r="A39" s="101" t="s">
        <v>862</v>
      </c>
    </row>
    <row r="40" spans="1:1" ht="34.5" x14ac:dyDescent="0.25">
      <c r="A40" s="101" t="s">
        <v>863</v>
      </c>
    </row>
    <row r="41" spans="1:1" ht="17.25" x14ac:dyDescent="0.25">
      <c r="A41" s="100" t="s">
        <v>864</v>
      </c>
    </row>
    <row r="42" spans="1:1" ht="17.25" x14ac:dyDescent="0.25">
      <c r="A42" s="101" t="s">
        <v>865</v>
      </c>
    </row>
    <row r="43" spans="1:1" ht="17.25" x14ac:dyDescent="0.3">
      <c r="A43" s="102" t="s">
        <v>866</v>
      </c>
    </row>
    <row r="44" spans="1:1" ht="17.25" x14ac:dyDescent="0.25">
      <c r="A44" s="100" t="s">
        <v>867</v>
      </c>
    </row>
    <row r="45" spans="1:1" ht="34.5" x14ac:dyDescent="0.3">
      <c r="A45" s="102" t="s">
        <v>868</v>
      </c>
    </row>
    <row r="46" spans="1:1" ht="34.5" x14ac:dyDescent="0.25">
      <c r="A46" s="101" t="s">
        <v>869</v>
      </c>
    </row>
    <row r="47" spans="1:1" ht="51.75" x14ac:dyDescent="0.25">
      <c r="A47" s="101" t="s">
        <v>870</v>
      </c>
    </row>
    <row r="48" spans="1:1" ht="17.25" x14ac:dyDescent="0.25">
      <c r="A48" s="101" t="s">
        <v>871</v>
      </c>
    </row>
    <row r="49" spans="1:1" ht="17.25" x14ac:dyDescent="0.3">
      <c r="A49" s="102" t="s">
        <v>872</v>
      </c>
    </row>
    <row r="50" spans="1:1" ht="17.25" x14ac:dyDescent="0.25">
      <c r="A50" s="100" t="s">
        <v>873</v>
      </c>
    </row>
    <row r="51" spans="1:1" ht="34.5" x14ac:dyDescent="0.3">
      <c r="A51" s="102" t="s">
        <v>874</v>
      </c>
    </row>
    <row r="52" spans="1:1" ht="17.25" x14ac:dyDescent="0.25">
      <c r="A52" s="101" t="s">
        <v>875</v>
      </c>
    </row>
    <row r="53" spans="1:1" ht="34.5" x14ac:dyDescent="0.3">
      <c r="A53" s="102" t="s">
        <v>876</v>
      </c>
    </row>
    <row r="54" spans="1:1" ht="17.25" x14ac:dyDescent="0.25">
      <c r="A54" s="100" t="s">
        <v>877</v>
      </c>
    </row>
    <row r="55" spans="1:1" ht="17.25" x14ac:dyDescent="0.3">
      <c r="A55" s="102" t="s">
        <v>878</v>
      </c>
    </row>
    <row r="56" spans="1:1" ht="34.5" x14ac:dyDescent="0.25">
      <c r="A56" s="101" t="s">
        <v>879</v>
      </c>
    </row>
    <row r="57" spans="1:1" ht="17.25" x14ac:dyDescent="0.25">
      <c r="A57" s="101" t="s">
        <v>880</v>
      </c>
    </row>
    <row r="58" spans="1:1" ht="17.25" x14ac:dyDescent="0.25">
      <c r="A58" s="101" t="s">
        <v>881</v>
      </c>
    </row>
    <row r="59" spans="1:1" ht="17.25" x14ac:dyDescent="0.25">
      <c r="A59" s="100" t="s">
        <v>882</v>
      </c>
    </row>
    <row r="60" spans="1:1" ht="34.5" x14ac:dyDescent="0.25">
      <c r="A60" s="101" t="s">
        <v>883</v>
      </c>
    </row>
    <row r="61" spans="1:1" ht="17.25" x14ac:dyDescent="0.25">
      <c r="A61" s="103"/>
    </row>
    <row r="62" spans="1:1" ht="18.75" x14ac:dyDescent="0.25">
      <c r="A62" s="97" t="s">
        <v>884</v>
      </c>
    </row>
    <row r="63" spans="1:1" ht="17.25" x14ac:dyDescent="0.25">
      <c r="A63" s="100" t="s">
        <v>885</v>
      </c>
    </row>
    <row r="64" spans="1:1" ht="34.5" x14ac:dyDescent="0.25">
      <c r="A64" s="101" t="s">
        <v>886</v>
      </c>
    </row>
    <row r="65" spans="1:1" ht="17.25" x14ac:dyDescent="0.25">
      <c r="A65" s="101" t="s">
        <v>887</v>
      </c>
    </row>
    <row r="66" spans="1:1" ht="34.5" x14ac:dyDescent="0.25">
      <c r="A66" s="99" t="s">
        <v>888</v>
      </c>
    </row>
    <row r="67" spans="1:1" ht="34.5" x14ac:dyDescent="0.25">
      <c r="A67" s="99" t="s">
        <v>889</v>
      </c>
    </row>
    <row r="68" spans="1:1" ht="34.5" x14ac:dyDescent="0.25">
      <c r="A68" s="99" t="s">
        <v>890</v>
      </c>
    </row>
    <row r="69" spans="1:1" ht="17.25" x14ac:dyDescent="0.25">
      <c r="A69" s="104" t="s">
        <v>891</v>
      </c>
    </row>
    <row r="70" spans="1:1" ht="51.75" x14ac:dyDescent="0.25">
      <c r="A70" s="99" t="s">
        <v>892</v>
      </c>
    </row>
    <row r="71" spans="1:1" ht="17.25" x14ac:dyDescent="0.25">
      <c r="A71" s="99" t="s">
        <v>893</v>
      </c>
    </row>
    <row r="72" spans="1:1" ht="17.25" x14ac:dyDescent="0.25">
      <c r="A72" s="104" t="s">
        <v>894</v>
      </c>
    </row>
    <row r="73" spans="1:1" ht="17.25" x14ac:dyDescent="0.25">
      <c r="A73" s="99" t="s">
        <v>895</v>
      </c>
    </row>
    <row r="74" spans="1:1" ht="17.25" x14ac:dyDescent="0.25">
      <c r="A74" s="104" t="s">
        <v>896</v>
      </c>
    </row>
    <row r="75" spans="1:1" ht="34.5" x14ac:dyDescent="0.25">
      <c r="A75" s="99" t="s">
        <v>897</v>
      </c>
    </row>
    <row r="76" spans="1:1" ht="17.25" x14ac:dyDescent="0.25">
      <c r="A76" s="99" t="s">
        <v>898</v>
      </c>
    </row>
    <row r="77" spans="1:1" ht="51.75" x14ac:dyDescent="0.25">
      <c r="A77" s="99" t="s">
        <v>899</v>
      </c>
    </row>
    <row r="78" spans="1:1" ht="17.25" x14ac:dyDescent="0.25">
      <c r="A78" s="104" t="s">
        <v>900</v>
      </c>
    </row>
    <row r="79" spans="1:1" ht="17.25" x14ac:dyDescent="0.3">
      <c r="A79" s="98" t="s">
        <v>901</v>
      </c>
    </row>
    <row r="80" spans="1:1" ht="17.25" x14ac:dyDescent="0.25">
      <c r="A80" s="104" t="s">
        <v>902</v>
      </c>
    </row>
    <row r="81" spans="1:1" ht="34.5" x14ac:dyDescent="0.25">
      <c r="A81" s="99" t="s">
        <v>903</v>
      </c>
    </row>
    <row r="82" spans="1:1" ht="34.5" x14ac:dyDescent="0.25">
      <c r="A82" s="99" t="s">
        <v>904</v>
      </c>
    </row>
    <row r="83" spans="1:1" ht="34.5" x14ac:dyDescent="0.25">
      <c r="A83" s="99" t="s">
        <v>905</v>
      </c>
    </row>
    <row r="84" spans="1:1" ht="34.5" x14ac:dyDescent="0.25">
      <c r="A84" s="99" t="s">
        <v>906</v>
      </c>
    </row>
    <row r="85" spans="1:1" ht="34.5" x14ac:dyDescent="0.25">
      <c r="A85" s="99" t="s">
        <v>907</v>
      </c>
    </row>
    <row r="86" spans="1:1" ht="17.25" x14ac:dyDescent="0.25">
      <c r="A86" s="104" t="s">
        <v>908</v>
      </c>
    </row>
    <row r="87" spans="1:1" ht="17.25" x14ac:dyDescent="0.25">
      <c r="A87" s="99" t="s">
        <v>909</v>
      </c>
    </row>
    <row r="88" spans="1:1" ht="34.5" x14ac:dyDescent="0.25">
      <c r="A88" s="99" t="s">
        <v>910</v>
      </c>
    </row>
    <row r="89" spans="1:1" ht="17.25" x14ac:dyDescent="0.25">
      <c r="A89" s="104" t="s">
        <v>911</v>
      </c>
    </row>
    <row r="90" spans="1:1" ht="34.5" x14ac:dyDescent="0.25">
      <c r="A90" s="99" t="s">
        <v>912</v>
      </c>
    </row>
    <row r="91" spans="1:1" ht="17.25" x14ac:dyDescent="0.25">
      <c r="A91" s="104" t="s">
        <v>913</v>
      </c>
    </row>
    <row r="92" spans="1:1" ht="17.25" x14ac:dyDescent="0.3">
      <c r="A92" s="98" t="s">
        <v>914</v>
      </c>
    </row>
    <row r="93" spans="1:1" ht="17.25" x14ac:dyDescent="0.25">
      <c r="A93" s="99" t="s">
        <v>915</v>
      </c>
    </row>
    <row r="94" spans="1:1" ht="17.25" x14ac:dyDescent="0.25">
      <c r="A94" s="99"/>
    </row>
    <row r="95" spans="1:1" ht="18.75" x14ac:dyDescent="0.25">
      <c r="A95" s="97" t="s">
        <v>916</v>
      </c>
    </row>
    <row r="96" spans="1:1" ht="34.5" x14ac:dyDescent="0.3">
      <c r="A96" s="98" t="s">
        <v>917</v>
      </c>
    </row>
    <row r="97" spans="1:1" ht="17.25" x14ac:dyDescent="0.3">
      <c r="A97" s="98" t="s">
        <v>918</v>
      </c>
    </row>
    <row r="98" spans="1:1" ht="17.25" x14ac:dyDescent="0.25">
      <c r="A98" s="104" t="s">
        <v>919</v>
      </c>
    </row>
    <row r="99" spans="1:1" ht="17.25" x14ac:dyDescent="0.25">
      <c r="A99" s="96" t="s">
        <v>920</v>
      </c>
    </row>
    <row r="100" spans="1:1" ht="17.25" x14ac:dyDescent="0.25">
      <c r="A100" s="99" t="s">
        <v>921</v>
      </c>
    </row>
    <row r="101" spans="1:1" ht="17.25" x14ac:dyDescent="0.25">
      <c r="A101" s="99" t="s">
        <v>922</v>
      </c>
    </row>
    <row r="102" spans="1:1" ht="17.25" x14ac:dyDescent="0.25">
      <c r="A102" s="99" t="s">
        <v>923</v>
      </c>
    </row>
    <row r="103" spans="1:1" ht="17.25" x14ac:dyDescent="0.25">
      <c r="A103" s="99" t="s">
        <v>924</v>
      </c>
    </row>
    <row r="104" spans="1:1" ht="34.5" x14ac:dyDescent="0.25">
      <c r="A104" s="99" t="s">
        <v>925</v>
      </c>
    </row>
    <row r="105" spans="1:1" ht="17.25" x14ac:dyDescent="0.25">
      <c r="A105" s="96" t="s">
        <v>926</v>
      </c>
    </row>
    <row r="106" spans="1:1" ht="17.25" x14ac:dyDescent="0.25">
      <c r="A106" s="99" t="s">
        <v>927</v>
      </c>
    </row>
    <row r="107" spans="1:1" ht="17.25" x14ac:dyDescent="0.25">
      <c r="A107" s="99" t="s">
        <v>928</v>
      </c>
    </row>
    <row r="108" spans="1:1" ht="17.25" x14ac:dyDescent="0.25">
      <c r="A108" s="99" t="s">
        <v>929</v>
      </c>
    </row>
    <row r="109" spans="1:1" ht="17.25" x14ac:dyDescent="0.25">
      <c r="A109" s="99" t="s">
        <v>930</v>
      </c>
    </row>
    <row r="110" spans="1:1" ht="17.25" x14ac:dyDescent="0.25">
      <c r="A110" s="99" t="s">
        <v>931</v>
      </c>
    </row>
    <row r="111" spans="1:1" ht="17.25" x14ac:dyDescent="0.25">
      <c r="A111" s="99" t="s">
        <v>932</v>
      </c>
    </row>
    <row r="112" spans="1:1" ht="17.25" x14ac:dyDescent="0.25">
      <c r="A112" s="104" t="s">
        <v>933</v>
      </c>
    </row>
    <row r="113" spans="1:1" ht="17.25" x14ac:dyDescent="0.25">
      <c r="A113" s="99" t="s">
        <v>934</v>
      </c>
    </row>
    <row r="114" spans="1:1" ht="17.25" x14ac:dyDescent="0.25">
      <c r="A114" s="96" t="s">
        <v>935</v>
      </c>
    </row>
    <row r="115" spans="1:1" ht="17.25" x14ac:dyDescent="0.25">
      <c r="A115" s="99" t="s">
        <v>936</v>
      </c>
    </row>
    <row r="116" spans="1:1" ht="17.25" x14ac:dyDescent="0.25">
      <c r="A116" s="99" t="s">
        <v>937</v>
      </c>
    </row>
    <row r="117" spans="1:1" ht="17.25" x14ac:dyDescent="0.25">
      <c r="A117" s="96" t="s">
        <v>938</v>
      </c>
    </row>
    <row r="118" spans="1:1" ht="17.25" x14ac:dyDescent="0.25">
      <c r="A118" s="99" t="s">
        <v>939</v>
      </c>
    </row>
    <row r="119" spans="1:1" ht="17.25" x14ac:dyDescent="0.25">
      <c r="A119" s="99" t="s">
        <v>940</v>
      </c>
    </row>
    <row r="120" spans="1:1" ht="17.25" x14ac:dyDescent="0.25">
      <c r="A120" s="99" t="s">
        <v>941</v>
      </c>
    </row>
    <row r="121" spans="1:1" ht="17.25" x14ac:dyDescent="0.25">
      <c r="A121" s="104" t="s">
        <v>942</v>
      </c>
    </row>
    <row r="122" spans="1:1" ht="17.25" x14ac:dyDescent="0.25">
      <c r="A122" s="96" t="s">
        <v>943</v>
      </c>
    </row>
    <row r="123" spans="1:1" ht="17.25" x14ac:dyDescent="0.25">
      <c r="A123" s="96" t="s">
        <v>944</v>
      </c>
    </row>
    <row r="124" spans="1:1" ht="17.25" x14ac:dyDescent="0.25">
      <c r="A124" s="99" t="s">
        <v>945</v>
      </c>
    </row>
    <row r="125" spans="1:1" ht="17.25" x14ac:dyDescent="0.25">
      <c r="A125" s="99" t="s">
        <v>946</v>
      </c>
    </row>
    <row r="126" spans="1:1" ht="17.25" x14ac:dyDescent="0.25">
      <c r="A126" s="99" t="s">
        <v>947</v>
      </c>
    </row>
    <row r="127" spans="1:1" ht="17.25" x14ac:dyDescent="0.25">
      <c r="A127" s="99" t="s">
        <v>948</v>
      </c>
    </row>
    <row r="128" spans="1:1" ht="17.25" x14ac:dyDescent="0.25">
      <c r="A128" s="99" t="s">
        <v>949</v>
      </c>
    </row>
    <row r="129" spans="1:1" ht="17.25" x14ac:dyDescent="0.25">
      <c r="A129" s="104" t="s">
        <v>950</v>
      </c>
    </row>
    <row r="130" spans="1:1" ht="34.5" x14ac:dyDescent="0.25">
      <c r="A130" s="99" t="s">
        <v>951</v>
      </c>
    </row>
    <row r="131" spans="1:1" ht="69" x14ac:dyDescent="0.25">
      <c r="A131" s="99" t="s">
        <v>952</v>
      </c>
    </row>
    <row r="132" spans="1:1" ht="34.5" x14ac:dyDescent="0.25">
      <c r="A132" s="99" t="s">
        <v>953</v>
      </c>
    </row>
    <row r="133" spans="1:1" ht="17.25" x14ac:dyDescent="0.25">
      <c r="A133" s="104" t="s">
        <v>954</v>
      </c>
    </row>
    <row r="134" spans="1:1" ht="34.5" x14ac:dyDescent="0.25">
      <c r="A134" s="96" t="s">
        <v>955</v>
      </c>
    </row>
    <row r="135" spans="1:1" ht="17.25" x14ac:dyDescent="0.25">
      <c r="A135" s="96"/>
    </row>
    <row r="136" spans="1:1" ht="18.75" x14ac:dyDescent="0.25">
      <c r="A136" s="97" t="s">
        <v>956</v>
      </c>
    </row>
    <row r="137" spans="1:1" ht="17.25" x14ac:dyDescent="0.25">
      <c r="A137" s="99" t="s">
        <v>957</v>
      </c>
    </row>
    <row r="138" spans="1:1" ht="34.5" x14ac:dyDescent="0.25">
      <c r="A138" s="101" t="s">
        <v>958</v>
      </c>
    </row>
    <row r="139" spans="1:1" ht="34.5" x14ac:dyDescent="0.25">
      <c r="A139" s="101" t="s">
        <v>959</v>
      </c>
    </row>
    <row r="140" spans="1:1" ht="17.25" x14ac:dyDescent="0.25">
      <c r="A140" s="100" t="s">
        <v>960</v>
      </c>
    </row>
    <row r="141" spans="1:1" ht="17.25" x14ac:dyDescent="0.25">
      <c r="A141" s="105" t="s">
        <v>961</v>
      </c>
    </row>
    <row r="142" spans="1:1" ht="34.5" x14ac:dyDescent="0.3">
      <c r="A142" s="102" t="s">
        <v>962</v>
      </c>
    </row>
    <row r="143" spans="1:1" ht="17.25" x14ac:dyDescent="0.25">
      <c r="A143" s="101" t="s">
        <v>963</v>
      </c>
    </row>
    <row r="144" spans="1:1" ht="17.25" x14ac:dyDescent="0.25">
      <c r="A144" s="101" t="s">
        <v>964</v>
      </c>
    </row>
    <row r="145" spans="1:1" ht="17.25" x14ac:dyDescent="0.25">
      <c r="A145" s="105" t="s">
        <v>965</v>
      </c>
    </row>
    <row r="146" spans="1:1" ht="17.25" x14ac:dyDescent="0.25">
      <c r="A146" s="100" t="s">
        <v>966</v>
      </c>
    </row>
    <row r="147" spans="1:1" ht="17.25" x14ac:dyDescent="0.25">
      <c r="A147" s="105" t="s">
        <v>967</v>
      </c>
    </row>
    <row r="148" spans="1:1" ht="17.25" x14ac:dyDescent="0.25">
      <c r="A148" s="101" t="s">
        <v>968</v>
      </c>
    </row>
    <row r="149" spans="1:1" ht="17.25" x14ac:dyDescent="0.25">
      <c r="A149" s="101" t="s">
        <v>969</v>
      </c>
    </row>
    <row r="150" spans="1:1" ht="17.25" x14ac:dyDescent="0.25">
      <c r="A150" s="101" t="s">
        <v>970</v>
      </c>
    </row>
    <row r="151" spans="1:1" ht="34.5" x14ac:dyDescent="0.25">
      <c r="A151" s="105" t="s">
        <v>971</v>
      </c>
    </row>
    <row r="152" spans="1:1" ht="17.25" x14ac:dyDescent="0.25">
      <c r="A152" s="100" t="s">
        <v>972</v>
      </c>
    </row>
    <row r="153" spans="1:1" ht="17.25" x14ac:dyDescent="0.25">
      <c r="A153" s="101" t="s">
        <v>973</v>
      </c>
    </row>
    <row r="154" spans="1:1" ht="17.25" x14ac:dyDescent="0.25">
      <c r="A154" s="101" t="s">
        <v>974</v>
      </c>
    </row>
    <row r="155" spans="1:1" ht="17.25" x14ac:dyDescent="0.25">
      <c r="A155" s="101" t="s">
        <v>975</v>
      </c>
    </row>
    <row r="156" spans="1:1" ht="17.25" x14ac:dyDescent="0.25">
      <c r="A156" s="101" t="s">
        <v>976</v>
      </c>
    </row>
    <row r="157" spans="1:1" ht="34.5" x14ac:dyDescent="0.25">
      <c r="A157" s="101" t="s">
        <v>977</v>
      </c>
    </row>
    <row r="158" spans="1:1" ht="34.5" x14ac:dyDescent="0.25">
      <c r="A158" s="101" t="s">
        <v>978</v>
      </c>
    </row>
    <row r="159" spans="1:1" ht="17.25" x14ac:dyDescent="0.25">
      <c r="A159" s="100" t="s">
        <v>979</v>
      </c>
    </row>
    <row r="160" spans="1:1" ht="34.5" x14ac:dyDescent="0.25">
      <c r="A160" s="101" t="s">
        <v>980</v>
      </c>
    </row>
    <row r="161" spans="1:1" ht="34.5" x14ac:dyDescent="0.25">
      <c r="A161" s="101" t="s">
        <v>981</v>
      </c>
    </row>
    <row r="162" spans="1:1" ht="17.25" x14ac:dyDescent="0.25">
      <c r="A162" s="101" t="s">
        <v>982</v>
      </c>
    </row>
    <row r="163" spans="1:1" ht="17.25" x14ac:dyDescent="0.25">
      <c r="A163" s="100" t="s">
        <v>983</v>
      </c>
    </row>
    <row r="164" spans="1:1" ht="34.5" x14ac:dyDescent="0.3">
      <c r="A164" s="107" t="s">
        <v>998</v>
      </c>
    </row>
    <row r="165" spans="1:1" ht="34.5" x14ac:dyDescent="0.25">
      <c r="A165" s="101" t="s">
        <v>984</v>
      </c>
    </row>
    <row r="166" spans="1:1" ht="17.25" x14ac:dyDescent="0.25">
      <c r="A166" s="100" t="s">
        <v>985</v>
      </c>
    </row>
    <row r="167" spans="1:1" ht="17.25" x14ac:dyDescent="0.25">
      <c r="A167" s="101" t="s">
        <v>986</v>
      </c>
    </row>
    <row r="168" spans="1:1" ht="17.25" x14ac:dyDescent="0.25">
      <c r="A168" s="100" t="s">
        <v>987</v>
      </c>
    </row>
    <row r="169" spans="1:1" ht="17.25" x14ac:dyDescent="0.3">
      <c r="A169" s="102" t="s">
        <v>988</v>
      </c>
    </row>
    <row r="170" spans="1:1" ht="17.25" x14ac:dyDescent="0.3">
      <c r="A170" s="102"/>
    </row>
    <row r="171" spans="1:1" ht="17.25" x14ac:dyDescent="0.3">
      <c r="A171" s="102"/>
    </row>
    <row r="172" spans="1:1" ht="17.25" x14ac:dyDescent="0.3">
      <c r="A172" s="102"/>
    </row>
    <row r="173" spans="1:1" ht="17.25" x14ac:dyDescent="0.3">
      <c r="A173" s="102"/>
    </row>
    <row r="174" spans="1:1" ht="17.25" x14ac:dyDescent="0.3">
      <c r="A174" s="10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22F09-142A-4913-A09E-B5337754A0FB}">
  <sheetPr>
    <pageSetUpPr fitToPage="1"/>
  </sheetPr>
  <dimension ref="A3:L133"/>
  <sheetViews>
    <sheetView zoomScale="115" zoomScaleNormal="115" workbookViewId="0"/>
  </sheetViews>
  <sheetFormatPr defaultColWidth="9.140625" defaultRowHeight="16.5" x14ac:dyDescent="0.3"/>
  <cols>
    <col min="1" max="1" width="3.28515625" style="233" customWidth="1"/>
    <col min="2" max="2" width="57.140625" style="233" customWidth="1"/>
    <col min="3" max="3" width="15.85546875" style="233" customWidth="1"/>
    <col min="4" max="8" width="10.7109375" style="233" customWidth="1"/>
    <col min="9" max="9" width="10.85546875" style="233" customWidth="1"/>
    <col min="10" max="10" width="10.7109375" style="233" customWidth="1"/>
    <col min="11" max="11" width="9.140625" style="233"/>
    <col min="12" max="12" width="8.85546875" style="233" customWidth="1"/>
    <col min="13" max="16384" width="9.140625" style="233"/>
  </cols>
  <sheetData>
    <row r="3" spans="2:10" ht="12" customHeight="1" x14ac:dyDescent="0.3"/>
    <row r="4" spans="2:10" ht="18" x14ac:dyDescent="0.3">
      <c r="B4" s="452" t="s">
        <v>1749</v>
      </c>
      <c r="C4" s="453"/>
      <c r="D4" s="453"/>
      <c r="E4" s="453"/>
      <c r="F4" s="241"/>
      <c r="G4" s="241"/>
      <c r="H4" s="241"/>
      <c r="I4" s="241"/>
    </row>
    <row r="5" spans="2:10" ht="4.5" customHeight="1" x14ac:dyDescent="0.3">
      <c r="B5" s="456"/>
      <c r="C5" s="456"/>
      <c r="D5" s="456"/>
      <c r="E5" s="456"/>
      <c r="F5" s="456"/>
      <c r="G5" s="456"/>
      <c r="H5" s="456"/>
      <c r="I5" s="456"/>
    </row>
    <row r="6" spans="2:10" ht="5.25" customHeight="1" x14ac:dyDescent="0.3">
      <c r="B6" s="382"/>
      <c r="C6" s="382"/>
      <c r="D6" s="382"/>
      <c r="E6" s="382"/>
      <c r="F6" s="382"/>
      <c r="G6" s="382"/>
      <c r="H6" s="382"/>
      <c r="I6" s="382"/>
    </row>
    <row r="7" spans="2:10" x14ac:dyDescent="0.3">
      <c r="B7" s="268" t="s">
        <v>1750</v>
      </c>
      <c r="C7" s="269"/>
      <c r="D7" s="269"/>
      <c r="E7" s="269"/>
      <c r="F7" s="269"/>
      <c r="G7" s="247" t="s">
        <v>1714</v>
      </c>
      <c r="H7" s="247" t="s">
        <v>1715</v>
      </c>
      <c r="I7" s="247" t="s">
        <v>1716</v>
      </c>
      <c r="J7" s="247" t="s">
        <v>1717</v>
      </c>
    </row>
    <row r="8" spans="2:10" x14ac:dyDescent="0.3">
      <c r="B8" s="270" t="s">
        <v>1751</v>
      </c>
      <c r="G8" s="248">
        <v>200.27743390185199</v>
      </c>
      <c r="H8" s="248">
        <v>200.00563851547801</v>
      </c>
      <c r="I8" s="248">
        <v>196.87705041332501</v>
      </c>
      <c r="J8" s="248">
        <v>196.59200869899999</v>
      </c>
    </row>
    <row r="9" spans="2:10" x14ac:dyDescent="0.3">
      <c r="B9" s="270" t="s">
        <v>1752</v>
      </c>
      <c r="G9" s="271">
        <v>0.43055712972784199</v>
      </c>
      <c r="H9" s="271">
        <v>0.58731666863584597</v>
      </c>
      <c r="I9" s="271">
        <v>0.49278418147574399</v>
      </c>
      <c r="J9" s="271">
        <v>0.43982929500000001</v>
      </c>
    </row>
    <row r="10" spans="2:10" x14ac:dyDescent="0.3">
      <c r="B10" s="270" t="s">
        <v>1753</v>
      </c>
      <c r="G10" s="271">
        <v>21.990361023948299</v>
      </c>
      <c r="H10" s="271">
        <v>21.6914088872966</v>
      </c>
      <c r="I10" s="271">
        <v>22.301766278999999</v>
      </c>
      <c r="J10" s="271">
        <v>23.296374148949099</v>
      </c>
    </row>
    <row r="11" spans="2:10" x14ac:dyDescent="0.3">
      <c r="B11" s="270" t="s">
        <v>1754</v>
      </c>
      <c r="C11" s="270" t="s">
        <v>1755</v>
      </c>
      <c r="D11" s="270"/>
      <c r="E11" s="270"/>
      <c r="F11" s="270"/>
      <c r="G11" s="272">
        <v>0.12550896245420998</v>
      </c>
      <c r="H11" s="272">
        <v>0.12614932594783829</v>
      </c>
      <c r="I11" s="272">
        <v>0.13115477603117423</v>
      </c>
      <c r="J11" s="272">
        <v>0.13969999999999999</v>
      </c>
    </row>
    <row r="12" spans="2:10" x14ac:dyDescent="0.3">
      <c r="B12" s="273"/>
      <c r="C12" s="274" t="s">
        <v>1756</v>
      </c>
      <c r="D12" s="274"/>
      <c r="E12" s="274"/>
      <c r="F12" s="274"/>
      <c r="G12" s="275">
        <v>0.08</v>
      </c>
      <c r="H12" s="275">
        <v>0.08</v>
      </c>
      <c r="I12" s="275">
        <v>0.08</v>
      </c>
      <c r="J12" s="275">
        <v>0.08</v>
      </c>
    </row>
    <row r="13" spans="2:10" x14ac:dyDescent="0.3">
      <c r="B13" s="270" t="s">
        <v>1757</v>
      </c>
      <c r="G13" s="276">
        <v>178.14143999967999</v>
      </c>
      <c r="H13" s="276">
        <v>178.24833052609</v>
      </c>
      <c r="I13" s="276">
        <v>186.70071487505001</v>
      </c>
      <c r="J13" s="276">
        <v>181.91845826721001</v>
      </c>
    </row>
    <row r="14" spans="2:10" x14ac:dyDescent="0.3">
      <c r="C14" s="270" t="s">
        <v>1758</v>
      </c>
      <c r="D14" s="270"/>
      <c r="E14" s="270"/>
      <c r="F14" s="270"/>
      <c r="G14" s="276">
        <v>3.8432843903</v>
      </c>
      <c r="H14" s="276">
        <v>9.6591936745000009</v>
      </c>
      <c r="I14" s="276">
        <v>12.77367840931</v>
      </c>
      <c r="J14" s="276">
        <v>0.3</v>
      </c>
    </row>
    <row r="15" spans="2:10" x14ac:dyDescent="0.3">
      <c r="B15" s="270" t="s">
        <v>1759</v>
      </c>
      <c r="G15" s="276">
        <v>1</v>
      </c>
      <c r="H15" s="276">
        <v>1</v>
      </c>
      <c r="I15" s="276">
        <v>1</v>
      </c>
      <c r="J15" s="276">
        <v>3</v>
      </c>
    </row>
    <row r="16" spans="2:10" x14ac:dyDescent="0.3">
      <c r="B16" s="270" t="s">
        <v>1760</v>
      </c>
      <c r="G16" s="399">
        <v>4</v>
      </c>
      <c r="H16" s="399">
        <v>4</v>
      </c>
      <c r="I16" s="399">
        <v>4</v>
      </c>
      <c r="J16" s="399">
        <v>4</v>
      </c>
    </row>
    <row r="17" spans="1:10" x14ac:dyDescent="0.3">
      <c r="B17" s="270" t="s">
        <v>1761</v>
      </c>
      <c r="G17" s="421">
        <v>1.3</v>
      </c>
      <c r="H17" s="421">
        <v>1.2933458436274701</v>
      </c>
      <c r="I17" s="421">
        <v>1.2930719821871699</v>
      </c>
      <c r="J17" s="421">
        <v>1.29207119222709</v>
      </c>
    </row>
    <row r="18" spans="1:10" x14ac:dyDescent="0.3">
      <c r="A18" s="277"/>
      <c r="B18" s="278" t="s">
        <v>1762</v>
      </c>
      <c r="C18" s="279"/>
      <c r="D18" s="279"/>
      <c r="E18" s="279"/>
      <c r="F18" s="279"/>
      <c r="G18" s="280">
        <v>0</v>
      </c>
      <c r="H18" s="280">
        <v>0</v>
      </c>
      <c r="I18" s="280">
        <v>0</v>
      </c>
      <c r="J18" s="280">
        <v>0</v>
      </c>
    </row>
    <row r="19" spans="1:10" x14ac:dyDescent="0.3">
      <c r="B19" s="278" t="s">
        <v>1763</v>
      </c>
      <c r="C19" s="279"/>
      <c r="D19" s="279"/>
      <c r="E19" s="279"/>
      <c r="F19" s="279"/>
      <c r="G19" s="280">
        <v>14.9786984712566</v>
      </c>
      <c r="H19" s="280">
        <v>14.753904832798501</v>
      </c>
      <c r="I19" s="280">
        <v>14.541669053512299</v>
      </c>
      <c r="J19" s="280">
        <v>14.296568340056099</v>
      </c>
    </row>
    <row r="20" spans="1:10" x14ac:dyDescent="0.3">
      <c r="A20" s="277"/>
      <c r="B20" s="278" t="s">
        <v>1764</v>
      </c>
      <c r="C20" s="279"/>
      <c r="D20" s="279"/>
      <c r="E20" s="279"/>
      <c r="F20" s="279"/>
      <c r="G20" s="280">
        <v>14.9786984712566</v>
      </c>
      <c r="H20" s="280">
        <v>14.753904832798501</v>
      </c>
      <c r="I20" s="280">
        <v>14.541669053512299</v>
      </c>
      <c r="J20" s="280">
        <v>14.296568340056099</v>
      </c>
    </row>
    <row r="21" spans="1:10" x14ac:dyDescent="0.3">
      <c r="B21" s="281"/>
      <c r="C21" s="279"/>
      <c r="D21" s="279"/>
      <c r="E21" s="279"/>
      <c r="F21" s="279"/>
      <c r="G21" s="282"/>
      <c r="H21" s="282"/>
      <c r="I21" s="282"/>
      <c r="J21" s="282"/>
    </row>
    <row r="22" spans="1:10" x14ac:dyDescent="0.3">
      <c r="B22" s="283" t="s">
        <v>1765</v>
      </c>
      <c r="C22" s="284"/>
      <c r="D22" s="285"/>
      <c r="E22" s="285"/>
      <c r="F22" s="285"/>
      <c r="G22" s="420">
        <v>0.1</v>
      </c>
      <c r="H22" s="419">
        <v>0.1</v>
      </c>
      <c r="I22" s="420">
        <v>0.1</v>
      </c>
      <c r="J22" s="419">
        <v>0.2</v>
      </c>
    </row>
    <row r="23" spans="1:10" x14ac:dyDescent="0.3">
      <c r="B23" s="286"/>
      <c r="C23" s="287"/>
      <c r="D23" s="279"/>
      <c r="E23" s="279"/>
      <c r="F23" s="279"/>
      <c r="G23" s="418"/>
      <c r="H23" s="417"/>
      <c r="I23" s="417"/>
      <c r="J23" s="417"/>
    </row>
    <row r="24" spans="1:10" ht="21" customHeight="1" x14ac:dyDescent="0.3"/>
    <row r="25" spans="1:10" ht="18" x14ac:dyDescent="0.3">
      <c r="B25" s="452" t="s">
        <v>1767</v>
      </c>
      <c r="C25" s="453"/>
      <c r="D25" s="453"/>
      <c r="E25" s="453"/>
      <c r="F25" s="381"/>
      <c r="G25" s="241"/>
      <c r="H25" s="241"/>
      <c r="I25" s="241"/>
      <c r="J25" s="241"/>
    </row>
    <row r="26" spans="1:10" ht="5.25" customHeight="1" x14ac:dyDescent="0.3">
      <c r="B26" s="382"/>
      <c r="C26" s="382"/>
      <c r="D26" s="382"/>
      <c r="E26" s="382"/>
      <c r="F26" s="382"/>
      <c r="G26" s="382"/>
      <c r="H26" s="382"/>
      <c r="I26" s="382"/>
      <c r="J26" s="382"/>
    </row>
    <row r="27" spans="1:10" x14ac:dyDescent="0.3">
      <c r="B27" s="268" t="s">
        <v>1750</v>
      </c>
      <c r="C27" s="269"/>
      <c r="D27" s="269"/>
      <c r="E27" s="269"/>
      <c r="F27" s="269"/>
      <c r="G27" s="247" t="s">
        <v>1714</v>
      </c>
      <c r="H27" s="247" t="s">
        <v>1715</v>
      </c>
      <c r="I27" s="247" t="s">
        <v>1716</v>
      </c>
      <c r="J27" s="247" t="s">
        <v>1717</v>
      </c>
    </row>
    <row r="28" spans="1:10" x14ac:dyDescent="0.3">
      <c r="B28" s="270" t="s">
        <v>1757</v>
      </c>
      <c r="G28" s="288">
        <v>178.14143999967999</v>
      </c>
      <c r="H28" s="288">
        <v>178.24833052609</v>
      </c>
      <c r="I28" s="288">
        <v>186.70071487505001</v>
      </c>
      <c r="J28" s="288">
        <v>181.91845826721001</v>
      </c>
    </row>
    <row r="29" spans="1:10" x14ac:dyDescent="0.3">
      <c r="B29" s="270" t="s">
        <v>1768</v>
      </c>
      <c r="G29" s="289"/>
      <c r="H29" s="288"/>
      <c r="I29" s="288"/>
      <c r="J29" s="288"/>
    </row>
    <row r="30" spans="1:10" x14ac:dyDescent="0.3">
      <c r="B30" s="270" t="s">
        <v>1769</v>
      </c>
      <c r="C30" s="270" t="s">
        <v>1770</v>
      </c>
      <c r="D30" s="270"/>
      <c r="E30" s="270"/>
      <c r="F30" s="270"/>
      <c r="G30" s="288">
        <v>3.8432843903</v>
      </c>
      <c r="H30" s="288">
        <v>9.6591936745000009</v>
      </c>
      <c r="I30" s="288">
        <v>12.77367840931</v>
      </c>
      <c r="J30" s="288">
        <v>0.27269106648000002</v>
      </c>
    </row>
    <row r="31" spans="1:10" x14ac:dyDescent="0.3">
      <c r="C31" s="270" t="s">
        <v>1771</v>
      </c>
      <c r="D31" s="270"/>
      <c r="E31" s="270"/>
      <c r="F31" s="270"/>
      <c r="G31" s="288">
        <v>28.499529413680001</v>
      </c>
      <c r="H31" s="288">
        <v>18.59455645972</v>
      </c>
      <c r="I31" s="288">
        <v>13.69310637001</v>
      </c>
      <c r="J31" s="288">
        <v>26.44416458832</v>
      </c>
    </row>
    <row r="32" spans="1:10" x14ac:dyDescent="0.3">
      <c r="C32" s="290" t="s">
        <v>1772</v>
      </c>
      <c r="D32" s="290"/>
      <c r="E32" s="290"/>
      <c r="F32" s="290"/>
      <c r="G32" s="288">
        <v>0.32922136739000002</v>
      </c>
      <c r="H32" s="416">
        <v>14.00310804467</v>
      </c>
      <c r="I32" s="416">
        <v>14.84771268605</v>
      </c>
      <c r="J32" s="416">
        <v>0.24250376806999999</v>
      </c>
    </row>
    <row r="33" spans="2:10" x14ac:dyDescent="0.3">
      <c r="C33" s="290" t="s">
        <v>1773</v>
      </c>
      <c r="D33" s="290"/>
      <c r="E33" s="290"/>
      <c r="F33" s="290"/>
      <c r="G33" s="288">
        <v>29.943418578479999</v>
      </c>
      <c r="H33" s="416">
        <v>29.936286838569998</v>
      </c>
      <c r="I33" s="416">
        <v>46.871059529109999</v>
      </c>
      <c r="J33" s="416">
        <v>32.229822860440002</v>
      </c>
    </row>
    <row r="34" spans="2:10" x14ac:dyDescent="0.3">
      <c r="C34" s="290" t="s">
        <v>1774</v>
      </c>
      <c r="D34" s="290"/>
      <c r="E34" s="290"/>
      <c r="F34" s="290"/>
      <c r="G34" s="289">
        <v>18.67955372166</v>
      </c>
      <c r="H34" s="416">
        <v>15.216093688799999</v>
      </c>
      <c r="I34" s="416">
        <v>15.6539905509</v>
      </c>
      <c r="J34" s="416">
        <v>33.610759419620003</v>
      </c>
    </row>
    <row r="35" spans="2:10" x14ac:dyDescent="0.3">
      <c r="C35" s="290" t="s">
        <v>1775</v>
      </c>
      <c r="D35" s="290"/>
      <c r="E35" s="290"/>
      <c r="F35" s="290"/>
      <c r="G35" s="288">
        <v>13.23069335351</v>
      </c>
      <c r="H35" s="416">
        <v>13.32602937977</v>
      </c>
      <c r="I35" s="416">
        <v>20.722554031689999</v>
      </c>
      <c r="J35" s="416">
        <v>18.375944007000001</v>
      </c>
    </row>
    <row r="36" spans="2:10" x14ac:dyDescent="0.3">
      <c r="C36" s="290" t="s">
        <v>1776</v>
      </c>
      <c r="D36" s="290"/>
      <c r="E36" s="290"/>
      <c r="F36" s="290"/>
      <c r="G36" s="288">
        <v>21.916342130170001</v>
      </c>
      <c r="H36" s="416">
        <v>16.733410724430001</v>
      </c>
      <c r="I36" s="416">
        <v>2.6124694807400002</v>
      </c>
      <c r="J36" s="416">
        <v>11.275065714729999</v>
      </c>
    </row>
    <row r="37" spans="2:10" x14ac:dyDescent="0.3">
      <c r="C37" s="270" t="s">
        <v>1777</v>
      </c>
      <c r="D37" s="270"/>
      <c r="E37" s="270"/>
      <c r="F37" s="270"/>
      <c r="G37" s="288">
        <v>0.97768867949000005</v>
      </c>
      <c r="H37" s="415">
        <v>1.0508217643</v>
      </c>
      <c r="I37" s="415">
        <v>1.1006978863900001</v>
      </c>
      <c r="J37" s="415">
        <v>1.1613571595400001</v>
      </c>
    </row>
    <row r="38" spans="2:10" x14ac:dyDescent="0.3">
      <c r="C38" s="270" t="s">
        <v>1778</v>
      </c>
      <c r="D38" s="270"/>
      <c r="E38" s="270"/>
      <c r="F38" s="270"/>
      <c r="G38" s="288">
        <v>15.06251535979</v>
      </c>
      <c r="H38" s="415">
        <v>15.594445138719999</v>
      </c>
      <c r="I38" s="415">
        <v>16.188431458859998</v>
      </c>
      <c r="J38" s="415">
        <v>17.304505259900001</v>
      </c>
    </row>
    <row r="39" spans="2:10" x14ac:dyDescent="0.3">
      <c r="C39" s="270" t="s">
        <v>1779</v>
      </c>
      <c r="D39" s="270"/>
      <c r="E39" s="270"/>
      <c r="F39" s="270"/>
      <c r="G39" s="288">
        <v>45.659193005219997</v>
      </c>
      <c r="H39" s="415">
        <v>44.134384812619999</v>
      </c>
      <c r="I39" s="415">
        <v>42.237014471979997</v>
      </c>
      <c r="J39" s="415">
        <v>41.001644423110001</v>
      </c>
    </row>
    <row r="40" spans="2:10" x14ac:dyDescent="0.3">
      <c r="B40" s="270" t="s">
        <v>1780</v>
      </c>
      <c r="C40" s="270" t="s">
        <v>1781</v>
      </c>
      <c r="D40" s="270"/>
      <c r="E40" s="270"/>
      <c r="F40" s="270"/>
      <c r="G40" s="291">
        <v>0.28500836260000001</v>
      </c>
      <c r="H40" s="291">
        <v>0.30142905330000003</v>
      </c>
      <c r="I40" s="291">
        <v>0.27975411569999997</v>
      </c>
      <c r="J40" s="291">
        <v>0.2829026945</v>
      </c>
    </row>
    <row r="41" spans="2:10" x14ac:dyDescent="0.3">
      <c r="C41" s="292" t="s">
        <v>1782</v>
      </c>
      <c r="D41" s="270"/>
      <c r="E41" s="270"/>
      <c r="F41" s="270"/>
      <c r="G41" s="291">
        <v>0.71499163740000005</v>
      </c>
      <c r="H41" s="291">
        <v>0.69857094669999997</v>
      </c>
      <c r="I41" s="291">
        <v>0.72024588430000003</v>
      </c>
      <c r="J41" s="291">
        <v>0.71709730549999995</v>
      </c>
    </row>
    <row r="42" spans="2:10" x14ac:dyDescent="0.3">
      <c r="C42" s="270" t="s">
        <v>1783</v>
      </c>
      <c r="D42" s="270"/>
      <c r="E42" s="270"/>
      <c r="F42" s="270"/>
      <c r="G42" s="412">
        <v>0</v>
      </c>
      <c r="H42" s="412">
        <v>0</v>
      </c>
      <c r="I42" s="412">
        <v>0</v>
      </c>
      <c r="J42" s="412">
        <v>0</v>
      </c>
    </row>
    <row r="43" spans="2:10" x14ac:dyDescent="0.3">
      <c r="B43" s="270" t="s">
        <v>1784</v>
      </c>
      <c r="C43" s="270" t="s">
        <v>1785</v>
      </c>
      <c r="D43" s="270"/>
      <c r="E43" s="270"/>
      <c r="F43" s="270"/>
      <c r="G43" s="293">
        <v>0.62601950039999998</v>
      </c>
      <c r="H43" s="293">
        <v>0.63667839900000001</v>
      </c>
      <c r="I43" s="293">
        <v>0.59277851709999996</v>
      </c>
      <c r="J43" s="293">
        <v>0.60350869519999994</v>
      </c>
    </row>
    <row r="44" spans="2:10" x14ac:dyDescent="0.3">
      <c r="C44" s="270" t="s">
        <v>1786</v>
      </c>
      <c r="D44" s="270"/>
      <c r="E44" s="270"/>
      <c r="F44" s="270"/>
      <c r="G44" s="293">
        <v>0.37398049960000002</v>
      </c>
      <c r="H44" s="293">
        <v>0.36332160099999999</v>
      </c>
      <c r="I44" s="293">
        <v>0.40722148289999999</v>
      </c>
      <c r="J44" s="293">
        <v>0.3964913048</v>
      </c>
    </row>
    <row r="45" spans="2:10" x14ac:dyDescent="0.3">
      <c r="C45" s="270" t="s">
        <v>1787</v>
      </c>
      <c r="D45" s="270"/>
      <c r="E45" s="270"/>
      <c r="F45" s="270"/>
      <c r="G45" s="412"/>
      <c r="H45" s="412"/>
      <c r="I45" s="412"/>
      <c r="J45" s="412"/>
    </row>
    <row r="46" spans="2:10" x14ac:dyDescent="0.3">
      <c r="B46" s="270" t="s">
        <v>1788</v>
      </c>
      <c r="C46" s="270" t="s">
        <v>187</v>
      </c>
      <c r="D46" s="270"/>
      <c r="E46" s="270"/>
      <c r="F46" s="270"/>
      <c r="G46" s="291" t="s">
        <v>1789</v>
      </c>
      <c r="H46" s="291" t="s">
        <v>1789</v>
      </c>
      <c r="I46" s="291" t="s">
        <v>1789</v>
      </c>
      <c r="J46" s="291" t="s">
        <v>1790</v>
      </c>
    </row>
    <row r="47" spans="2:10" x14ac:dyDescent="0.3">
      <c r="C47" s="270" t="s">
        <v>174</v>
      </c>
      <c r="D47" s="270"/>
      <c r="E47" s="270"/>
      <c r="F47" s="270"/>
      <c r="G47" s="291" t="s">
        <v>1791</v>
      </c>
      <c r="H47" s="291" t="s">
        <v>1792</v>
      </c>
      <c r="I47" s="291" t="s">
        <v>1793</v>
      </c>
      <c r="J47" s="291" t="s">
        <v>1794</v>
      </c>
    </row>
    <row r="48" spans="2:10" x14ac:dyDescent="0.3">
      <c r="C48" s="270" t="s">
        <v>193</v>
      </c>
      <c r="D48" s="270"/>
      <c r="E48" s="270"/>
      <c r="F48" s="270"/>
      <c r="G48" s="402">
        <v>0</v>
      </c>
      <c r="H48" s="402">
        <v>0</v>
      </c>
      <c r="I48" s="402">
        <v>0</v>
      </c>
      <c r="J48" s="402">
        <v>0</v>
      </c>
    </row>
    <row r="49" spans="2:11" x14ac:dyDescent="0.3">
      <c r="C49" s="270" t="s">
        <v>1177</v>
      </c>
      <c r="D49" s="270"/>
      <c r="E49" s="270"/>
      <c r="F49" s="270"/>
      <c r="G49" s="402">
        <v>0</v>
      </c>
      <c r="H49" s="402">
        <v>0</v>
      </c>
      <c r="I49" s="402">
        <v>0</v>
      </c>
      <c r="J49" s="402">
        <v>0</v>
      </c>
    </row>
    <row r="50" spans="2:11" x14ac:dyDescent="0.3">
      <c r="C50" s="270" t="s">
        <v>178</v>
      </c>
      <c r="D50" s="270"/>
      <c r="E50" s="270"/>
      <c r="F50" s="270"/>
      <c r="G50" s="402">
        <v>0</v>
      </c>
      <c r="H50" s="402">
        <v>0</v>
      </c>
      <c r="I50" s="402">
        <v>0</v>
      </c>
      <c r="J50" s="402">
        <v>0</v>
      </c>
    </row>
    <row r="51" spans="2:11" x14ac:dyDescent="0.3">
      <c r="C51" s="270" t="s">
        <v>1179</v>
      </c>
      <c r="D51" s="270"/>
      <c r="E51" s="270"/>
      <c r="F51" s="270"/>
      <c r="G51" s="402">
        <v>0</v>
      </c>
      <c r="H51" s="402">
        <v>0</v>
      </c>
      <c r="I51" s="402">
        <v>0</v>
      </c>
      <c r="J51" s="402">
        <v>0</v>
      </c>
    </row>
    <row r="52" spans="2:11" x14ac:dyDescent="0.3">
      <c r="C52" s="270" t="s">
        <v>108</v>
      </c>
      <c r="D52" s="270"/>
      <c r="E52" s="270"/>
      <c r="F52" s="270"/>
      <c r="G52" s="402">
        <v>0</v>
      </c>
      <c r="H52" s="402">
        <v>0</v>
      </c>
      <c r="I52" s="402">
        <v>0</v>
      </c>
      <c r="J52" s="402">
        <v>0</v>
      </c>
    </row>
    <row r="53" spans="2:11" x14ac:dyDescent="0.3">
      <c r="B53" s="270" t="s">
        <v>1795</v>
      </c>
      <c r="G53" s="294">
        <v>1</v>
      </c>
      <c r="H53" s="294">
        <v>1</v>
      </c>
      <c r="I53" s="294">
        <v>1</v>
      </c>
      <c r="J53" s="294">
        <v>1</v>
      </c>
    </row>
    <row r="54" spans="2:11" x14ac:dyDescent="0.3">
      <c r="B54" s="270" t="s">
        <v>1796</v>
      </c>
      <c r="G54" s="294">
        <v>1</v>
      </c>
      <c r="H54" s="294">
        <v>1</v>
      </c>
      <c r="I54" s="294">
        <v>1</v>
      </c>
      <c r="J54" s="294">
        <v>1</v>
      </c>
    </row>
    <row r="55" spans="2:11" x14ac:dyDescent="0.3">
      <c r="B55" s="270" t="s">
        <v>1797</v>
      </c>
      <c r="G55" s="294">
        <v>1</v>
      </c>
      <c r="H55" s="294">
        <v>1</v>
      </c>
      <c r="I55" s="294">
        <v>1</v>
      </c>
      <c r="J55" s="294">
        <v>1</v>
      </c>
    </row>
    <row r="56" spans="2:11" x14ac:dyDescent="0.3">
      <c r="B56" s="270" t="s">
        <v>1798</v>
      </c>
      <c r="C56" s="270" t="s">
        <v>1799</v>
      </c>
      <c r="D56" s="270"/>
      <c r="E56" s="270"/>
      <c r="F56" s="270"/>
      <c r="G56" s="295" t="s">
        <v>1800</v>
      </c>
      <c r="H56" s="296" t="s">
        <v>1800</v>
      </c>
      <c r="I56" s="296" t="s">
        <v>1800</v>
      </c>
      <c r="J56" s="295" t="s">
        <v>1800</v>
      </c>
    </row>
    <row r="57" spans="2:11" x14ac:dyDescent="0.3">
      <c r="C57" s="270" t="s">
        <v>1801</v>
      </c>
      <c r="D57" s="270"/>
      <c r="E57" s="270"/>
      <c r="F57" s="270"/>
      <c r="G57" s="295" t="s">
        <v>1802</v>
      </c>
      <c r="H57" s="296" t="s">
        <v>1802</v>
      </c>
      <c r="I57" s="296" t="s">
        <v>1802</v>
      </c>
      <c r="J57" s="295" t="s">
        <v>1802</v>
      </c>
    </row>
    <row r="58" spans="2:11" x14ac:dyDescent="0.3">
      <c r="B58" s="273"/>
      <c r="C58" s="274" t="s">
        <v>1803</v>
      </c>
      <c r="D58" s="274"/>
      <c r="E58" s="274"/>
      <c r="F58" s="274"/>
      <c r="G58" s="297" t="s">
        <v>1800</v>
      </c>
      <c r="H58" s="298" t="s">
        <v>1800</v>
      </c>
      <c r="I58" s="298" t="s">
        <v>1800</v>
      </c>
      <c r="J58" s="297" t="s">
        <v>1800</v>
      </c>
    </row>
    <row r="59" spans="2:11" ht="18" customHeight="1" x14ac:dyDescent="0.3">
      <c r="C59" s="270"/>
      <c r="D59" s="270"/>
      <c r="E59" s="270"/>
      <c r="F59" s="295"/>
      <c r="G59" s="296"/>
      <c r="H59" s="296"/>
      <c r="I59" s="295"/>
    </row>
    <row r="60" spans="2:11" ht="18" x14ac:dyDescent="0.3">
      <c r="B60" s="458" t="s">
        <v>1804</v>
      </c>
      <c r="C60" s="458"/>
      <c r="D60" s="458"/>
      <c r="E60" s="270"/>
      <c r="F60" s="295"/>
      <c r="G60" s="296"/>
      <c r="H60" s="296"/>
      <c r="I60" s="295"/>
      <c r="J60" s="277"/>
    </row>
    <row r="61" spans="2:11" ht="18" x14ac:dyDescent="0.3">
      <c r="B61" s="299"/>
      <c r="C61" s="299"/>
      <c r="D61" s="299"/>
      <c r="E61" s="299"/>
      <c r="F61" s="299"/>
      <c r="G61" s="299"/>
      <c r="H61" s="299"/>
      <c r="I61" s="299"/>
      <c r="J61" s="299"/>
      <c r="K61" s="299"/>
    </row>
    <row r="62" spans="2:11" x14ac:dyDescent="0.3">
      <c r="B62" s="234" t="s">
        <v>1805</v>
      </c>
      <c r="K62" s="277"/>
    </row>
    <row r="63" spans="2:11" x14ac:dyDescent="0.3">
      <c r="B63" s="300" t="s">
        <v>1806</v>
      </c>
      <c r="C63" s="301" t="s">
        <v>1802</v>
      </c>
      <c r="D63" s="301" t="s">
        <v>1807</v>
      </c>
      <c r="E63" s="301" t="s">
        <v>1808</v>
      </c>
      <c r="F63" s="301" t="s">
        <v>1809</v>
      </c>
      <c r="G63" s="301" t="s">
        <v>1810</v>
      </c>
      <c r="H63" s="301" t="s">
        <v>1811</v>
      </c>
      <c r="I63" s="301" t="s">
        <v>1812</v>
      </c>
      <c r="J63" s="301" t="s">
        <v>1813</v>
      </c>
      <c r="K63" s="301" t="s">
        <v>1814</v>
      </c>
    </row>
    <row r="64" spans="2:11" x14ac:dyDescent="0.3">
      <c r="B64" s="233" t="s">
        <v>1815</v>
      </c>
      <c r="D64" s="402">
        <v>0</v>
      </c>
      <c r="E64" s="402">
        <v>0</v>
      </c>
      <c r="F64" s="402">
        <v>0</v>
      </c>
      <c r="G64" s="402">
        <v>0</v>
      </c>
      <c r="H64" s="402">
        <v>0</v>
      </c>
      <c r="I64" s="402">
        <v>0</v>
      </c>
      <c r="J64" s="402">
        <v>0</v>
      </c>
      <c r="K64" s="402">
        <v>0</v>
      </c>
    </row>
    <row r="65" spans="2:11" x14ac:dyDescent="0.3">
      <c r="B65" s="233" t="s">
        <v>1816</v>
      </c>
      <c r="C65" s="415">
        <v>6.9487918169763097</v>
      </c>
      <c r="D65" s="402">
        <v>0</v>
      </c>
      <c r="E65" s="402">
        <v>0</v>
      </c>
      <c r="F65" s="402">
        <v>0</v>
      </c>
      <c r="G65" s="402">
        <v>0</v>
      </c>
      <c r="H65" s="402">
        <v>0</v>
      </c>
      <c r="I65" s="402">
        <v>0</v>
      </c>
      <c r="J65" s="402">
        <v>0</v>
      </c>
      <c r="K65" s="402">
        <v>0</v>
      </c>
    </row>
    <row r="66" spans="2:11" x14ac:dyDescent="0.3">
      <c r="B66" s="233" t="s">
        <v>1817</v>
      </c>
      <c r="C66" s="415">
        <v>15.00036723081878</v>
      </c>
      <c r="D66" s="402">
        <v>0</v>
      </c>
      <c r="E66" s="402">
        <v>0</v>
      </c>
      <c r="F66" s="402">
        <v>0</v>
      </c>
      <c r="G66" s="402">
        <v>0</v>
      </c>
      <c r="H66" s="402">
        <v>0</v>
      </c>
      <c r="I66" s="402">
        <v>0</v>
      </c>
      <c r="J66" s="402">
        <v>0</v>
      </c>
      <c r="K66" s="402">
        <v>0</v>
      </c>
    </row>
    <row r="67" spans="2:11" x14ac:dyDescent="0.3">
      <c r="B67" s="273" t="s">
        <v>1818</v>
      </c>
      <c r="C67" s="414">
        <v>4.1201976153245001E-2</v>
      </c>
      <c r="D67" s="402">
        <v>0</v>
      </c>
      <c r="E67" s="402">
        <v>0</v>
      </c>
      <c r="F67" s="402">
        <v>0</v>
      </c>
      <c r="G67" s="402">
        <v>0</v>
      </c>
      <c r="H67" s="402">
        <v>0</v>
      </c>
      <c r="I67" s="402">
        <v>0</v>
      </c>
      <c r="J67" s="402">
        <v>0</v>
      </c>
      <c r="K67" s="402">
        <v>0</v>
      </c>
    </row>
    <row r="68" spans="2:11" x14ac:dyDescent="0.3">
      <c r="B68" s="273" t="s">
        <v>110</v>
      </c>
      <c r="C68" s="414">
        <v>21.990361023948335</v>
      </c>
      <c r="D68" s="401">
        <v>0</v>
      </c>
      <c r="E68" s="401">
        <v>0</v>
      </c>
      <c r="F68" s="401">
        <v>0</v>
      </c>
      <c r="G68" s="401">
        <v>0</v>
      </c>
      <c r="H68" s="401">
        <v>0</v>
      </c>
      <c r="I68" s="401">
        <v>0</v>
      </c>
      <c r="J68" s="401">
        <v>0</v>
      </c>
      <c r="K68" s="401">
        <v>0</v>
      </c>
    </row>
    <row r="69" spans="2:11" x14ac:dyDescent="0.3">
      <c r="C69" s="413"/>
    </row>
    <row r="70" spans="2:11" x14ac:dyDescent="0.3">
      <c r="B70" s="234" t="s">
        <v>1819</v>
      </c>
    </row>
    <row r="71" spans="2:11" x14ac:dyDescent="0.3">
      <c r="B71" s="300" t="s">
        <v>1820</v>
      </c>
      <c r="C71" s="301" t="s">
        <v>1802</v>
      </c>
      <c r="D71" s="301" t="s">
        <v>1807</v>
      </c>
      <c r="E71" s="301" t="s">
        <v>1808</v>
      </c>
      <c r="F71" s="301" t="s">
        <v>1809</v>
      </c>
      <c r="G71" s="301" t="s">
        <v>1810</v>
      </c>
      <c r="H71" s="301" t="s">
        <v>1811</v>
      </c>
      <c r="I71" s="301" t="s">
        <v>1812</v>
      </c>
      <c r="J71" s="301" t="s">
        <v>1813</v>
      </c>
      <c r="K71" s="301" t="s">
        <v>1814</v>
      </c>
    </row>
    <row r="72" spans="2:11" x14ac:dyDescent="0.3">
      <c r="B72" s="233" t="s">
        <v>1821</v>
      </c>
      <c r="C72" s="288">
        <v>1.3488267105448228</v>
      </c>
      <c r="D72" s="402">
        <v>0</v>
      </c>
      <c r="E72" s="402">
        <v>0</v>
      </c>
      <c r="F72" s="402">
        <v>0</v>
      </c>
      <c r="G72" s="402">
        <v>0</v>
      </c>
      <c r="H72" s="402">
        <v>0</v>
      </c>
      <c r="I72" s="402">
        <v>0</v>
      </c>
      <c r="J72" s="402">
        <v>0</v>
      </c>
      <c r="K72" s="402">
        <v>0</v>
      </c>
    </row>
    <row r="73" spans="2:11" x14ac:dyDescent="0.3">
      <c r="B73" s="233" t="s">
        <v>1822</v>
      </c>
      <c r="C73" s="402">
        <v>0</v>
      </c>
      <c r="D73" s="402">
        <v>0</v>
      </c>
      <c r="E73" s="402">
        <v>0</v>
      </c>
      <c r="F73" s="402">
        <v>0</v>
      </c>
      <c r="G73" s="402">
        <v>0</v>
      </c>
      <c r="H73" s="402">
        <v>0</v>
      </c>
      <c r="I73" s="402">
        <v>0</v>
      </c>
      <c r="J73" s="402">
        <v>0</v>
      </c>
      <c r="K73" s="402">
        <v>0</v>
      </c>
    </row>
    <row r="74" spans="2:11" x14ac:dyDescent="0.3">
      <c r="B74" s="233" t="s">
        <v>1823</v>
      </c>
      <c r="C74" s="409">
        <v>20.641534313403511</v>
      </c>
      <c r="G74" s="412" t="s">
        <v>1766</v>
      </c>
      <c r="H74" s="412" t="s">
        <v>1766</v>
      </c>
      <c r="I74" s="412" t="s">
        <v>1766</v>
      </c>
      <c r="J74" s="412" t="s">
        <v>1766</v>
      </c>
      <c r="K74" s="412" t="s">
        <v>1766</v>
      </c>
    </row>
    <row r="75" spans="2:11" x14ac:dyDescent="0.3">
      <c r="B75" s="302" t="s">
        <v>1824</v>
      </c>
      <c r="C75" s="411" t="s">
        <v>1766</v>
      </c>
      <c r="D75" s="301" t="s">
        <v>1766</v>
      </c>
      <c r="E75" s="301" t="s">
        <v>1766</v>
      </c>
      <c r="F75" s="301" t="s">
        <v>1766</v>
      </c>
      <c r="G75" s="273"/>
      <c r="H75" s="273"/>
      <c r="I75" s="273"/>
      <c r="J75" s="402">
        <v>0</v>
      </c>
      <c r="K75" s="402">
        <v>0</v>
      </c>
    </row>
    <row r="76" spans="2:11" x14ac:dyDescent="0.3">
      <c r="B76" s="273" t="s">
        <v>110</v>
      </c>
      <c r="C76" s="407">
        <v>21.990361023948335</v>
      </c>
      <c r="D76" s="273"/>
      <c r="E76" s="273"/>
      <c r="F76" s="273"/>
      <c r="G76" s="273"/>
      <c r="H76" s="273"/>
      <c r="I76" s="273"/>
      <c r="J76" s="401">
        <v>0</v>
      </c>
      <c r="K76" s="401">
        <v>0</v>
      </c>
    </row>
    <row r="77" spans="2:11" x14ac:dyDescent="0.3">
      <c r="C77" s="404"/>
    </row>
    <row r="78" spans="2:11" x14ac:dyDescent="0.3">
      <c r="B78" s="234" t="s">
        <v>1825</v>
      </c>
    </row>
    <row r="79" spans="2:11" x14ac:dyDescent="0.3">
      <c r="B79" s="300" t="s">
        <v>1826</v>
      </c>
      <c r="C79" s="273" t="s">
        <v>1816</v>
      </c>
      <c r="D79" s="273" t="s">
        <v>1817</v>
      </c>
      <c r="E79" s="273" t="s">
        <v>1818</v>
      </c>
      <c r="F79" s="273" t="s">
        <v>110</v>
      </c>
    </row>
    <row r="80" spans="2:11" x14ac:dyDescent="0.3">
      <c r="B80" s="233" t="s">
        <v>1821</v>
      </c>
      <c r="C80" s="288">
        <v>1.3488267105448228</v>
      </c>
      <c r="D80" s="402">
        <v>0</v>
      </c>
      <c r="E80" s="402">
        <v>0</v>
      </c>
      <c r="F80" s="410">
        <v>1.3488267105448228</v>
      </c>
    </row>
    <row r="81" spans="2:12" x14ac:dyDescent="0.3">
      <c r="B81" s="233" t="s">
        <v>1822</v>
      </c>
      <c r="C81" s="402">
        <v>0</v>
      </c>
      <c r="D81" s="402">
        <v>0</v>
      </c>
      <c r="E81" s="402">
        <v>0</v>
      </c>
      <c r="F81" s="402">
        <v>0</v>
      </c>
    </row>
    <row r="82" spans="2:12" x14ac:dyDescent="0.3">
      <c r="B82" s="233" t="s">
        <v>1823</v>
      </c>
      <c r="C82" s="409">
        <v>5.5999651064314868</v>
      </c>
      <c r="D82" s="288">
        <v>15.00036723081878</v>
      </c>
      <c r="E82" s="288">
        <v>4.1201976153245001E-2</v>
      </c>
      <c r="F82" s="288">
        <v>20.641534313403511</v>
      </c>
    </row>
    <row r="83" spans="2:12" x14ac:dyDescent="0.3">
      <c r="B83" s="302" t="s">
        <v>1824</v>
      </c>
      <c r="C83" s="408">
        <v>0</v>
      </c>
      <c r="D83" s="273"/>
      <c r="E83" s="408">
        <v>0</v>
      </c>
      <c r="F83" s="408">
        <v>0</v>
      </c>
    </row>
    <row r="84" spans="2:12" x14ac:dyDescent="0.3">
      <c r="B84" s="273" t="s">
        <v>110</v>
      </c>
      <c r="C84" s="407">
        <v>6.9487918169763097</v>
      </c>
      <c r="D84" s="406">
        <v>15.00036723081878</v>
      </c>
      <c r="E84" s="406">
        <v>4.1201976153245001E-2</v>
      </c>
      <c r="F84" s="406">
        <v>21.990361023948335</v>
      </c>
    </row>
    <row r="85" spans="2:12" x14ac:dyDescent="0.3">
      <c r="C85" s="404"/>
    </row>
    <row r="86" spans="2:12" x14ac:dyDescent="0.3">
      <c r="B86" s="234" t="s">
        <v>1827</v>
      </c>
      <c r="L86" s="303"/>
    </row>
    <row r="87" spans="2:12" x14ac:dyDescent="0.3">
      <c r="B87" s="459" t="s">
        <v>1828</v>
      </c>
      <c r="C87" s="459"/>
      <c r="D87" s="459"/>
      <c r="E87" s="459"/>
      <c r="F87" s="405">
        <v>21.990361023948338</v>
      </c>
    </row>
    <row r="88" spans="2:12" x14ac:dyDescent="0.3">
      <c r="B88" s="304"/>
      <c r="C88" s="304"/>
      <c r="D88" s="304"/>
      <c r="E88" s="304"/>
      <c r="F88" s="404"/>
    </row>
    <row r="89" spans="2:12" x14ac:dyDescent="0.3">
      <c r="B89" s="305"/>
      <c r="C89" s="305"/>
      <c r="D89" s="305"/>
    </row>
    <row r="90" spans="2:12" x14ac:dyDescent="0.3">
      <c r="B90" s="306" t="s">
        <v>1829</v>
      </c>
      <c r="C90" s="403"/>
      <c r="D90" s="305"/>
    </row>
    <row r="91" spans="2:12" x14ac:dyDescent="0.3">
      <c r="B91" s="307" t="s">
        <v>1830</v>
      </c>
      <c r="C91" s="402">
        <v>0</v>
      </c>
      <c r="D91" s="305"/>
    </row>
    <row r="92" spans="2:12" x14ac:dyDescent="0.3">
      <c r="B92" s="305" t="s">
        <v>1831</v>
      </c>
      <c r="C92" s="402">
        <v>0</v>
      </c>
      <c r="D92" s="305"/>
    </row>
    <row r="93" spans="2:12" x14ac:dyDescent="0.3">
      <c r="B93" s="302" t="s">
        <v>1818</v>
      </c>
      <c r="C93" s="402">
        <v>0</v>
      </c>
      <c r="D93" s="305"/>
    </row>
    <row r="94" spans="2:12" x14ac:dyDescent="0.3">
      <c r="B94" s="308" t="s">
        <v>110</v>
      </c>
      <c r="C94" s="401">
        <v>0</v>
      </c>
      <c r="D94" s="305"/>
    </row>
    <row r="95" spans="2:12" x14ac:dyDescent="0.3">
      <c r="B95" s="305"/>
      <c r="C95" s="305"/>
      <c r="D95" s="305"/>
    </row>
    <row r="96" spans="2:12" x14ac:dyDescent="0.3">
      <c r="B96" s="306" t="s">
        <v>1832</v>
      </c>
      <c r="C96" s="403"/>
      <c r="D96" s="305"/>
    </row>
    <row r="97" spans="2:9" x14ac:dyDescent="0.3">
      <c r="B97" s="307" t="s">
        <v>1830</v>
      </c>
      <c r="C97" s="402">
        <v>0</v>
      </c>
      <c r="D97" s="305"/>
    </row>
    <row r="98" spans="2:9" x14ac:dyDescent="0.3">
      <c r="B98" s="305" t="s">
        <v>1831</v>
      </c>
      <c r="C98" s="402">
        <v>0</v>
      </c>
      <c r="D98" s="305"/>
    </row>
    <row r="99" spans="2:9" x14ac:dyDescent="0.3">
      <c r="B99" s="302" t="s">
        <v>1818</v>
      </c>
      <c r="C99" s="402">
        <v>0</v>
      </c>
      <c r="D99" s="305"/>
    </row>
    <row r="100" spans="2:9" x14ac:dyDescent="0.3">
      <c r="B100" s="308" t="s">
        <v>110</v>
      </c>
      <c r="C100" s="401">
        <v>0</v>
      </c>
      <c r="D100" s="305"/>
    </row>
    <row r="101" spans="2:9" x14ac:dyDescent="0.3">
      <c r="B101" s="305"/>
      <c r="C101" s="400"/>
      <c r="D101" s="305"/>
    </row>
    <row r="102" spans="2:9" ht="18" x14ac:dyDescent="0.3">
      <c r="B102" s="455" t="s">
        <v>1833</v>
      </c>
      <c r="C102" s="455"/>
      <c r="D102" s="455"/>
      <c r="E102" s="455"/>
      <c r="F102" s="455"/>
    </row>
    <row r="103" spans="2:9" ht="18" x14ac:dyDescent="0.3">
      <c r="B103" s="299"/>
      <c r="C103" s="309"/>
      <c r="D103" s="310"/>
      <c r="E103" s="310"/>
      <c r="F103" s="310"/>
    </row>
    <row r="104" spans="2:9" x14ac:dyDescent="0.3">
      <c r="B104" s="273" t="s">
        <v>1834</v>
      </c>
      <c r="C104" s="311" t="s">
        <v>2065</v>
      </c>
    </row>
    <row r="105" spans="2:9" x14ac:dyDescent="0.3">
      <c r="B105" s="305" t="s">
        <v>1835</v>
      </c>
      <c r="C105" s="312">
        <v>1</v>
      </c>
      <c r="D105" s="277"/>
    </row>
    <row r="106" spans="2:9" x14ac:dyDescent="0.3">
      <c r="B106" s="305" t="s">
        <v>1836</v>
      </c>
      <c r="C106" s="399">
        <v>0</v>
      </c>
    </row>
    <row r="107" spans="2:9" x14ac:dyDescent="0.3">
      <c r="B107" s="305" t="s">
        <v>1837</v>
      </c>
      <c r="C107" s="399">
        <v>0</v>
      </c>
    </row>
    <row r="108" spans="2:9" x14ac:dyDescent="0.3">
      <c r="B108" s="305" t="s">
        <v>1838</v>
      </c>
      <c r="C108" s="399">
        <v>0</v>
      </c>
    </row>
    <row r="109" spans="2:9" x14ac:dyDescent="0.3">
      <c r="B109" s="305" t="s">
        <v>1839</v>
      </c>
      <c r="C109" s="399">
        <v>0</v>
      </c>
    </row>
    <row r="110" spans="2:9" x14ac:dyDescent="0.3">
      <c r="B110" s="305" t="s">
        <v>1840</v>
      </c>
      <c r="C110" s="399">
        <v>0</v>
      </c>
    </row>
    <row r="111" spans="2:9" x14ac:dyDescent="0.3">
      <c r="B111" s="302" t="s">
        <v>1841</v>
      </c>
      <c r="C111" s="398">
        <v>0</v>
      </c>
    </row>
    <row r="112" spans="2:9" x14ac:dyDescent="0.3">
      <c r="C112" s="270"/>
      <c r="D112" s="270"/>
      <c r="E112" s="270"/>
      <c r="F112" s="295"/>
      <c r="G112" s="296"/>
      <c r="H112" s="296"/>
      <c r="I112" s="295"/>
    </row>
    <row r="113" spans="2:9" x14ac:dyDescent="0.3">
      <c r="B113" s="286"/>
      <c r="C113" s="270"/>
      <c r="D113" s="270"/>
      <c r="E113" s="270"/>
      <c r="F113" s="295"/>
      <c r="G113" s="296"/>
      <c r="H113" s="296"/>
      <c r="I113" s="295"/>
    </row>
    <row r="115" spans="2:9" ht="18" x14ac:dyDescent="0.3">
      <c r="B115" s="455" t="s">
        <v>1842</v>
      </c>
      <c r="C115" s="455"/>
      <c r="D115" s="455"/>
      <c r="E115" s="455"/>
      <c r="F115" s="455"/>
    </row>
    <row r="116" spans="2:9" ht="18" x14ac:dyDescent="0.3">
      <c r="B116" s="299"/>
      <c r="C116" s="457" t="s">
        <v>1843</v>
      </c>
      <c r="D116" s="457"/>
      <c r="E116" s="457"/>
      <c r="F116" s="457"/>
    </row>
    <row r="117" spans="2:9" x14ac:dyDescent="0.3">
      <c r="B117" s="290" t="s">
        <v>1844</v>
      </c>
      <c r="C117" s="454"/>
      <c r="D117" s="454"/>
      <c r="E117" s="454"/>
      <c r="F117" s="454"/>
    </row>
    <row r="118" spans="2:9" ht="9.75" customHeight="1" x14ac:dyDescent="0.3">
      <c r="B118" s="290"/>
      <c r="C118" s="384"/>
      <c r="D118" s="384"/>
      <c r="E118" s="384"/>
      <c r="F118" s="384"/>
    </row>
    <row r="119" spans="2:9" x14ac:dyDescent="0.3">
      <c r="B119" s="313" t="s">
        <v>1845</v>
      </c>
      <c r="C119" s="460" t="s">
        <v>1846</v>
      </c>
      <c r="D119" s="460"/>
      <c r="E119" s="460"/>
      <c r="F119" s="460"/>
    </row>
    <row r="120" spans="2:9" s="303" customFormat="1" ht="14.25" x14ac:dyDescent="0.2">
      <c r="B120" s="314" t="s">
        <v>1847</v>
      </c>
    </row>
    <row r="121" spans="2:9" x14ac:dyDescent="0.3">
      <c r="B121" s="290"/>
    </row>
    <row r="122" spans="2:9" x14ac:dyDescent="0.3">
      <c r="B122" s="290"/>
    </row>
    <row r="123" spans="2:9" ht="17.25" x14ac:dyDescent="0.3">
      <c r="B123" s="315"/>
    </row>
    <row r="124" spans="2:9" ht="18" x14ac:dyDescent="0.3">
      <c r="B124" s="455" t="s">
        <v>1848</v>
      </c>
      <c r="C124" s="455"/>
      <c r="D124" s="455"/>
      <c r="E124" s="455"/>
      <c r="F124" s="455"/>
    </row>
    <row r="125" spans="2:9" ht="18" x14ac:dyDescent="0.3">
      <c r="B125" s="299"/>
      <c r="C125" s="457" t="s">
        <v>1843</v>
      </c>
      <c r="D125" s="457"/>
      <c r="E125" s="457"/>
      <c r="F125" s="457"/>
    </row>
    <row r="126" spans="2:9" x14ac:dyDescent="0.3">
      <c r="B126" s="316"/>
      <c r="C126" s="461" t="s">
        <v>1849</v>
      </c>
      <c r="D126" s="461"/>
      <c r="E126" s="461" t="s">
        <v>1850</v>
      </c>
      <c r="F126" s="461"/>
    </row>
    <row r="127" spans="2:9" ht="33" x14ac:dyDescent="0.3">
      <c r="B127" s="256" t="s">
        <v>1851</v>
      </c>
      <c r="C127" s="454" t="s">
        <v>1846</v>
      </c>
      <c r="D127" s="454"/>
      <c r="E127" s="454"/>
      <c r="F127" s="454"/>
    </row>
    <row r="128" spans="2:9" x14ac:dyDescent="0.3">
      <c r="B128" s="290" t="s">
        <v>1852</v>
      </c>
      <c r="C128" s="454" t="s">
        <v>1846</v>
      </c>
      <c r="D128" s="454"/>
      <c r="E128" s="454"/>
      <c r="F128" s="454"/>
    </row>
    <row r="129" spans="2:9" x14ac:dyDescent="0.3">
      <c r="B129" s="313" t="s">
        <v>1853</v>
      </c>
      <c r="C129" s="460"/>
      <c r="D129" s="460"/>
      <c r="E129" s="460" t="s">
        <v>1846</v>
      </c>
      <c r="F129" s="460"/>
    </row>
    <row r="130" spans="2:9" x14ac:dyDescent="0.3">
      <c r="B130" s="317"/>
    </row>
    <row r="133" spans="2:9" x14ac:dyDescent="0.3">
      <c r="I133" s="392" t="s">
        <v>1748</v>
      </c>
    </row>
  </sheetData>
  <mergeCells count="20">
    <mergeCell ref="C129:D129"/>
    <mergeCell ref="E127:F127"/>
    <mergeCell ref="E128:F128"/>
    <mergeCell ref="E129:F129"/>
    <mergeCell ref="C126:D126"/>
    <mergeCell ref="E126:F126"/>
    <mergeCell ref="B4:E4"/>
    <mergeCell ref="B25:E25"/>
    <mergeCell ref="C127:D127"/>
    <mergeCell ref="C128:D128"/>
    <mergeCell ref="B115:F115"/>
    <mergeCell ref="B124:F124"/>
    <mergeCell ref="B5:I5"/>
    <mergeCell ref="C125:F125"/>
    <mergeCell ref="C116:F116"/>
    <mergeCell ref="C117:F117"/>
    <mergeCell ref="B60:D60"/>
    <mergeCell ref="B87:E87"/>
    <mergeCell ref="B102:F102"/>
    <mergeCell ref="C119:F119"/>
  </mergeCells>
  <hyperlinks>
    <hyperlink ref="I133" location="Contents!A1" display="To Frontpage" xr:uid="{A4582803-8D95-4939-AC4B-B5DF11A4A02A}"/>
  </hyperlinks>
  <pageMargins left="0.70866141732283472" right="0.70866141732283472" top="0.74803149606299213" bottom="0.74803149606299213" header="0.31496062992125984" footer="0.31496062992125984"/>
  <pageSetup paperSize="9" scale="3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D9B79-1BE2-48D3-B9E4-26E7E10792AD}">
  <sheetPr>
    <pageSetUpPr fitToPage="1"/>
  </sheetPr>
  <dimension ref="B4:N30"/>
  <sheetViews>
    <sheetView zoomScaleNormal="100" workbookViewId="0"/>
  </sheetViews>
  <sheetFormatPr defaultColWidth="9.140625" defaultRowHeight="16.5" x14ac:dyDescent="0.3"/>
  <cols>
    <col min="1" max="1" width="4.7109375" style="233" customWidth="1"/>
    <col min="2" max="2" width="7.7109375" style="233" customWidth="1"/>
    <col min="3" max="12" width="15.7109375" style="233" customWidth="1"/>
    <col min="13" max="13" width="19.28515625" style="233" customWidth="1"/>
    <col min="14" max="16384" width="9.140625" style="233"/>
  </cols>
  <sheetData>
    <row r="4" spans="2:13" ht="18" x14ac:dyDescent="0.3">
      <c r="B4" s="383" t="s">
        <v>1854</v>
      </c>
      <c r="K4" s="318" t="s">
        <v>1855</v>
      </c>
      <c r="L4" s="319">
        <v>44561</v>
      </c>
    </row>
    <row r="5" spans="2:13" x14ac:dyDescent="0.3">
      <c r="B5" s="286" t="s">
        <v>1856</v>
      </c>
    </row>
    <row r="7" spans="2:13" x14ac:dyDescent="0.3">
      <c r="B7" s="238" t="s">
        <v>1857</v>
      </c>
    </row>
    <row r="8" spans="2:13" ht="3.75" customHeight="1" x14ac:dyDescent="0.3">
      <c r="B8" s="238"/>
    </row>
    <row r="9" spans="2:13" x14ac:dyDescent="0.3">
      <c r="B9" s="320" t="s">
        <v>1671</v>
      </c>
      <c r="C9" s="321"/>
      <c r="D9" s="321"/>
      <c r="E9" s="321"/>
      <c r="F9" s="321"/>
      <c r="G9" s="321"/>
      <c r="H9" s="321"/>
      <c r="I9" s="321"/>
      <c r="J9" s="321"/>
      <c r="K9" s="321"/>
      <c r="L9" s="321"/>
      <c r="M9" s="321"/>
    </row>
    <row r="10" spans="2:13" ht="66" x14ac:dyDescent="0.3">
      <c r="B10" s="273"/>
      <c r="C10" s="322" t="s">
        <v>1858</v>
      </c>
      <c r="D10" s="322" t="s">
        <v>1859</v>
      </c>
      <c r="E10" s="322" t="s">
        <v>1860</v>
      </c>
      <c r="F10" s="322" t="s">
        <v>1861</v>
      </c>
      <c r="G10" s="322" t="s">
        <v>1862</v>
      </c>
      <c r="H10" s="322" t="s">
        <v>1863</v>
      </c>
      <c r="I10" s="322" t="s">
        <v>1864</v>
      </c>
      <c r="J10" s="322" t="s">
        <v>772</v>
      </c>
      <c r="K10" s="322" t="s">
        <v>1865</v>
      </c>
      <c r="L10" s="322" t="s">
        <v>108</v>
      </c>
      <c r="M10" s="323" t="s">
        <v>110</v>
      </c>
    </row>
    <row r="11" spans="2:13" x14ac:dyDescent="0.3">
      <c r="B11" s="324" t="s">
        <v>110</v>
      </c>
      <c r="C11" s="424">
        <v>7098</v>
      </c>
      <c r="D11" s="424">
        <v>175</v>
      </c>
      <c r="E11" s="424">
        <v>59</v>
      </c>
      <c r="F11" s="424">
        <v>699</v>
      </c>
      <c r="G11" s="424">
        <v>15875</v>
      </c>
      <c r="H11" s="424">
        <v>316</v>
      </c>
      <c r="I11" s="424">
        <v>12221</v>
      </c>
      <c r="J11" s="424">
        <v>32662</v>
      </c>
      <c r="K11" s="424">
        <v>122</v>
      </c>
      <c r="L11" s="424">
        <v>14</v>
      </c>
      <c r="M11" s="423">
        <f>SUM(C11:L11)</f>
        <v>69241</v>
      </c>
    </row>
    <row r="12" spans="2:13" x14ac:dyDescent="0.3">
      <c r="B12" s="325" t="s">
        <v>1866</v>
      </c>
      <c r="C12" s="326">
        <f t="shared" ref="C12:M12" si="0">+C11/$M$11</f>
        <v>0.10251151774237807</v>
      </c>
      <c r="D12" s="326">
        <f t="shared" si="0"/>
        <v>2.5274042835892029E-3</v>
      </c>
      <c r="E12" s="326">
        <f t="shared" si="0"/>
        <v>8.5209630132435988E-4</v>
      </c>
      <c r="F12" s="326">
        <f t="shared" si="0"/>
        <v>1.0095174824164874E-2</v>
      </c>
      <c r="G12" s="326">
        <f t="shared" si="0"/>
        <v>0.22927167429702056</v>
      </c>
      <c r="H12" s="326">
        <f t="shared" si="0"/>
        <v>4.563770020652504E-3</v>
      </c>
      <c r="I12" s="326">
        <f t="shared" si="0"/>
        <v>0.17649947285567799</v>
      </c>
      <c r="J12" s="326">
        <f t="shared" si="0"/>
        <v>0.47171473548908882</v>
      </c>
      <c r="K12" s="326">
        <f t="shared" si="0"/>
        <v>1.761961843416473E-3</v>
      </c>
      <c r="L12" s="326">
        <f t="shared" si="0"/>
        <v>2.0219234268713623E-4</v>
      </c>
      <c r="M12" s="326">
        <f t="shared" si="0"/>
        <v>1</v>
      </c>
    </row>
    <row r="14" spans="2:13" x14ac:dyDescent="0.3">
      <c r="B14" s="238" t="s">
        <v>1867</v>
      </c>
    </row>
    <row r="15" spans="2:13" ht="3.75" customHeight="1" x14ac:dyDescent="0.3">
      <c r="B15" s="238"/>
    </row>
    <row r="16" spans="2:13" x14ac:dyDescent="0.3">
      <c r="B16" s="320" t="s">
        <v>1673</v>
      </c>
      <c r="C16" s="321"/>
      <c r="D16" s="321"/>
      <c r="E16" s="321"/>
      <c r="F16" s="321"/>
      <c r="G16" s="321"/>
      <c r="H16" s="321"/>
      <c r="I16" s="321"/>
      <c r="J16" s="321"/>
      <c r="K16" s="321"/>
      <c r="L16" s="321"/>
      <c r="M16" s="321"/>
    </row>
    <row r="17" spans="2:14" ht="66" x14ac:dyDescent="0.3">
      <c r="B17" s="273"/>
      <c r="C17" s="322" t="s">
        <v>1858</v>
      </c>
      <c r="D17" s="322" t="s">
        <v>1859</v>
      </c>
      <c r="E17" s="322" t="s">
        <v>1860</v>
      </c>
      <c r="F17" s="322" t="s">
        <v>1861</v>
      </c>
      <c r="G17" s="322" t="s">
        <v>1862</v>
      </c>
      <c r="H17" s="322" t="s">
        <v>1863</v>
      </c>
      <c r="I17" s="322" t="s">
        <v>1864</v>
      </c>
      <c r="J17" s="322" t="s">
        <v>772</v>
      </c>
      <c r="K17" s="322" t="s">
        <v>1865</v>
      </c>
      <c r="L17" s="322" t="s">
        <v>108</v>
      </c>
      <c r="M17" s="323" t="s">
        <v>110</v>
      </c>
    </row>
    <row r="18" spans="2:14" x14ac:dyDescent="0.3">
      <c r="B18" s="324" t="s">
        <v>110</v>
      </c>
      <c r="C18" s="405">
        <v>8.7475540754400001</v>
      </c>
      <c r="D18" s="405">
        <v>0.44923303129999997</v>
      </c>
      <c r="E18" s="405">
        <v>0.44677127020000001</v>
      </c>
      <c r="F18" s="405">
        <v>3.5820073585899999</v>
      </c>
      <c r="G18" s="405">
        <v>35.805814951489999</v>
      </c>
      <c r="H18" s="405">
        <v>1.98456626794</v>
      </c>
      <c r="I18" s="405">
        <v>31.382722504450001</v>
      </c>
      <c r="J18" s="405">
        <v>92.354630705470001</v>
      </c>
      <c r="K18" s="405">
        <v>0.37968610397000002</v>
      </c>
      <c r="L18" s="405">
        <v>7.5463156399999995E-2</v>
      </c>
      <c r="M18" s="422">
        <f>SUM(C18:L18)</f>
        <v>175.20844942524997</v>
      </c>
    </row>
    <row r="19" spans="2:14" x14ac:dyDescent="0.3">
      <c r="B19" s="325" t="s">
        <v>1866</v>
      </c>
      <c r="C19" s="326">
        <f t="shared" ref="C19:M19" si="1">+C18/$M$18</f>
        <v>4.9926553794267851E-2</v>
      </c>
      <c r="D19" s="326">
        <f t="shared" si="1"/>
        <v>2.5639918210203579E-3</v>
      </c>
      <c r="E19" s="326">
        <f t="shared" si="1"/>
        <v>2.5499413508057339E-3</v>
      </c>
      <c r="F19" s="326">
        <f t="shared" si="1"/>
        <v>2.0444261508736249E-2</v>
      </c>
      <c r="G19" s="326">
        <f t="shared" si="1"/>
        <v>0.20436123411254781</v>
      </c>
      <c r="H19" s="326">
        <f t="shared" si="1"/>
        <v>1.1326886770872801E-2</v>
      </c>
      <c r="I19" s="326">
        <f t="shared" si="1"/>
        <v>0.17911649014301084</v>
      </c>
      <c r="J19" s="326">
        <f t="shared" si="1"/>
        <v>0.52711288187543548</v>
      </c>
      <c r="K19" s="326">
        <f t="shared" si="1"/>
        <v>2.1670536165094446E-3</v>
      </c>
      <c r="L19" s="326">
        <f t="shared" si="1"/>
        <v>4.3070500679360905E-4</v>
      </c>
      <c r="M19" s="326">
        <f t="shared" si="1"/>
        <v>1</v>
      </c>
    </row>
    <row r="21" spans="2:14" x14ac:dyDescent="0.3">
      <c r="B21" s="238" t="s">
        <v>1868</v>
      </c>
    </row>
    <row r="22" spans="2:14" ht="3.75" customHeight="1" x14ac:dyDescent="0.3">
      <c r="B22" s="238"/>
    </row>
    <row r="23" spans="2:14" x14ac:dyDescent="0.3">
      <c r="B23" s="320" t="s">
        <v>1675</v>
      </c>
      <c r="C23" s="321"/>
      <c r="D23" s="321"/>
      <c r="E23" s="321"/>
      <c r="F23" s="321"/>
      <c r="G23" s="321"/>
      <c r="H23" s="321"/>
      <c r="I23" s="321"/>
      <c r="J23" s="321"/>
      <c r="K23" s="321"/>
      <c r="L23" s="321"/>
      <c r="M23" s="321"/>
    </row>
    <row r="24" spans="2:14" x14ac:dyDescent="0.3">
      <c r="C24" s="327"/>
    </row>
    <row r="25" spans="2:14" x14ac:dyDescent="0.3">
      <c r="B25" s="273"/>
      <c r="C25" s="322" t="s">
        <v>1634</v>
      </c>
      <c r="D25" s="322" t="s">
        <v>1635</v>
      </c>
      <c r="E25" s="322" t="s">
        <v>1636</v>
      </c>
      <c r="F25" s="322" t="s">
        <v>1637</v>
      </c>
      <c r="G25" s="322" t="s">
        <v>1869</v>
      </c>
      <c r="H25" s="322" t="s">
        <v>1638</v>
      </c>
      <c r="I25" s="323" t="s">
        <v>110</v>
      </c>
    </row>
    <row r="26" spans="2:14" x14ac:dyDescent="0.3">
      <c r="B26" s="324" t="s">
        <v>110</v>
      </c>
      <c r="C26" s="405">
        <v>42.919428215929997</v>
      </c>
      <c r="D26" s="405">
        <v>53.426122599990002</v>
      </c>
      <c r="E26" s="405">
        <v>63.045463167229997</v>
      </c>
      <c r="F26" s="405">
        <v>11.94794751655</v>
      </c>
      <c r="G26" s="405">
        <v>2.4930334168499999</v>
      </c>
      <c r="H26" s="405">
        <v>1.3774928684400001</v>
      </c>
      <c r="I26" s="422">
        <f>SUM(C26:H26)</f>
        <v>175.20948778498999</v>
      </c>
    </row>
    <row r="27" spans="2:14" x14ac:dyDescent="0.3">
      <c r="B27" s="325" t="s">
        <v>1866</v>
      </c>
      <c r="C27" s="326">
        <f t="shared" ref="C27:I27" si="2">+C26/$I$26</f>
        <v>0.2449606397377235</v>
      </c>
      <c r="D27" s="326">
        <f t="shared" si="2"/>
        <v>0.3049271091161021</v>
      </c>
      <c r="E27" s="326">
        <f t="shared" si="2"/>
        <v>0.35982904786866821</v>
      </c>
      <c r="F27" s="326">
        <f t="shared" si="2"/>
        <v>6.8192354578492001E-2</v>
      </c>
      <c r="G27" s="326">
        <f t="shared" si="2"/>
        <v>1.4228872239552175E-2</v>
      </c>
      <c r="H27" s="326">
        <f t="shared" si="2"/>
        <v>7.8619764594620792E-3</v>
      </c>
      <c r="I27" s="328">
        <f t="shared" si="2"/>
        <v>1</v>
      </c>
    </row>
    <row r="30" spans="2:14" x14ac:dyDescent="0.3">
      <c r="N30" s="392" t="s">
        <v>1748</v>
      </c>
    </row>
  </sheetData>
  <hyperlinks>
    <hyperlink ref="N30" location="Contents!A1" display="To Frontpage" xr:uid="{00D2A93F-FCCF-4268-B548-575C3A39ACF4}"/>
  </hyperlinks>
  <pageMargins left="0.70866141732283472" right="0.70866141732283472" top="0.74803149606299213" bottom="0.74803149606299213" header="0.31496062992125984" footer="0.31496062992125984"/>
  <pageSetup paperSize="9" scale="66"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32C05-F475-409D-8700-DE2D2ECFED41}">
  <sheetPr>
    <pageSetUpPr fitToPage="1"/>
  </sheetPr>
  <dimension ref="B4:N95"/>
  <sheetViews>
    <sheetView zoomScale="70" zoomScaleNormal="70" workbookViewId="0"/>
  </sheetViews>
  <sheetFormatPr defaultColWidth="9.140625" defaultRowHeight="16.5" x14ac:dyDescent="0.3"/>
  <cols>
    <col min="1" max="1" width="4.7109375" style="233" customWidth="1"/>
    <col min="2" max="2" width="31" style="233" customWidth="1"/>
    <col min="3" max="3" width="21.5703125" style="233" customWidth="1"/>
    <col min="4" max="12" width="15.7109375" style="233" customWidth="1"/>
    <col min="13" max="13" width="3.42578125" style="233" customWidth="1"/>
    <col min="14" max="16384" width="9.140625" style="233"/>
  </cols>
  <sheetData>
    <row r="4" spans="2:14" x14ac:dyDescent="0.3">
      <c r="J4" s="318" t="s">
        <v>1855</v>
      </c>
      <c r="K4" s="319">
        <f>'Table 1-3 - Lending'!L4</f>
        <v>44561</v>
      </c>
    </row>
    <row r="5" spans="2:14" x14ac:dyDescent="0.3">
      <c r="B5" s="238" t="s">
        <v>1870</v>
      </c>
    </row>
    <row r="6" spans="2:14" ht="3.75" customHeight="1" x14ac:dyDescent="0.3">
      <c r="B6" s="238"/>
    </row>
    <row r="7" spans="2:14" x14ac:dyDescent="0.3">
      <c r="B7" s="329" t="s">
        <v>1871</v>
      </c>
      <c r="C7" s="329"/>
      <c r="D7" s="330"/>
      <c r="E7" s="331"/>
      <c r="F7" s="331"/>
      <c r="G7" s="331"/>
      <c r="H7" s="331"/>
      <c r="I7" s="331"/>
      <c r="J7" s="331"/>
      <c r="K7" s="332"/>
      <c r="L7" s="332"/>
      <c r="M7" s="332"/>
      <c r="N7" s="332"/>
    </row>
    <row r="8" spans="2:14" x14ac:dyDescent="0.3">
      <c r="B8" s="273"/>
      <c r="C8" s="462" t="s">
        <v>1872</v>
      </c>
      <c r="D8" s="462"/>
      <c r="E8" s="462"/>
      <c r="F8" s="462"/>
      <c r="G8" s="462"/>
      <c r="H8" s="462"/>
      <c r="I8" s="462"/>
      <c r="J8" s="462"/>
      <c r="K8" s="462"/>
      <c r="L8" s="462"/>
    </row>
    <row r="9" spans="2:14" x14ac:dyDescent="0.3">
      <c r="B9" s="273"/>
      <c r="C9" s="333" t="s">
        <v>1873</v>
      </c>
      <c r="D9" s="333" t="s">
        <v>1874</v>
      </c>
      <c r="E9" s="333" t="s">
        <v>1875</v>
      </c>
      <c r="F9" s="333" t="s">
        <v>1876</v>
      </c>
      <c r="G9" s="333" t="s">
        <v>1877</v>
      </c>
      <c r="H9" s="333" t="s">
        <v>1878</v>
      </c>
      <c r="I9" s="333" t="s">
        <v>1879</v>
      </c>
      <c r="J9" s="333" t="s">
        <v>1880</v>
      </c>
      <c r="K9" s="333" t="s">
        <v>1881</v>
      </c>
      <c r="L9" s="333" t="s">
        <v>1882</v>
      </c>
      <c r="N9" s="334"/>
    </row>
    <row r="10" spans="2:14" x14ac:dyDescent="0.3">
      <c r="C10" s="335"/>
      <c r="D10" s="335"/>
      <c r="E10" s="335"/>
      <c r="F10" s="335"/>
      <c r="G10" s="335"/>
      <c r="H10" s="335"/>
      <c r="I10" s="335"/>
      <c r="J10" s="335"/>
      <c r="K10" s="335"/>
      <c r="L10" s="335"/>
    </row>
    <row r="11" spans="2:14" x14ac:dyDescent="0.3">
      <c r="B11" s="336" t="s">
        <v>1858</v>
      </c>
      <c r="C11" s="433">
        <v>3.2032194215100001</v>
      </c>
      <c r="D11" s="433">
        <v>2.8056898914100001</v>
      </c>
      <c r="E11" s="433">
        <v>1.91381452739</v>
      </c>
      <c r="F11" s="433">
        <v>0.50792080773000003</v>
      </c>
      <c r="G11" s="433">
        <v>0.19508372452</v>
      </c>
      <c r="H11" s="433">
        <v>2.257557281E-2</v>
      </c>
      <c r="I11" s="433">
        <v>1.218842664E-2</v>
      </c>
      <c r="J11" s="433">
        <v>9.18938054E-3</v>
      </c>
      <c r="K11" s="433">
        <v>6.60724335E-3</v>
      </c>
      <c r="L11" s="433">
        <v>7.1265018999999999E-2</v>
      </c>
      <c r="N11" s="335"/>
    </row>
    <row r="12" spans="2:14" x14ac:dyDescent="0.3">
      <c r="B12" s="336" t="s">
        <v>1859</v>
      </c>
      <c r="C12" s="433">
        <v>0.14207123722000001</v>
      </c>
      <c r="D12" s="433">
        <v>0.13445229899</v>
      </c>
      <c r="E12" s="433">
        <v>0.11574582193999999</v>
      </c>
      <c r="F12" s="433">
        <v>3.9282177639999999E-2</v>
      </c>
      <c r="G12" s="433">
        <v>7.0367500100000004E-3</v>
      </c>
      <c r="H12" s="433">
        <v>9.1583969999999994E-5</v>
      </c>
      <c r="I12" s="433">
        <v>9.1583940000000005E-5</v>
      </c>
      <c r="J12" s="433">
        <v>9.1583950000000006E-5</v>
      </c>
      <c r="K12" s="433">
        <v>9.1583960000000007E-5</v>
      </c>
      <c r="L12" s="433">
        <v>1.0278407999999999E-2</v>
      </c>
      <c r="N12" s="433"/>
    </row>
    <row r="13" spans="2:14" x14ac:dyDescent="0.3">
      <c r="B13" s="336" t="s">
        <v>1860</v>
      </c>
      <c r="C13" s="433">
        <v>0.16435315247000001</v>
      </c>
      <c r="D13" s="433">
        <v>0.14127457497000001</v>
      </c>
      <c r="E13" s="433">
        <v>0.10249729975999999</v>
      </c>
      <c r="F13" s="433">
        <v>2.468098048E-2</v>
      </c>
      <c r="G13" s="433">
        <v>8.2058251399999994E-3</v>
      </c>
      <c r="H13" s="433">
        <v>1.2193189700000001E-3</v>
      </c>
      <c r="I13" s="433">
        <v>7.4713060000000003E-4</v>
      </c>
      <c r="J13" s="433">
        <v>7.4713060000000003E-4</v>
      </c>
      <c r="K13" s="433">
        <v>7.4713060000000003E-4</v>
      </c>
      <c r="L13" s="433">
        <v>2.2987260000000001E-3</v>
      </c>
      <c r="N13" s="335"/>
    </row>
    <row r="14" spans="2:14" x14ac:dyDescent="0.3">
      <c r="B14" s="336" t="s">
        <v>1861</v>
      </c>
      <c r="C14" s="433">
        <v>1.60305383077</v>
      </c>
      <c r="D14" s="433">
        <v>1.1035763090299999</v>
      </c>
      <c r="E14" s="433">
        <v>0.59196792071000004</v>
      </c>
      <c r="F14" s="433">
        <v>0.16863594746999999</v>
      </c>
      <c r="G14" s="433">
        <v>7.8981472479999995E-2</v>
      </c>
      <c r="H14" s="433">
        <v>1.209075146E-2</v>
      </c>
      <c r="I14" s="433">
        <v>9.0472910499999996E-3</v>
      </c>
      <c r="J14" s="433">
        <v>6.2615881499999996E-3</v>
      </c>
      <c r="K14" s="433">
        <v>2.9934045800000001E-3</v>
      </c>
      <c r="L14" s="433">
        <v>5.3988389999999999E-3</v>
      </c>
      <c r="N14" s="335"/>
    </row>
    <row r="15" spans="2:14" x14ac:dyDescent="0.3">
      <c r="B15" s="336" t="s">
        <v>1862</v>
      </c>
      <c r="C15" s="433">
        <v>12.69174307672</v>
      </c>
      <c r="D15" s="433">
        <v>11.22341973774</v>
      </c>
      <c r="E15" s="433">
        <v>7.7630599926899997</v>
      </c>
      <c r="F15" s="433">
        <v>2.58338910276</v>
      </c>
      <c r="G15" s="433">
        <v>1.22214618342</v>
      </c>
      <c r="H15" s="433">
        <v>7.0353039389999997E-2</v>
      </c>
      <c r="I15" s="433">
        <v>2.771398785E-2</v>
      </c>
      <c r="J15" s="433">
        <v>1.8420374650000002E-2</v>
      </c>
      <c r="K15" s="433">
        <v>1.399264001E-2</v>
      </c>
      <c r="L15" s="433">
        <v>0.191576733</v>
      </c>
      <c r="N15" s="335"/>
    </row>
    <row r="16" spans="2:14" ht="33" x14ac:dyDescent="0.3">
      <c r="B16" s="336" t="s">
        <v>1863</v>
      </c>
      <c r="C16" s="433">
        <v>0.87078048931999996</v>
      </c>
      <c r="D16" s="433">
        <v>0.68559344386999999</v>
      </c>
      <c r="E16" s="433">
        <v>0.35308872206000003</v>
      </c>
      <c r="F16" s="433">
        <v>3.9922494730000001E-2</v>
      </c>
      <c r="G16" s="433">
        <v>5.9165457300000002E-3</v>
      </c>
      <c r="H16" s="433">
        <v>1.1465044700000001E-3</v>
      </c>
      <c r="I16" s="433">
        <v>7.1273416000000003E-4</v>
      </c>
      <c r="J16" s="433">
        <v>7.1273416000000003E-4</v>
      </c>
      <c r="K16" s="433">
        <v>3.8175184E-4</v>
      </c>
      <c r="L16" s="433">
        <v>2.6310845999999999E-2</v>
      </c>
      <c r="N16" s="335"/>
    </row>
    <row r="17" spans="2:14" x14ac:dyDescent="0.3">
      <c r="B17" s="336" t="s">
        <v>1864</v>
      </c>
      <c r="C17" s="433">
        <v>12.61617581276</v>
      </c>
      <c r="D17" s="433">
        <v>10.562664108890001</v>
      </c>
      <c r="E17" s="433">
        <v>6.6897905466300003</v>
      </c>
      <c r="F17" s="433">
        <v>1.1046503510900001</v>
      </c>
      <c r="G17" s="433">
        <v>0.17001847622999999</v>
      </c>
      <c r="H17" s="433">
        <v>2.8955736440000001E-2</v>
      </c>
      <c r="I17" s="433">
        <v>2.159381808E-2</v>
      </c>
      <c r="J17" s="433">
        <v>1.4897597909999999E-2</v>
      </c>
      <c r="K17" s="433">
        <v>1.3359922329999999E-2</v>
      </c>
      <c r="L17" s="433">
        <v>0.160616078</v>
      </c>
      <c r="N17" s="335"/>
    </row>
    <row r="18" spans="2:14" x14ac:dyDescent="0.3">
      <c r="B18" s="336" t="s">
        <v>1883</v>
      </c>
      <c r="C18" s="433">
        <v>44.941560368289998</v>
      </c>
      <c r="D18" s="433">
        <v>29.422067750730001</v>
      </c>
      <c r="E18" s="433">
        <v>14.92333261169</v>
      </c>
      <c r="F18" s="433">
        <v>2.3023165842700002</v>
      </c>
      <c r="G18" s="433">
        <v>0.45683451637</v>
      </c>
      <c r="H18" s="433">
        <v>8.7103115440000003E-2</v>
      </c>
      <c r="I18" s="433">
        <v>5.0466465359999997E-2</v>
      </c>
      <c r="J18" s="433">
        <v>3.482387914E-2</v>
      </c>
      <c r="K18" s="433">
        <v>2.192207035E-2</v>
      </c>
      <c r="L18" s="433">
        <v>0.114203268</v>
      </c>
      <c r="N18" s="335"/>
    </row>
    <row r="19" spans="2:14" ht="33" x14ac:dyDescent="0.3">
      <c r="B19" s="336" t="s">
        <v>1884</v>
      </c>
      <c r="C19" s="433">
        <v>0.14596089080999999</v>
      </c>
      <c r="D19" s="433">
        <v>0.12998063460000001</v>
      </c>
      <c r="E19" s="433">
        <v>8.1248954400000004E-2</v>
      </c>
      <c r="F19" s="433">
        <v>1.115745055E-2</v>
      </c>
      <c r="G19" s="433">
        <v>3.8206314200000002E-3</v>
      </c>
      <c r="H19" s="433">
        <v>1.31065239E-3</v>
      </c>
      <c r="I19" s="433">
        <v>9.5372827000000005E-4</v>
      </c>
      <c r="J19" s="433">
        <v>7.6000039999999996E-4</v>
      </c>
      <c r="K19" s="433">
        <v>7.6000041000000003E-4</v>
      </c>
      <c r="L19" s="433">
        <v>3.7331600000000001E-3</v>
      </c>
      <c r="N19" s="335"/>
    </row>
    <row r="20" spans="2:14" x14ac:dyDescent="0.3">
      <c r="B20" s="336" t="s">
        <v>108</v>
      </c>
      <c r="C20" s="433">
        <v>3.6036002609999999E-2</v>
      </c>
      <c r="D20" s="433">
        <v>3.0456077870000001E-2</v>
      </c>
      <c r="E20" s="433">
        <v>6.0982324100000004E-3</v>
      </c>
      <c r="F20" s="433">
        <v>1.6369717499999999E-3</v>
      </c>
      <c r="G20" s="433">
        <v>1.16415415E-3</v>
      </c>
      <c r="H20" s="433">
        <v>1.725001E-5</v>
      </c>
      <c r="I20" s="433">
        <v>1.725001E-5</v>
      </c>
      <c r="J20" s="433">
        <v>1.725001E-5</v>
      </c>
      <c r="K20" s="433">
        <v>1.725001E-5</v>
      </c>
      <c r="L20" s="433">
        <v>2.717E-6</v>
      </c>
      <c r="N20" s="335"/>
    </row>
    <row r="21" spans="2:14" x14ac:dyDescent="0.3">
      <c r="C21" s="433"/>
      <c r="D21" s="433"/>
      <c r="E21" s="433"/>
      <c r="F21" s="433"/>
      <c r="G21" s="433"/>
      <c r="H21" s="433"/>
      <c r="I21" s="433"/>
      <c r="J21" s="433"/>
      <c r="K21" s="433"/>
      <c r="L21" s="433"/>
      <c r="N21" s="235"/>
    </row>
    <row r="22" spans="2:14" x14ac:dyDescent="0.3">
      <c r="B22" s="324" t="s">
        <v>110</v>
      </c>
      <c r="C22" s="427">
        <f t="shared" ref="C22:L22" si="0">SUM(C11:C20)</f>
        <v>76.414954282480011</v>
      </c>
      <c r="D22" s="427">
        <f t="shared" si="0"/>
        <v>56.239174828100005</v>
      </c>
      <c r="E22" s="427">
        <f t="shared" si="0"/>
        <v>32.540644629680003</v>
      </c>
      <c r="F22" s="427">
        <f t="shared" si="0"/>
        <v>6.7835928684699995</v>
      </c>
      <c r="G22" s="427">
        <f t="shared" si="0"/>
        <v>2.1492082794699998</v>
      </c>
      <c r="H22" s="427">
        <f t="shared" si="0"/>
        <v>0.22486352535000001</v>
      </c>
      <c r="I22" s="427">
        <f t="shared" si="0"/>
        <v>0.12353241595999999</v>
      </c>
      <c r="J22" s="427">
        <f t="shared" si="0"/>
        <v>8.5921519510000002E-2</v>
      </c>
      <c r="K22" s="427">
        <f t="shared" si="0"/>
        <v>6.0872997440000007E-2</v>
      </c>
      <c r="L22" s="427">
        <f t="shared" si="0"/>
        <v>0.58568379400000004</v>
      </c>
      <c r="N22" s="432"/>
    </row>
    <row r="27" spans="2:14" x14ac:dyDescent="0.3">
      <c r="B27" s="238" t="s">
        <v>1885</v>
      </c>
    </row>
    <row r="28" spans="2:14" ht="3.75" customHeight="1" x14ac:dyDescent="0.3">
      <c r="B28" s="238"/>
    </row>
    <row r="29" spans="2:14" x14ac:dyDescent="0.3">
      <c r="B29" s="329" t="s">
        <v>1886</v>
      </c>
      <c r="C29" s="330"/>
      <c r="D29" s="332"/>
      <c r="E29" s="332"/>
      <c r="F29" s="332"/>
      <c r="G29" s="332"/>
      <c r="H29" s="332"/>
      <c r="I29" s="332"/>
      <c r="J29" s="332"/>
      <c r="K29" s="332"/>
      <c r="L29" s="332"/>
    </row>
    <row r="30" spans="2:14" x14ac:dyDescent="0.3">
      <c r="B30" s="273"/>
      <c r="C30" s="462" t="s">
        <v>1887</v>
      </c>
      <c r="D30" s="462"/>
      <c r="E30" s="462"/>
      <c r="F30" s="462"/>
      <c r="G30" s="462"/>
      <c r="H30" s="462"/>
      <c r="I30" s="462"/>
      <c r="J30" s="462"/>
      <c r="K30" s="462"/>
      <c r="L30" s="462"/>
    </row>
    <row r="31" spans="2:14" x14ac:dyDescent="0.3">
      <c r="B31" s="273"/>
      <c r="C31" s="333" t="s">
        <v>1873</v>
      </c>
      <c r="D31" s="333" t="s">
        <v>1874</v>
      </c>
      <c r="E31" s="333" t="s">
        <v>1875</v>
      </c>
      <c r="F31" s="333" t="s">
        <v>1876</v>
      </c>
      <c r="G31" s="333" t="s">
        <v>1877</v>
      </c>
      <c r="H31" s="333" t="s">
        <v>1878</v>
      </c>
      <c r="I31" s="333" t="s">
        <v>1879</v>
      </c>
      <c r="J31" s="333" t="s">
        <v>1880</v>
      </c>
      <c r="K31" s="333" t="s">
        <v>1881</v>
      </c>
      <c r="L31" s="333" t="s">
        <v>1882</v>
      </c>
      <c r="N31" s="334"/>
    </row>
    <row r="32" spans="2:14" x14ac:dyDescent="0.3">
      <c r="C32" s="335"/>
      <c r="D32" s="335"/>
      <c r="E32" s="335"/>
      <c r="F32" s="335"/>
      <c r="G32" s="335"/>
      <c r="H32" s="335"/>
      <c r="I32" s="335"/>
      <c r="J32" s="335"/>
      <c r="K32" s="335"/>
      <c r="L32" s="335"/>
    </row>
    <row r="33" spans="2:14" x14ac:dyDescent="0.3">
      <c r="B33" s="336" t="s">
        <v>1858</v>
      </c>
      <c r="C33" s="337">
        <f t="shared" ref="C33:L33" si="1">IFERROR(C11/SUM($C11:$L11),0)</f>
        <v>0.36618458326222952</v>
      </c>
      <c r="D33" s="337">
        <f t="shared" si="1"/>
        <v>0.32073993331518441</v>
      </c>
      <c r="E33" s="337">
        <f t="shared" si="1"/>
        <v>0.21878281907492489</v>
      </c>
      <c r="F33" s="337">
        <f t="shared" si="1"/>
        <v>5.8064323680064332E-2</v>
      </c>
      <c r="G33" s="337">
        <f t="shared" si="1"/>
        <v>2.2301516994088558E-2</v>
      </c>
      <c r="H33" s="337">
        <f t="shared" si="1"/>
        <v>2.5807869001490324E-3</v>
      </c>
      <c r="I33" s="337">
        <f t="shared" si="1"/>
        <v>1.3933525439498908E-3</v>
      </c>
      <c r="J33" s="337">
        <f t="shared" si="1"/>
        <v>1.0505085792379698E-3</v>
      </c>
      <c r="K33" s="337">
        <f t="shared" si="1"/>
        <v>7.5532467004441018E-4</v>
      </c>
      <c r="L33" s="337">
        <f t="shared" si="1"/>
        <v>8.1468509801267755E-3</v>
      </c>
      <c r="M33" s="279"/>
      <c r="N33" s="338"/>
    </row>
    <row r="34" spans="2:14" x14ac:dyDescent="0.3">
      <c r="B34" s="336" t="s">
        <v>1859</v>
      </c>
      <c r="C34" s="337">
        <f t="shared" ref="C34:L34" si="2">IFERROR(C12/SUM($C12:$L12),0)</f>
        <v>0.31625287512847422</v>
      </c>
      <c r="D34" s="337">
        <f t="shared" si="2"/>
        <v>0.29929299522729075</v>
      </c>
      <c r="E34" s="337">
        <f t="shared" si="2"/>
        <v>0.25765207433190696</v>
      </c>
      <c r="F34" s="337">
        <f t="shared" si="2"/>
        <v>8.7442763665949177E-2</v>
      </c>
      <c r="G34" s="337">
        <f t="shared" si="2"/>
        <v>1.5663919493970179E-2</v>
      </c>
      <c r="H34" s="337">
        <f t="shared" si="2"/>
        <v>2.0386740057263736E-4</v>
      </c>
      <c r="I34" s="337">
        <f t="shared" si="2"/>
        <v>2.0386733379215149E-4</v>
      </c>
      <c r="J34" s="337">
        <f t="shared" si="2"/>
        <v>2.0386735605231346E-4</v>
      </c>
      <c r="K34" s="337">
        <f t="shared" si="2"/>
        <v>2.0386737831247541E-4</v>
      </c>
      <c r="L34" s="337">
        <f t="shared" si="2"/>
        <v>2.2879902683679256E-2</v>
      </c>
      <c r="M34" s="279"/>
      <c r="N34" s="338"/>
    </row>
    <row r="35" spans="2:14" x14ac:dyDescent="0.3">
      <c r="B35" s="336" t="s">
        <v>1860</v>
      </c>
      <c r="C35" s="337">
        <f t="shared" ref="C35:L35" si="3">IFERROR(C13/SUM($C13:$L13),0)</f>
        <v>0.36786866939950325</v>
      </c>
      <c r="D35" s="337">
        <f t="shared" si="3"/>
        <v>0.31621230948813489</v>
      </c>
      <c r="E35" s="337">
        <f t="shared" si="3"/>
        <v>0.22941784026099379</v>
      </c>
      <c r="F35" s="337">
        <f t="shared" si="3"/>
        <v>5.5242989332437674E-2</v>
      </c>
      <c r="G35" s="337">
        <f t="shared" si="3"/>
        <v>1.836694903754767E-2</v>
      </c>
      <c r="H35" s="337">
        <f t="shared" si="3"/>
        <v>2.7291794548896663E-3</v>
      </c>
      <c r="I35" s="337">
        <f t="shared" si="3"/>
        <v>1.6722888217177408E-3</v>
      </c>
      <c r="J35" s="337">
        <f t="shared" si="3"/>
        <v>1.6722888217177408E-3</v>
      </c>
      <c r="K35" s="337">
        <f t="shared" si="3"/>
        <v>1.6722888217177408E-3</v>
      </c>
      <c r="L35" s="337">
        <f t="shared" si="3"/>
        <v>5.145196561340059E-3</v>
      </c>
      <c r="M35" s="279"/>
      <c r="N35" s="338"/>
    </row>
    <row r="36" spans="2:14" x14ac:dyDescent="0.3">
      <c r="B36" s="336" t="s">
        <v>1861</v>
      </c>
      <c r="C36" s="337">
        <f t="shared" ref="C36:L36" si="4">IFERROR(C14/SUM($C14:$L14),0)</f>
        <v>0.4475294637981721</v>
      </c>
      <c r="D36" s="337">
        <f t="shared" si="4"/>
        <v>0.30808878926001715</v>
      </c>
      <c r="E36" s="337">
        <f t="shared" si="4"/>
        <v>0.16526150342300969</v>
      </c>
      <c r="F36" s="337">
        <f t="shared" si="4"/>
        <v>4.707861563956045E-2</v>
      </c>
      <c r="G36" s="337">
        <f t="shared" si="4"/>
        <v>2.2049500366426476E-2</v>
      </c>
      <c r="H36" s="337">
        <f t="shared" si="4"/>
        <v>3.3754122375364644E-3</v>
      </c>
      <c r="I36" s="337">
        <f t="shared" si="4"/>
        <v>2.5257600429348438E-3</v>
      </c>
      <c r="J36" s="337">
        <f t="shared" si="4"/>
        <v>1.748066804436927E-3</v>
      </c>
      <c r="K36" s="337">
        <f t="shared" si="4"/>
        <v>8.3567795472901899E-4</v>
      </c>
      <c r="L36" s="337">
        <f t="shared" si="4"/>
        <v>1.5072104731767538E-3</v>
      </c>
      <c r="M36" s="279"/>
      <c r="N36" s="338"/>
    </row>
    <row r="37" spans="2:14" x14ac:dyDescent="0.3">
      <c r="B37" s="336" t="s">
        <v>1862</v>
      </c>
      <c r="C37" s="337">
        <f t="shared" ref="C37:L37" si="5">IFERROR(C15/SUM($C15:$L15),0)</f>
        <v>0.35446038928110546</v>
      </c>
      <c r="D37" s="337">
        <f t="shared" si="5"/>
        <v>0.31345243165233433</v>
      </c>
      <c r="E37" s="337">
        <f t="shared" si="5"/>
        <v>0.21681003550007333</v>
      </c>
      <c r="F37" s="337">
        <f t="shared" si="5"/>
        <v>7.2149987711973701E-2</v>
      </c>
      <c r="G37" s="337">
        <f t="shared" si="5"/>
        <v>3.4132617506895321E-2</v>
      </c>
      <c r="H37" s="337">
        <f t="shared" si="5"/>
        <v>1.9648495544343347E-3</v>
      </c>
      <c r="I37" s="337">
        <f t="shared" si="5"/>
        <v>7.7400801942341033E-4</v>
      </c>
      <c r="J37" s="337">
        <f t="shared" si="5"/>
        <v>5.1445204411041463E-4</v>
      </c>
      <c r="K37" s="337">
        <f t="shared" si="5"/>
        <v>3.9079239116592408E-4</v>
      </c>
      <c r="L37" s="337">
        <f t="shared" si="5"/>
        <v>5.3504363384837628E-3</v>
      </c>
      <c r="M37" s="279"/>
      <c r="N37" s="338"/>
    </row>
    <row r="38" spans="2:14" ht="33" x14ac:dyDescent="0.3">
      <c r="B38" s="336" t="s">
        <v>1863</v>
      </c>
      <c r="C38" s="337">
        <f t="shared" ref="C38:L38" si="6">IFERROR(C16/SUM($C16:$L16),0)</f>
        <v>0.43877622233593683</v>
      </c>
      <c r="D38" s="337">
        <f t="shared" si="6"/>
        <v>0.34546261089804425</v>
      </c>
      <c r="E38" s="337">
        <f t="shared" si="6"/>
        <v>0.17791732533637053</v>
      </c>
      <c r="F38" s="337">
        <f t="shared" si="6"/>
        <v>2.0116483589951533E-2</v>
      </c>
      <c r="G38" s="337">
        <f t="shared" si="6"/>
        <v>2.9812789980107244E-3</v>
      </c>
      <c r="H38" s="337">
        <f t="shared" si="6"/>
        <v>5.7771034882822016E-4</v>
      </c>
      <c r="I38" s="337">
        <f t="shared" si="6"/>
        <v>3.5913850400896255E-4</v>
      </c>
      <c r="J38" s="337">
        <f t="shared" si="6"/>
        <v>3.5913850400896255E-4</v>
      </c>
      <c r="K38" s="337">
        <f t="shared" si="6"/>
        <v>1.9236033912036548E-4</v>
      </c>
      <c r="L38" s="337">
        <f t="shared" si="6"/>
        <v>1.3257731145719457E-2</v>
      </c>
      <c r="M38" s="279"/>
      <c r="N38" s="338"/>
    </row>
    <row r="39" spans="2:14" x14ac:dyDescent="0.3">
      <c r="B39" s="336" t="s">
        <v>1864</v>
      </c>
      <c r="C39" s="337">
        <f t="shared" ref="C39:L39" si="7">IFERROR(C17/SUM($C17:$L17),0)</f>
        <v>0.40201024093814064</v>
      </c>
      <c r="D39" s="337">
        <f t="shared" si="7"/>
        <v>0.33657577433795849</v>
      </c>
      <c r="E39" s="337">
        <f t="shared" si="7"/>
        <v>0.21316794798915206</v>
      </c>
      <c r="F39" s="337">
        <f t="shared" si="7"/>
        <v>3.5199315575877542E-2</v>
      </c>
      <c r="G39" s="337">
        <f t="shared" si="7"/>
        <v>5.417582126909605E-3</v>
      </c>
      <c r="H39" s="337">
        <f t="shared" si="7"/>
        <v>9.2266489905859549E-4</v>
      </c>
      <c r="I39" s="337">
        <f t="shared" si="7"/>
        <v>6.8807982212290347E-4</v>
      </c>
      <c r="J39" s="337">
        <f t="shared" si="7"/>
        <v>4.7470699632620679E-4</v>
      </c>
      <c r="K39" s="337">
        <f t="shared" si="7"/>
        <v>4.2570947603362438E-4</v>
      </c>
      <c r="L39" s="337">
        <f t="shared" si="7"/>
        <v>5.1179778384202439E-3</v>
      </c>
      <c r="M39" s="279"/>
      <c r="N39" s="338"/>
    </row>
    <row r="40" spans="2:14" x14ac:dyDescent="0.3">
      <c r="B40" s="336" t="s">
        <v>1883</v>
      </c>
      <c r="C40" s="337">
        <f t="shared" ref="C40:L40" si="8">IFERROR(C18/SUM($C18:$L18),0)</f>
        <v>0.48661945873092571</v>
      </c>
      <c r="D40" s="337">
        <f t="shared" si="8"/>
        <v>0.31857707134056118</v>
      </c>
      <c r="E40" s="337">
        <f t="shared" si="8"/>
        <v>0.16158726974433429</v>
      </c>
      <c r="F40" s="337">
        <f t="shared" si="8"/>
        <v>2.4929086593424171E-2</v>
      </c>
      <c r="G40" s="337">
        <f t="shared" si="8"/>
        <v>4.9465252933769506E-3</v>
      </c>
      <c r="H40" s="337">
        <f t="shared" si="8"/>
        <v>9.431374999408573E-4</v>
      </c>
      <c r="I40" s="337">
        <f t="shared" si="8"/>
        <v>5.4644217637965888E-4</v>
      </c>
      <c r="J40" s="337">
        <f t="shared" si="8"/>
        <v>3.7706695270809445E-4</v>
      </c>
      <c r="K40" s="337">
        <f t="shared" si="8"/>
        <v>2.3736839398894632E-4</v>
      </c>
      <c r="L40" s="337">
        <f t="shared" si="8"/>
        <v>1.236573274359975E-3</v>
      </c>
      <c r="M40" s="279"/>
      <c r="N40" s="338"/>
    </row>
    <row r="41" spans="2:14" ht="33" x14ac:dyDescent="0.3">
      <c r="B41" s="336" t="s">
        <v>1884</v>
      </c>
      <c r="C41" s="337">
        <f t="shared" ref="C41:L41" si="9">IFERROR(C19/SUM($C19:$L19),0)</f>
        <v>0.38442515952155792</v>
      </c>
      <c r="D41" s="337">
        <f t="shared" si="9"/>
        <v>0.34233708710275262</v>
      </c>
      <c r="E41" s="337">
        <f t="shared" si="9"/>
        <v>0.21398980290438108</v>
      </c>
      <c r="F41" s="337">
        <f t="shared" si="9"/>
        <v>2.9385986093500769E-2</v>
      </c>
      <c r="G41" s="337">
        <f t="shared" si="9"/>
        <v>1.0062605366107771E-2</v>
      </c>
      <c r="H41" s="337">
        <f t="shared" si="9"/>
        <v>3.4519366887047105E-3</v>
      </c>
      <c r="I41" s="337">
        <f t="shared" si="9"/>
        <v>2.5118861655361356E-3</v>
      </c>
      <c r="J41" s="337">
        <f t="shared" si="9"/>
        <v>2.0016545074855851E-3</v>
      </c>
      <c r="K41" s="337">
        <f t="shared" si="9"/>
        <v>2.0016545338231309E-3</v>
      </c>
      <c r="L41" s="337">
        <f t="shared" si="9"/>
        <v>9.8322271161500555E-3</v>
      </c>
      <c r="M41" s="279"/>
      <c r="N41" s="338"/>
    </row>
    <row r="42" spans="2:14" x14ac:dyDescent="0.3">
      <c r="B42" s="336" t="s">
        <v>108</v>
      </c>
      <c r="C42" s="337">
        <f t="shared" ref="C42:L42" si="10">IFERROR(C20/SUM($C20:$L20),0)</f>
        <v>0.47753108405882594</v>
      </c>
      <c r="D42" s="337">
        <f t="shared" si="10"/>
        <v>0.40358871206778169</v>
      </c>
      <c r="E42" s="337">
        <f t="shared" si="10"/>
        <v>8.0810726014928738E-2</v>
      </c>
      <c r="F42" s="337">
        <f t="shared" si="10"/>
        <v>2.1692330939454701E-2</v>
      </c>
      <c r="G42" s="337">
        <f t="shared" si="10"/>
        <v>1.5426788572459842E-2</v>
      </c>
      <c r="H42" s="337">
        <f t="shared" si="10"/>
        <v>2.2858850534769644E-4</v>
      </c>
      <c r="I42" s="337">
        <f t="shared" si="10"/>
        <v>2.2858850534769644E-4</v>
      </c>
      <c r="J42" s="337">
        <f t="shared" si="10"/>
        <v>2.2858850534769644E-4</v>
      </c>
      <c r="K42" s="337">
        <f t="shared" si="10"/>
        <v>2.2858850534769644E-4</v>
      </c>
      <c r="L42" s="337">
        <f t="shared" si="10"/>
        <v>3.6004325158634186E-5</v>
      </c>
      <c r="M42" s="279"/>
      <c r="N42" s="338"/>
    </row>
    <row r="43" spans="2:14" x14ac:dyDescent="0.3">
      <c r="C43" s="337"/>
      <c r="D43" s="337"/>
      <c r="E43" s="337"/>
      <c r="F43" s="337"/>
      <c r="G43" s="337"/>
      <c r="H43" s="337"/>
      <c r="I43" s="337"/>
      <c r="J43" s="337"/>
      <c r="K43" s="337"/>
      <c r="L43" s="337"/>
      <c r="M43" s="279"/>
    </row>
    <row r="44" spans="2:14" x14ac:dyDescent="0.3">
      <c r="B44" s="324" t="s">
        <v>110</v>
      </c>
      <c r="C44" s="339">
        <f t="shared" ref="C44:L44" si="11">IFERROR(C22/SUM($C22:$L22),0)</f>
        <v>0.43613738182922984</v>
      </c>
      <c r="D44" s="339">
        <f t="shared" si="11"/>
        <v>0.32098437663251345</v>
      </c>
      <c r="E44" s="339">
        <f t="shared" si="11"/>
        <v>0.18572531626938277</v>
      </c>
      <c r="F44" s="339">
        <f t="shared" si="11"/>
        <v>3.8717270210135643E-2</v>
      </c>
      <c r="G44" s="339">
        <f t="shared" si="11"/>
        <v>1.226657898071477E-2</v>
      </c>
      <c r="H44" s="339">
        <f t="shared" si="11"/>
        <v>1.2834057173220727E-3</v>
      </c>
      <c r="I44" s="339">
        <f t="shared" si="11"/>
        <v>7.0505969641319801E-4</v>
      </c>
      <c r="J44" s="339">
        <f t="shared" si="11"/>
        <v>4.9039598222297464E-4</v>
      </c>
      <c r="K44" s="339">
        <f t="shared" si="11"/>
        <v>3.4743186038476781E-4</v>
      </c>
      <c r="L44" s="339">
        <f t="shared" si="11"/>
        <v>3.3427828216804354E-3</v>
      </c>
      <c r="M44" s="279"/>
      <c r="N44" s="431"/>
    </row>
    <row r="49" spans="2:14" x14ac:dyDescent="0.3">
      <c r="B49" s="238" t="s">
        <v>1888</v>
      </c>
    </row>
    <row r="50" spans="2:14" ht="3.75" customHeight="1" x14ac:dyDescent="0.3">
      <c r="B50" s="238"/>
    </row>
    <row r="51" spans="2:14" x14ac:dyDescent="0.3">
      <c r="B51" s="340" t="s">
        <v>1889</v>
      </c>
      <c r="C51" s="330"/>
      <c r="D51" s="330"/>
      <c r="E51" s="332"/>
      <c r="F51" s="332"/>
      <c r="G51" s="332"/>
      <c r="H51" s="332"/>
      <c r="I51" s="332"/>
      <c r="J51" s="332"/>
      <c r="K51" s="332"/>
      <c r="L51" s="332"/>
      <c r="M51" s="332"/>
      <c r="N51" s="332"/>
    </row>
    <row r="52" spans="2:14" x14ac:dyDescent="0.3">
      <c r="B52" s="273"/>
      <c r="C52" s="462" t="s">
        <v>1872</v>
      </c>
      <c r="D52" s="462"/>
      <c r="E52" s="462"/>
      <c r="F52" s="462"/>
      <c r="G52" s="462"/>
      <c r="H52" s="462"/>
      <c r="I52" s="462"/>
      <c r="J52" s="462"/>
      <c r="K52" s="462"/>
      <c r="L52" s="462"/>
      <c r="N52" s="273"/>
    </row>
    <row r="53" spans="2:14" ht="33" x14ac:dyDescent="0.3">
      <c r="B53" s="273"/>
      <c r="C53" s="333" t="s">
        <v>1873</v>
      </c>
      <c r="D53" s="333" t="s">
        <v>1874</v>
      </c>
      <c r="E53" s="333" t="s">
        <v>1875</v>
      </c>
      <c r="F53" s="333" t="s">
        <v>1876</v>
      </c>
      <c r="G53" s="333" t="s">
        <v>1877</v>
      </c>
      <c r="H53" s="333" t="s">
        <v>1878</v>
      </c>
      <c r="I53" s="333" t="s">
        <v>1879</v>
      </c>
      <c r="J53" s="333" t="s">
        <v>1880</v>
      </c>
      <c r="K53" s="333" t="s">
        <v>1881</v>
      </c>
      <c r="L53" s="333" t="s">
        <v>1882</v>
      </c>
      <c r="N53" s="333" t="s">
        <v>1890</v>
      </c>
    </row>
    <row r="54" spans="2:14" x14ac:dyDescent="0.3">
      <c r="C54" s="335"/>
      <c r="D54" s="335"/>
      <c r="E54" s="335"/>
      <c r="F54" s="335"/>
      <c r="G54" s="335"/>
      <c r="H54" s="335"/>
      <c r="I54" s="335"/>
      <c r="J54" s="335"/>
      <c r="K54" s="335"/>
      <c r="L54" s="335"/>
    </row>
    <row r="55" spans="2:14" x14ac:dyDescent="0.3">
      <c r="B55" s="336" t="s">
        <v>1858</v>
      </c>
      <c r="C55" s="429">
        <v>0.12823141834999999</v>
      </c>
      <c r="D55" s="429">
        <v>1.0685839191299999</v>
      </c>
      <c r="E55" s="429">
        <v>2.6934218460500001</v>
      </c>
      <c r="F55" s="429">
        <v>2.2094219988099999</v>
      </c>
      <c r="G55" s="429">
        <v>1.8598069372299999</v>
      </c>
      <c r="H55" s="429">
        <v>0.45625069981999999</v>
      </c>
      <c r="I55" s="429">
        <v>5.6977336220000001E-2</v>
      </c>
      <c r="J55" s="429">
        <v>4.5675192099999998E-2</v>
      </c>
      <c r="K55" s="429">
        <v>3.7227143419999997E-2</v>
      </c>
      <c r="L55" s="429">
        <v>0.19195758430000001</v>
      </c>
      <c r="N55" s="338">
        <v>61.72</v>
      </c>
    </row>
    <row r="56" spans="2:14" x14ac:dyDescent="0.3">
      <c r="B56" s="336" t="s">
        <v>1859</v>
      </c>
      <c r="C56" s="429">
        <v>0</v>
      </c>
      <c r="D56" s="429">
        <v>1.9614839879999998E-2</v>
      </c>
      <c r="E56" s="429">
        <v>8.7668614209999995E-2</v>
      </c>
      <c r="F56" s="429">
        <v>0.1589272421</v>
      </c>
      <c r="G56" s="429">
        <v>0.17091224634999999</v>
      </c>
      <c r="H56" s="429">
        <v>0</v>
      </c>
      <c r="I56" s="429">
        <v>0</v>
      </c>
      <c r="J56" s="429">
        <v>0</v>
      </c>
      <c r="K56" s="429">
        <v>0</v>
      </c>
      <c r="L56" s="429">
        <v>1.211008876E-2</v>
      </c>
      <c r="N56" s="430">
        <v>67.12</v>
      </c>
    </row>
    <row r="57" spans="2:14" x14ac:dyDescent="0.3">
      <c r="B57" s="336" t="s">
        <v>1860</v>
      </c>
      <c r="C57" s="429">
        <v>1.2417672459999999E-2</v>
      </c>
      <c r="D57" s="429">
        <v>3.7197551400000001E-2</v>
      </c>
      <c r="E57" s="429">
        <v>0.15429692053999999</v>
      </c>
      <c r="F57" s="429">
        <v>0.15503848902</v>
      </c>
      <c r="G57" s="429">
        <v>5.5802298139999998E-2</v>
      </c>
      <c r="H57" s="429">
        <v>1.4777E-2</v>
      </c>
      <c r="I57" s="429">
        <v>0</v>
      </c>
      <c r="J57" s="429">
        <v>0</v>
      </c>
      <c r="K57" s="429">
        <v>0</v>
      </c>
      <c r="L57" s="429">
        <v>1.7241338639999999E-2</v>
      </c>
      <c r="N57" s="338">
        <v>60.54</v>
      </c>
    </row>
    <row r="58" spans="2:14" x14ac:dyDescent="0.3">
      <c r="B58" s="336" t="s">
        <v>1861</v>
      </c>
      <c r="C58" s="429">
        <v>0.20321820659000001</v>
      </c>
      <c r="D58" s="429">
        <v>0.94869825282999998</v>
      </c>
      <c r="E58" s="429">
        <v>0.81207922912999997</v>
      </c>
      <c r="F58" s="429">
        <v>0.59666307428999998</v>
      </c>
      <c r="G58" s="429">
        <v>0.71445838130999995</v>
      </c>
      <c r="H58" s="429">
        <v>0.10965859834</v>
      </c>
      <c r="I58" s="429">
        <v>2.9153352689999999E-2</v>
      </c>
      <c r="J58" s="429">
        <v>7.6918627170000003E-2</v>
      </c>
      <c r="K58" s="429">
        <v>3.5828489349999999E-2</v>
      </c>
      <c r="L58" s="429">
        <v>5.5331146890000002E-2</v>
      </c>
      <c r="N58" s="338">
        <v>54.04</v>
      </c>
    </row>
    <row r="59" spans="2:14" x14ac:dyDescent="0.3">
      <c r="B59" s="336" t="s">
        <v>1862</v>
      </c>
      <c r="C59" s="429">
        <v>0.51839911882</v>
      </c>
      <c r="D59" s="429">
        <v>4.8582327494499999</v>
      </c>
      <c r="E59" s="429">
        <v>7.6341371546500003</v>
      </c>
      <c r="F59" s="429">
        <v>7.0197366094099998</v>
      </c>
      <c r="G59" s="429">
        <v>13.05394408305</v>
      </c>
      <c r="H59" s="429">
        <v>1.8680012530800001</v>
      </c>
      <c r="I59" s="429">
        <v>0.24267724268999999</v>
      </c>
      <c r="J59" s="429">
        <v>0.11345251184000001</v>
      </c>
      <c r="K59" s="429">
        <v>4.7748028989999997E-2</v>
      </c>
      <c r="L59" s="429">
        <v>0.44948619950000002</v>
      </c>
      <c r="N59" s="338">
        <v>63.35</v>
      </c>
    </row>
    <row r="60" spans="2:14" ht="33" x14ac:dyDescent="0.3">
      <c r="B60" s="336" t="s">
        <v>1863</v>
      </c>
      <c r="C60" s="429">
        <v>9.7038002299999995E-2</v>
      </c>
      <c r="D60" s="429">
        <v>0.38672919860999999</v>
      </c>
      <c r="E60" s="429">
        <v>0.91809892689999995</v>
      </c>
      <c r="F60" s="429">
        <v>0.50022443542999995</v>
      </c>
      <c r="G60" s="429">
        <v>1.6296190219999999E-2</v>
      </c>
      <c r="H60" s="429">
        <v>2.5944966010000001E-2</v>
      </c>
      <c r="I60" s="429">
        <v>0</v>
      </c>
      <c r="J60" s="429">
        <v>0</v>
      </c>
      <c r="K60" s="429">
        <v>9.8119459499999995E-3</v>
      </c>
      <c r="L60" s="429">
        <v>3.0422602520000001E-2</v>
      </c>
      <c r="N60" s="338">
        <v>49.78</v>
      </c>
    </row>
    <row r="61" spans="2:14" x14ac:dyDescent="0.3">
      <c r="B61" s="336" t="s">
        <v>1864</v>
      </c>
      <c r="C61" s="429">
        <v>0.64259258531999996</v>
      </c>
      <c r="D61" s="429">
        <v>4.8763123417300003</v>
      </c>
      <c r="E61" s="429">
        <v>12.75227256014</v>
      </c>
      <c r="F61" s="429">
        <v>10.080790317490001</v>
      </c>
      <c r="G61" s="429">
        <v>2.2253298029300002</v>
      </c>
      <c r="H61" s="429">
        <v>0.19933633097</v>
      </c>
      <c r="I61" s="429">
        <v>0.11385916133</v>
      </c>
      <c r="J61" s="429">
        <v>4.9119821979999999E-2</v>
      </c>
      <c r="K61" s="429">
        <v>2.9026807969999999E-2</v>
      </c>
      <c r="L61" s="429">
        <v>0.41408277458999998</v>
      </c>
      <c r="N61" s="338">
        <v>55.95</v>
      </c>
    </row>
    <row r="62" spans="2:14" x14ac:dyDescent="0.3">
      <c r="B62" s="336" t="s">
        <v>1883</v>
      </c>
      <c r="C62" s="429">
        <v>7.6690329927500001</v>
      </c>
      <c r="D62" s="429">
        <v>23.232495960150001</v>
      </c>
      <c r="E62" s="429">
        <v>34.660540331</v>
      </c>
      <c r="F62" s="429">
        <v>20.197319721580001</v>
      </c>
      <c r="G62" s="429">
        <v>4.4064659417599996</v>
      </c>
      <c r="H62" s="429">
        <v>0.87673525987000001</v>
      </c>
      <c r="I62" s="429">
        <v>0.38559079293999998</v>
      </c>
      <c r="J62" s="429">
        <v>0.24018162975999999</v>
      </c>
      <c r="K62" s="429">
        <v>0.21663448779</v>
      </c>
      <c r="L62" s="429">
        <v>0.46963358786999998</v>
      </c>
      <c r="N62" s="338">
        <v>48.02</v>
      </c>
    </row>
    <row r="63" spans="2:14" ht="33" x14ac:dyDescent="0.3">
      <c r="B63" s="336" t="s">
        <v>1884</v>
      </c>
      <c r="C63" s="429">
        <v>6.5027920400000001E-3</v>
      </c>
      <c r="D63" s="429">
        <v>4.8248915859999998E-2</v>
      </c>
      <c r="E63" s="429">
        <v>0.15595532870000001</v>
      </c>
      <c r="F63" s="429">
        <v>0.11752129097</v>
      </c>
      <c r="G63" s="429">
        <v>2.2581221009999999E-2</v>
      </c>
      <c r="H63" s="429">
        <v>1.9084037099999999E-3</v>
      </c>
      <c r="I63" s="429">
        <v>8.0349829300000002E-3</v>
      </c>
      <c r="J63" s="429">
        <v>0</v>
      </c>
      <c r="K63" s="429">
        <v>0</v>
      </c>
      <c r="L63" s="429">
        <v>1.893316875E-2</v>
      </c>
      <c r="N63" s="338">
        <v>58.18</v>
      </c>
    </row>
    <row r="64" spans="2:14" x14ac:dyDescent="0.3">
      <c r="B64" s="336" t="s">
        <v>108</v>
      </c>
      <c r="C64" s="429">
        <v>1.82916267E-3</v>
      </c>
      <c r="D64" s="429">
        <v>5.1096591509999997E-2</v>
      </c>
      <c r="E64" s="429">
        <v>4.6400751799999997E-3</v>
      </c>
      <c r="F64" s="429">
        <v>6.8209999999999998E-3</v>
      </c>
      <c r="G64" s="429">
        <v>1.072860925E-2</v>
      </c>
      <c r="H64" s="429">
        <v>0</v>
      </c>
      <c r="I64" s="429">
        <v>0</v>
      </c>
      <c r="J64" s="429">
        <v>0</v>
      </c>
      <c r="K64" s="429">
        <v>0</v>
      </c>
      <c r="L64" s="429">
        <v>3.4771778999999998E-4</v>
      </c>
      <c r="N64" s="338">
        <v>45.85</v>
      </c>
    </row>
    <row r="65" spans="2:14" x14ac:dyDescent="0.3">
      <c r="C65" s="429"/>
      <c r="D65" s="429"/>
      <c r="E65" s="429"/>
      <c r="F65" s="429"/>
      <c r="G65" s="429"/>
      <c r="H65" s="429"/>
      <c r="I65" s="429"/>
      <c r="J65" s="429"/>
      <c r="K65" s="429"/>
      <c r="L65" s="429"/>
      <c r="N65" s="338"/>
    </row>
    <row r="66" spans="2:14" x14ac:dyDescent="0.3">
      <c r="B66" s="324" t="s">
        <v>110</v>
      </c>
      <c r="C66" s="428">
        <f t="shared" ref="C66:L66" si="12">SUM(C55:C64)</f>
        <v>9.2792619513000005</v>
      </c>
      <c r="D66" s="428">
        <f t="shared" si="12"/>
        <v>35.527210320550004</v>
      </c>
      <c r="E66" s="428">
        <f t="shared" si="12"/>
        <v>59.873110986500002</v>
      </c>
      <c r="F66" s="428">
        <f t="shared" si="12"/>
        <v>41.042464179100001</v>
      </c>
      <c r="G66" s="428">
        <f t="shared" si="12"/>
        <v>22.536325711250001</v>
      </c>
      <c r="H66" s="428">
        <f t="shared" si="12"/>
        <v>3.5526125117999996</v>
      </c>
      <c r="I66" s="428">
        <f t="shared" si="12"/>
        <v>0.83629286880000009</v>
      </c>
      <c r="J66" s="428">
        <f t="shared" si="12"/>
        <v>0.52534778284999994</v>
      </c>
      <c r="K66" s="428">
        <f t="shared" si="12"/>
        <v>0.37627690346999998</v>
      </c>
      <c r="L66" s="428">
        <f t="shared" si="12"/>
        <v>1.65954620961</v>
      </c>
      <c r="N66" s="427">
        <v>53.5</v>
      </c>
    </row>
    <row r="71" spans="2:14" x14ac:dyDescent="0.3">
      <c r="B71" s="238" t="s">
        <v>1891</v>
      </c>
    </row>
    <row r="72" spans="2:14" ht="3.75" customHeight="1" x14ac:dyDescent="0.3">
      <c r="B72" s="238"/>
    </row>
    <row r="73" spans="2:14" x14ac:dyDescent="0.3">
      <c r="B73" s="340" t="s">
        <v>1892</v>
      </c>
      <c r="C73" s="330"/>
      <c r="D73" s="330"/>
      <c r="E73" s="332"/>
      <c r="F73" s="332"/>
      <c r="G73" s="332"/>
      <c r="H73" s="332"/>
      <c r="I73" s="332"/>
      <c r="J73" s="332"/>
      <c r="K73" s="332"/>
      <c r="L73" s="332"/>
      <c r="N73" s="332"/>
    </row>
    <row r="74" spans="2:14" x14ac:dyDescent="0.3">
      <c r="B74" s="273"/>
      <c r="C74" s="462" t="s">
        <v>1887</v>
      </c>
      <c r="D74" s="462"/>
      <c r="E74" s="462"/>
      <c r="F74" s="462"/>
      <c r="G74" s="462"/>
      <c r="H74" s="462"/>
      <c r="I74" s="462"/>
      <c r="J74" s="462"/>
      <c r="K74" s="462"/>
      <c r="L74" s="462"/>
      <c r="N74" s="273"/>
    </row>
    <row r="75" spans="2:14" ht="33" x14ac:dyDescent="0.3">
      <c r="B75" s="273"/>
      <c r="C75" s="333" t="s">
        <v>1873</v>
      </c>
      <c r="D75" s="333" t="s">
        <v>1874</v>
      </c>
      <c r="E75" s="333" t="s">
        <v>1875</v>
      </c>
      <c r="F75" s="333" t="s">
        <v>1876</v>
      </c>
      <c r="G75" s="333" t="s">
        <v>1877</v>
      </c>
      <c r="H75" s="333" t="s">
        <v>1878</v>
      </c>
      <c r="I75" s="333" t="s">
        <v>1879</v>
      </c>
      <c r="J75" s="333" t="s">
        <v>1880</v>
      </c>
      <c r="K75" s="333" t="s">
        <v>1881</v>
      </c>
      <c r="L75" s="333" t="s">
        <v>1882</v>
      </c>
      <c r="N75" s="333" t="s">
        <v>1890</v>
      </c>
    </row>
    <row r="76" spans="2:14" x14ac:dyDescent="0.3">
      <c r="C76" s="335"/>
      <c r="D76" s="335"/>
      <c r="E76" s="335"/>
      <c r="F76" s="335"/>
      <c r="G76" s="335"/>
      <c r="H76" s="335"/>
      <c r="I76" s="335"/>
      <c r="J76" s="335"/>
      <c r="K76" s="335"/>
      <c r="L76" s="335"/>
    </row>
    <row r="77" spans="2:14" x14ac:dyDescent="0.3">
      <c r="B77" s="336" t="s">
        <v>1858</v>
      </c>
      <c r="C77" s="337">
        <f t="shared" ref="C77:L77" si="13">IFERROR(C55/SUM($C55:$L55),0)</f>
        <v>1.4659116965069646E-2</v>
      </c>
      <c r="D77" s="337">
        <f t="shared" si="13"/>
        <v>0.12215802382193017</v>
      </c>
      <c r="E77" s="337">
        <f t="shared" si="13"/>
        <v>0.30790570973607861</v>
      </c>
      <c r="F77" s="337">
        <f t="shared" si="13"/>
        <v>0.25257597492489842</v>
      </c>
      <c r="G77" s="337">
        <f t="shared" si="13"/>
        <v>0.21260879569224939</v>
      </c>
      <c r="H77" s="337">
        <f t="shared" si="13"/>
        <v>5.2157516933963324E-2</v>
      </c>
      <c r="I77" s="337">
        <f t="shared" si="13"/>
        <v>6.5135163188115765E-3</v>
      </c>
      <c r="J77" s="337">
        <f t="shared" si="13"/>
        <v>5.2214815371409724E-3</v>
      </c>
      <c r="K77" s="337">
        <f t="shared" si="13"/>
        <v>4.2557202960954599E-3</v>
      </c>
      <c r="L77" s="337">
        <f t="shared" si="13"/>
        <v>2.1944143773762734E-2</v>
      </c>
      <c r="M77" s="279"/>
      <c r="N77" s="338">
        <f t="shared" ref="N77:N86" si="14">+N55</f>
        <v>61.72</v>
      </c>
    </row>
    <row r="78" spans="2:14" x14ac:dyDescent="0.3">
      <c r="B78" s="336" t="s">
        <v>1859</v>
      </c>
      <c r="C78" s="337">
        <f t="shared" ref="C78:L78" si="15">IFERROR(C56/SUM($C56:$L56),0)</f>
        <v>0</v>
      </c>
      <c r="D78" s="337">
        <f t="shared" si="15"/>
        <v>4.366295110410328E-2</v>
      </c>
      <c r="E78" s="337">
        <f t="shared" si="15"/>
        <v>0.19515175443867677</v>
      </c>
      <c r="F78" s="337">
        <f t="shared" si="15"/>
        <v>0.35377461367899199</v>
      </c>
      <c r="G78" s="337">
        <f t="shared" si="15"/>
        <v>0.38045342715652619</v>
      </c>
      <c r="H78" s="337">
        <f t="shared" si="15"/>
        <v>0</v>
      </c>
      <c r="I78" s="337">
        <f t="shared" si="15"/>
        <v>0</v>
      </c>
      <c r="J78" s="337">
        <f t="shared" si="15"/>
        <v>0</v>
      </c>
      <c r="K78" s="337">
        <f t="shared" si="15"/>
        <v>0</v>
      </c>
      <c r="L78" s="337">
        <f t="shared" si="15"/>
        <v>2.6957253621701795E-2</v>
      </c>
      <c r="M78" s="279"/>
      <c r="N78" s="338">
        <f t="shared" si="14"/>
        <v>67.12</v>
      </c>
    </row>
    <row r="79" spans="2:14" x14ac:dyDescent="0.3">
      <c r="B79" s="336" t="s">
        <v>1860</v>
      </c>
      <c r="C79" s="337">
        <f t="shared" ref="C79:L79" si="16">IFERROR(C57/SUM($C57:$L57),0)</f>
        <v>2.7794250186322748E-2</v>
      </c>
      <c r="D79" s="337">
        <f t="shared" si="16"/>
        <v>8.3258602065769099E-2</v>
      </c>
      <c r="E79" s="337">
        <f t="shared" si="16"/>
        <v>0.34535998805591955</v>
      </c>
      <c r="F79" s="337">
        <f t="shared" si="16"/>
        <v>0.34701982728342412</v>
      </c>
      <c r="G79" s="337">
        <f t="shared" si="16"/>
        <v>0.1249012679687746</v>
      </c>
      <c r="H79" s="337">
        <f t="shared" si="16"/>
        <v>3.3075090064284982E-2</v>
      </c>
      <c r="I79" s="337">
        <f t="shared" si="16"/>
        <v>0</v>
      </c>
      <c r="J79" s="337">
        <f t="shared" si="16"/>
        <v>0</v>
      </c>
      <c r="K79" s="337">
        <f t="shared" si="16"/>
        <v>0</v>
      </c>
      <c r="L79" s="337">
        <f t="shared" si="16"/>
        <v>3.8590974375504954E-2</v>
      </c>
      <c r="M79" s="279"/>
      <c r="N79" s="338">
        <f t="shared" si="14"/>
        <v>60.54</v>
      </c>
    </row>
    <row r="80" spans="2:14" x14ac:dyDescent="0.3">
      <c r="B80" s="336" t="s">
        <v>1861</v>
      </c>
      <c r="C80" s="337">
        <f t="shared" ref="C80:L80" si="17">IFERROR(C58/SUM($C58:$L58),0)</f>
        <v>5.6733051120808876E-2</v>
      </c>
      <c r="D80" s="337">
        <f t="shared" si="17"/>
        <v>0.26485100611391266</v>
      </c>
      <c r="E80" s="337">
        <f t="shared" si="17"/>
        <v>0.22671065350621225</v>
      </c>
      <c r="F80" s="337">
        <f t="shared" si="17"/>
        <v>0.16657226369430658</v>
      </c>
      <c r="G80" s="337">
        <f t="shared" si="17"/>
        <v>0.19945754148066161</v>
      </c>
      <c r="H80" s="337">
        <f t="shared" si="17"/>
        <v>3.06137278241565E-2</v>
      </c>
      <c r="I80" s="337">
        <f t="shared" si="17"/>
        <v>8.1388310440198963E-3</v>
      </c>
      <c r="J80" s="337">
        <f t="shared" si="17"/>
        <v>2.1473609479204923E-2</v>
      </c>
      <c r="K80" s="337">
        <f t="shared" si="17"/>
        <v>1.0002349454721197E-2</v>
      </c>
      <c r="L80" s="337">
        <f t="shared" si="17"/>
        <v>1.5446966281995645E-2</v>
      </c>
      <c r="M80" s="279"/>
      <c r="N80" s="338">
        <f t="shared" si="14"/>
        <v>54.04</v>
      </c>
    </row>
    <row r="81" spans="2:14" x14ac:dyDescent="0.3">
      <c r="B81" s="336" t="s">
        <v>1862</v>
      </c>
      <c r="C81" s="337">
        <f t="shared" ref="C81:L81" si="18">IFERROR(C59/SUM($C59:$L59),0)</f>
        <v>1.4478070657586651E-2</v>
      </c>
      <c r="D81" s="337">
        <f t="shared" si="18"/>
        <v>0.135682786609754</v>
      </c>
      <c r="E81" s="337">
        <f t="shared" si="18"/>
        <v>0.21320942324577505</v>
      </c>
      <c r="F81" s="337">
        <f t="shared" si="18"/>
        <v>0.19605018399727403</v>
      </c>
      <c r="G81" s="337">
        <f t="shared" si="18"/>
        <v>0.36457609192080204</v>
      </c>
      <c r="H81" s="337">
        <f t="shared" si="18"/>
        <v>5.2170331986893873E-2</v>
      </c>
      <c r="I81" s="337">
        <f t="shared" si="18"/>
        <v>6.7775930534983994E-3</v>
      </c>
      <c r="J81" s="337">
        <f t="shared" si="18"/>
        <v>3.1685499127373038E-3</v>
      </c>
      <c r="K81" s="337">
        <f t="shared" si="18"/>
        <v>1.3335272232932762E-3</v>
      </c>
      <c r="L81" s="337">
        <f t="shared" si="18"/>
        <v>1.2553441392385369E-2</v>
      </c>
      <c r="M81" s="279"/>
      <c r="N81" s="338">
        <f t="shared" si="14"/>
        <v>63.35</v>
      </c>
    </row>
    <row r="82" spans="2:14" ht="33" x14ac:dyDescent="0.3">
      <c r="B82" s="336" t="s">
        <v>1863</v>
      </c>
      <c r="C82" s="337">
        <f t="shared" ref="C82:L82" si="19">IFERROR(C60/SUM($C60:$L60),0)</f>
        <v>4.8896327559132827E-2</v>
      </c>
      <c r="D82" s="337">
        <f t="shared" si="19"/>
        <v>0.19486837242851501</v>
      </c>
      <c r="E82" s="337">
        <f t="shared" si="19"/>
        <v>0.4626194356578458</v>
      </c>
      <c r="F82" s="337">
        <f t="shared" si="19"/>
        <v>0.25205731020977096</v>
      </c>
      <c r="G82" s="337">
        <f t="shared" si="19"/>
        <v>8.2114618610925061E-3</v>
      </c>
      <c r="H82" s="337">
        <f t="shared" si="19"/>
        <v>1.3073368437795298E-2</v>
      </c>
      <c r="I82" s="337">
        <f t="shared" si="19"/>
        <v>0</v>
      </c>
      <c r="J82" s="337">
        <f t="shared" si="19"/>
        <v>0</v>
      </c>
      <c r="K82" s="337">
        <f t="shared" si="19"/>
        <v>4.9441261340115892E-3</v>
      </c>
      <c r="L82" s="337">
        <f t="shared" si="19"/>
        <v>1.5329597711836035E-2</v>
      </c>
      <c r="M82" s="279"/>
      <c r="N82" s="338">
        <f t="shared" si="14"/>
        <v>49.78</v>
      </c>
    </row>
    <row r="83" spans="2:14" x14ac:dyDescent="0.3">
      <c r="B83" s="336" t="s">
        <v>1864</v>
      </c>
      <c r="C83" s="337">
        <f t="shared" ref="C83:L83" si="20">IFERROR(C61/SUM($C61:$L61),0)</f>
        <v>2.0475998703709718E-2</v>
      </c>
      <c r="D83" s="337">
        <f t="shared" si="20"/>
        <v>0.15538206862194798</v>
      </c>
      <c r="E83" s="337">
        <f t="shared" si="20"/>
        <v>0.40634691774532172</v>
      </c>
      <c r="F83" s="337">
        <f t="shared" si="20"/>
        <v>0.32122102587054285</v>
      </c>
      <c r="G83" s="337">
        <f t="shared" si="20"/>
        <v>7.0909392982538511E-2</v>
      </c>
      <c r="H83" s="337">
        <f t="shared" si="20"/>
        <v>6.3517857936555558E-3</v>
      </c>
      <c r="I83" s="337">
        <f t="shared" si="20"/>
        <v>3.628084252851391E-3</v>
      </c>
      <c r="J83" s="337">
        <f t="shared" si="20"/>
        <v>1.5651867671147689E-3</v>
      </c>
      <c r="K83" s="337">
        <f t="shared" si="20"/>
        <v>9.249295680412706E-4</v>
      </c>
      <c r="L83" s="337">
        <f t="shared" si="20"/>
        <v>1.3194609694276334E-2</v>
      </c>
      <c r="M83" s="279"/>
      <c r="N83" s="338">
        <f t="shared" si="14"/>
        <v>55.95</v>
      </c>
    </row>
    <row r="84" spans="2:14" x14ac:dyDescent="0.3">
      <c r="B84" s="336" t="s">
        <v>1883</v>
      </c>
      <c r="C84" s="337">
        <f t="shared" ref="C84:L84" si="21">IFERROR(C62/SUM($C62:$L62),0)</f>
        <v>8.3038965498194298E-2</v>
      </c>
      <c r="D84" s="337">
        <f t="shared" si="21"/>
        <v>0.2515574561089548</v>
      </c>
      <c r="E84" s="337">
        <f t="shared" si="21"/>
        <v>0.37529834796845885</v>
      </c>
      <c r="F84" s="337">
        <f t="shared" si="21"/>
        <v>0.21869309169771545</v>
      </c>
      <c r="G84" s="337">
        <f t="shared" si="21"/>
        <v>4.7712452619866431E-2</v>
      </c>
      <c r="H84" s="337">
        <f t="shared" si="21"/>
        <v>9.4931380611115619E-3</v>
      </c>
      <c r="I84" s="337">
        <f t="shared" si="21"/>
        <v>4.1751105493529096E-3</v>
      </c>
      <c r="J84" s="337">
        <f t="shared" si="21"/>
        <v>2.6006452294305414E-3</v>
      </c>
      <c r="K84" s="337">
        <f t="shared" si="21"/>
        <v>2.3456808406377948E-3</v>
      </c>
      <c r="L84" s="337">
        <f t="shared" si="21"/>
        <v>5.0851114262772355E-3</v>
      </c>
      <c r="M84" s="279"/>
      <c r="N84" s="338">
        <f t="shared" si="14"/>
        <v>48.02</v>
      </c>
    </row>
    <row r="85" spans="2:14" ht="33" x14ac:dyDescent="0.3">
      <c r="B85" s="336" t="s">
        <v>1884</v>
      </c>
      <c r="C85" s="337">
        <f t="shared" ref="C85:L85" si="22">IFERROR(C63/SUM($C63:$L63),0)</f>
        <v>1.7126758056212148E-2</v>
      </c>
      <c r="D85" s="337">
        <f t="shared" si="22"/>
        <v>0.12707580118289574</v>
      </c>
      <c r="E85" s="337">
        <f t="shared" si="22"/>
        <v>0.41074805495731931</v>
      </c>
      <c r="F85" s="337">
        <f t="shared" si="22"/>
        <v>0.30952223360612025</v>
      </c>
      <c r="G85" s="337">
        <f t="shared" si="22"/>
        <v>5.9473393347532683E-2</v>
      </c>
      <c r="H85" s="337">
        <f t="shared" si="22"/>
        <v>5.026266934833064E-3</v>
      </c>
      <c r="I85" s="337">
        <f t="shared" si="22"/>
        <v>2.1162172768468941E-2</v>
      </c>
      <c r="J85" s="337">
        <f t="shared" si="22"/>
        <v>0</v>
      </c>
      <c r="K85" s="337">
        <f t="shared" si="22"/>
        <v>0</v>
      </c>
      <c r="L85" s="337">
        <f t="shared" si="22"/>
        <v>4.9865319146617917E-2</v>
      </c>
      <c r="M85" s="279"/>
      <c r="N85" s="338">
        <f t="shared" si="14"/>
        <v>58.18</v>
      </c>
    </row>
    <row r="86" spans="2:14" x14ac:dyDescent="0.3">
      <c r="B86" s="336" t="s">
        <v>108</v>
      </c>
      <c r="C86" s="337">
        <f t="shared" ref="C86:L86" si="23">IFERROR(C64/SUM($C64:$L64),0)</f>
        <v>2.4239148708600798E-2</v>
      </c>
      <c r="D86" s="337">
        <f t="shared" si="23"/>
        <v>0.67710647086052711</v>
      </c>
      <c r="E86" s="337">
        <f t="shared" si="23"/>
        <v>6.1487955200347277E-2</v>
      </c>
      <c r="F86" s="337">
        <f t="shared" si="23"/>
        <v>9.03884799602684E-2</v>
      </c>
      <c r="G86" s="337">
        <f t="shared" si="23"/>
        <v>0.14217016305456315</v>
      </c>
      <c r="H86" s="337">
        <f t="shared" si="23"/>
        <v>0</v>
      </c>
      <c r="I86" s="337">
        <f t="shared" si="23"/>
        <v>0</v>
      </c>
      <c r="J86" s="337">
        <f t="shared" si="23"/>
        <v>0</v>
      </c>
      <c r="K86" s="337">
        <f t="shared" si="23"/>
        <v>0</v>
      </c>
      <c r="L86" s="337">
        <f t="shared" si="23"/>
        <v>4.6077822156932735E-3</v>
      </c>
      <c r="M86" s="279"/>
      <c r="N86" s="338">
        <f t="shared" si="14"/>
        <v>45.85</v>
      </c>
    </row>
    <row r="87" spans="2:14" x14ac:dyDescent="0.3">
      <c r="C87" s="426"/>
      <c r="D87" s="426"/>
      <c r="E87" s="426"/>
      <c r="F87" s="426"/>
      <c r="G87" s="426"/>
      <c r="H87" s="426"/>
      <c r="I87" s="426"/>
      <c r="J87" s="426"/>
      <c r="K87" s="426"/>
      <c r="L87" s="426"/>
      <c r="M87" s="279"/>
      <c r="N87" s="338"/>
    </row>
    <row r="88" spans="2:14" x14ac:dyDescent="0.3">
      <c r="B88" s="324" t="s">
        <v>110</v>
      </c>
      <c r="C88" s="339">
        <f t="shared" ref="C88:L88" si="24">IFERROR(C66/SUM($C66:$L66),0)</f>
        <v>5.2961269743214724E-2</v>
      </c>
      <c r="D88" s="339">
        <f t="shared" si="24"/>
        <v>0.20277110171967594</v>
      </c>
      <c r="E88" s="339">
        <f t="shared" si="24"/>
        <v>0.34172502058498488</v>
      </c>
      <c r="F88" s="339">
        <f t="shared" si="24"/>
        <v>0.23424934307528833</v>
      </c>
      <c r="G88" s="339">
        <f t="shared" si="24"/>
        <v>0.12862579279241526</v>
      </c>
      <c r="H88" s="339">
        <f t="shared" si="24"/>
        <v>2.027649079399035E-2</v>
      </c>
      <c r="I88" s="339">
        <f t="shared" si="24"/>
        <v>4.7731309280086244E-3</v>
      </c>
      <c r="J88" s="339">
        <f t="shared" si="24"/>
        <v>2.9984157988578713E-3</v>
      </c>
      <c r="K88" s="339">
        <f t="shared" si="24"/>
        <v>2.1475956479517599E-3</v>
      </c>
      <c r="L88" s="339">
        <f t="shared" si="24"/>
        <v>9.4718389156123982E-3</v>
      </c>
      <c r="M88" s="279"/>
      <c r="N88" s="425">
        <f>+N66</f>
        <v>53.5</v>
      </c>
    </row>
    <row r="95" spans="2:14" x14ac:dyDescent="0.3">
      <c r="N95" s="392" t="s">
        <v>1748</v>
      </c>
    </row>
  </sheetData>
  <mergeCells count="4">
    <mergeCell ref="C8:L8"/>
    <mergeCell ref="C30:L30"/>
    <mergeCell ref="C52:L52"/>
    <mergeCell ref="C74:L74"/>
  </mergeCells>
  <hyperlinks>
    <hyperlink ref="N95" location="Contents!A1" display="To Frontpage" xr:uid="{2EE11AD7-56D1-4D80-B153-7BCCF68F0392}"/>
  </hyperlinks>
  <pageMargins left="0.70866141732283472" right="0.70866141732283472" top="0.74803149606299213" bottom="0.74803149606299213" header="0.31496062992125984" footer="0.31496062992125984"/>
  <pageSetup paperSize="9" scale="3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AD082-8EC6-493D-B991-8F50A4013A45}">
  <sheetPr>
    <pageSetUpPr fitToPage="1"/>
  </sheetPr>
  <dimension ref="B4:I31"/>
  <sheetViews>
    <sheetView zoomScale="85" zoomScaleNormal="85" workbookViewId="0"/>
  </sheetViews>
  <sheetFormatPr defaultColWidth="9.140625" defaultRowHeight="16.5" x14ac:dyDescent="0.3"/>
  <cols>
    <col min="1" max="1" width="4.7109375" style="233" customWidth="1"/>
    <col min="2" max="2" width="30.28515625" style="233" customWidth="1"/>
    <col min="3" max="8" width="27.42578125" style="233" customWidth="1"/>
    <col min="9" max="9" width="25.7109375" style="233" customWidth="1"/>
    <col min="10" max="16384" width="9.140625" style="233"/>
  </cols>
  <sheetData>
    <row r="4" spans="2:9" x14ac:dyDescent="0.3">
      <c r="G4" s="318" t="s">
        <v>1855</v>
      </c>
      <c r="H4" s="319">
        <f>'Table 1-3 - Lending'!L4</f>
        <v>44561</v>
      </c>
    </row>
    <row r="5" spans="2:9" x14ac:dyDescent="0.3">
      <c r="B5" s="238" t="s">
        <v>1893</v>
      </c>
    </row>
    <row r="6" spans="2:9" ht="3.75" customHeight="1" x14ac:dyDescent="0.3">
      <c r="B6" s="238"/>
    </row>
    <row r="7" spans="2:9" x14ac:dyDescent="0.3">
      <c r="B7" s="329" t="s">
        <v>1685</v>
      </c>
      <c r="C7" s="329"/>
      <c r="D7" s="341"/>
      <c r="E7" s="341"/>
      <c r="F7" s="341"/>
      <c r="G7" s="341"/>
      <c r="H7" s="341"/>
      <c r="I7" s="341"/>
    </row>
    <row r="8" spans="2:9" x14ac:dyDescent="0.3">
      <c r="B8" s="273"/>
      <c r="C8" s="273"/>
      <c r="D8" s="273"/>
      <c r="E8" s="273"/>
      <c r="F8" s="273"/>
      <c r="G8" s="273"/>
      <c r="H8" s="273"/>
      <c r="I8" s="273"/>
    </row>
    <row r="9" spans="2:9" ht="49.5" x14ac:dyDescent="0.3">
      <c r="B9" s="273"/>
      <c r="C9" s="333" t="s">
        <v>1894</v>
      </c>
      <c r="D9" s="333" t="s">
        <v>1895</v>
      </c>
      <c r="E9" s="333" t="s">
        <v>1896</v>
      </c>
      <c r="F9" s="333" t="s">
        <v>1897</v>
      </c>
      <c r="G9" s="333" t="s">
        <v>1898</v>
      </c>
      <c r="H9" s="333" t="s">
        <v>1899</v>
      </c>
      <c r="I9" s="333" t="s">
        <v>110</v>
      </c>
    </row>
    <row r="11" spans="2:9" x14ac:dyDescent="0.3">
      <c r="B11" s="336" t="s">
        <v>1858</v>
      </c>
      <c r="C11" s="434">
        <v>0.37043402235</v>
      </c>
      <c r="D11" s="434">
        <v>0.85993855972</v>
      </c>
      <c r="E11" s="434">
        <v>1.16413426051</v>
      </c>
      <c r="F11" s="434">
        <v>1.8588564866199999</v>
      </c>
      <c r="G11" s="434">
        <v>1.9883332662099999</v>
      </c>
      <c r="H11" s="434">
        <v>2.50585748003</v>
      </c>
      <c r="I11" s="434">
        <f t="shared" ref="I11:I20" si="0">SUM(C11:H11)</f>
        <v>8.7475540754400001</v>
      </c>
    </row>
    <row r="12" spans="2:9" x14ac:dyDescent="0.3">
      <c r="B12" s="336" t="s">
        <v>1859</v>
      </c>
      <c r="C12" s="434">
        <v>4.1360250539999997E-2</v>
      </c>
      <c r="D12" s="434">
        <v>5.7290438700000001E-2</v>
      </c>
      <c r="E12" s="434">
        <v>5.6540897610000002E-2</v>
      </c>
      <c r="F12" s="434">
        <v>0.12070759199</v>
      </c>
      <c r="G12" s="434">
        <v>0.17333385245999999</v>
      </c>
      <c r="H12" s="434">
        <v>0</v>
      </c>
      <c r="I12" s="434">
        <f t="shared" si="0"/>
        <v>0.44923303130000003</v>
      </c>
    </row>
    <row r="13" spans="2:9" x14ac:dyDescent="0.3">
      <c r="B13" s="336" t="s">
        <v>1860</v>
      </c>
      <c r="C13" s="434">
        <v>0</v>
      </c>
      <c r="D13" s="434">
        <v>2.591519225E-2</v>
      </c>
      <c r="E13" s="434">
        <v>0.25576501761999998</v>
      </c>
      <c r="F13" s="434">
        <v>7.476022148E-2</v>
      </c>
      <c r="G13" s="434">
        <v>1.59892417E-3</v>
      </c>
      <c r="H13" s="434">
        <v>8.8731914679999996E-2</v>
      </c>
      <c r="I13" s="434">
        <f t="shared" si="0"/>
        <v>0.44677127019999996</v>
      </c>
    </row>
    <row r="14" spans="2:9" x14ac:dyDescent="0.3">
      <c r="B14" s="336" t="s">
        <v>1861</v>
      </c>
      <c r="C14" s="434">
        <v>0.50067179100000003</v>
      </c>
      <c r="D14" s="434">
        <v>0.55815152787</v>
      </c>
      <c r="E14" s="434">
        <v>1.13004706382</v>
      </c>
      <c r="F14" s="434">
        <v>0.72353314675000002</v>
      </c>
      <c r="G14" s="434">
        <v>0.46430015154999998</v>
      </c>
      <c r="H14" s="434">
        <v>0.20530367760000001</v>
      </c>
      <c r="I14" s="434">
        <f t="shared" si="0"/>
        <v>3.5820073585899999</v>
      </c>
    </row>
    <row r="15" spans="2:9" x14ac:dyDescent="0.3">
      <c r="B15" s="336" t="s">
        <v>1862</v>
      </c>
      <c r="C15" s="434">
        <v>3.1564248570600002</v>
      </c>
      <c r="D15" s="434">
        <v>3.42498359965</v>
      </c>
      <c r="E15" s="434">
        <v>7.0998396206000001</v>
      </c>
      <c r="F15" s="434">
        <v>11.642607345089999</v>
      </c>
      <c r="G15" s="434">
        <v>9.7837832366700006</v>
      </c>
      <c r="H15" s="434">
        <v>0.69817629243000001</v>
      </c>
      <c r="I15" s="434">
        <f t="shared" si="0"/>
        <v>35.805814951500004</v>
      </c>
    </row>
    <row r="16" spans="2:9" ht="33" x14ac:dyDescent="0.3">
      <c r="B16" s="336" t="s">
        <v>1863</v>
      </c>
      <c r="C16" s="434">
        <v>6.8932480150000003E-2</v>
      </c>
      <c r="D16" s="434">
        <v>0.18904950982999999</v>
      </c>
      <c r="E16" s="434">
        <v>0.74573658774999996</v>
      </c>
      <c r="F16" s="434">
        <v>0.67928504466999995</v>
      </c>
      <c r="G16" s="434">
        <v>0.30156264554000001</v>
      </c>
      <c r="H16" s="434">
        <v>0</v>
      </c>
      <c r="I16" s="434">
        <f t="shared" si="0"/>
        <v>1.9845662679399998</v>
      </c>
    </row>
    <row r="17" spans="2:9" x14ac:dyDescent="0.3">
      <c r="B17" s="336" t="s">
        <v>1864</v>
      </c>
      <c r="C17" s="434">
        <v>3.85234441876</v>
      </c>
      <c r="D17" s="434">
        <v>4.6884700654199998</v>
      </c>
      <c r="E17" s="434">
        <v>5.0961350810199999</v>
      </c>
      <c r="F17" s="434">
        <v>9.8518190346699992</v>
      </c>
      <c r="G17" s="434">
        <v>7.4203622648799996</v>
      </c>
      <c r="H17" s="434">
        <v>0.47359163970000001</v>
      </c>
      <c r="I17" s="434">
        <f t="shared" si="0"/>
        <v>31.382722504449998</v>
      </c>
    </row>
    <row r="18" spans="2:9" x14ac:dyDescent="0.3">
      <c r="B18" s="336" t="s">
        <v>1883</v>
      </c>
      <c r="C18" s="434">
        <v>1.3481400082999999</v>
      </c>
      <c r="D18" s="434">
        <v>12.52630096074</v>
      </c>
      <c r="E18" s="434">
        <v>22.185399462749999</v>
      </c>
      <c r="F18" s="434">
        <v>28.546355302350001</v>
      </c>
      <c r="G18" s="434">
        <v>27.748434971329999</v>
      </c>
      <c r="H18" s="434">
        <v>0</v>
      </c>
      <c r="I18" s="434">
        <f t="shared" si="0"/>
        <v>92.354630705470001</v>
      </c>
    </row>
    <row r="19" spans="2:9" ht="33" x14ac:dyDescent="0.3">
      <c r="B19" s="336" t="s">
        <v>1884</v>
      </c>
      <c r="C19" s="434">
        <v>6.9569213399999996E-2</v>
      </c>
      <c r="D19" s="434">
        <v>7.0369616300000007E-2</v>
      </c>
      <c r="E19" s="434">
        <v>9.6526994810000002E-2</v>
      </c>
      <c r="F19" s="434">
        <v>7.826088682E-2</v>
      </c>
      <c r="G19" s="434">
        <v>6.4959392640000002E-2</v>
      </c>
      <c r="H19" s="434">
        <v>0</v>
      </c>
      <c r="I19" s="434">
        <f t="shared" si="0"/>
        <v>0.37968610396999997</v>
      </c>
    </row>
    <row r="20" spans="2:9" x14ac:dyDescent="0.3">
      <c r="B20" s="336" t="s">
        <v>108</v>
      </c>
      <c r="C20" s="434">
        <v>2.2173168899999999E-3</v>
      </c>
      <c r="D20" s="434">
        <v>1.62090808E-3</v>
      </c>
      <c r="E20" s="434">
        <v>1.93472689E-3</v>
      </c>
      <c r="F20" s="434">
        <v>1.358136045E-2</v>
      </c>
      <c r="G20" s="434">
        <v>5.7147203819999999E-2</v>
      </c>
      <c r="H20" s="434">
        <v>0</v>
      </c>
      <c r="I20" s="434">
        <f t="shared" si="0"/>
        <v>7.6501516130000002E-2</v>
      </c>
    </row>
    <row r="21" spans="2:9" x14ac:dyDescent="0.3">
      <c r="C21" s="434"/>
      <c r="D21" s="434"/>
      <c r="E21" s="434"/>
      <c r="F21" s="434"/>
      <c r="G21" s="434"/>
      <c r="H21" s="434"/>
      <c r="I21" s="434"/>
    </row>
    <row r="22" spans="2:9" x14ac:dyDescent="0.3">
      <c r="B22" s="324" t="s">
        <v>110</v>
      </c>
      <c r="C22" s="422">
        <f t="shared" ref="C22:I22" si="1">SUM(C11:C20)</f>
        <v>9.4100943584499994</v>
      </c>
      <c r="D22" s="422">
        <f t="shared" si="1"/>
        <v>22.402090378559997</v>
      </c>
      <c r="E22" s="422">
        <f t="shared" si="1"/>
        <v>37.832059713379998</v>
      </c>
      <c r="F22" s="422">
        <f t="shared" si="1"/>
        <v>53.589766420889994</v>
      </c>
      <c r="G22" s="422">
        <f t="shared" si="1"/>
        <v>48.003815909270003</v>
      </c>
      <c r="H22" s="422">
        <f t="shared" si="1"/>
        <v>3.9716610044399996</v>
      </c>
      <c r="I22" s="422">
        <f t="shared" si="1"/>
        <v>175.20948778498999</v>
      </c>
    </row>
    <row r="23" spans="2:9" x14ac:dyDescent="0.3">
      <c r="B23" s="286" t="s">
        <v>1900</v>
      </c>
    </row>
    <row r="31" spans="2:9" x14ac:dyDescent="0.3">
      <c r="I31" s="392" t="s">
        <v>1748</v>
      </c>
    </row>
  </sheetData>
  <hyperlinks>
    <hyperlink ref="I31" location="Contents!A1" display="To Frontpage" xr:uid="{F42EED42-1D3C-4C6E-B9F0-3302A9281FF8}"/>
  </hyperlinks>
  <pageMargins left="0.70866141732283472" right="0.70866141732283472" top="0.74803149606299213" bottom="0.74803149606299213" header="0.31496062992125984" footer="0.31496062992125984"/>
  <pageSetup paperSize="9" scale="5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AC426-B452-48A9-BC5D-4BABA4CE5E4C}">
  <sheetPr>
    <pageSetUpPr fitToPage="1"/>
  </sheetPr>
  <dimension ref="B4:O66"/>
  <sheetViews>
    <sheetView zoomScale="70" zoomScaleNormal="70" workbookViewId="0"/>
  </sheetViews>
  <sheetFormatPr defaultColWidth="9.140625" defaultRowHeight="16.5" x14ac:dyDescent="0.3"/>
  <cols>
    <col min="1" max="1" width="4.7109375" style="233" customWidth="1"/>
    <col min="2" max="2" width="26.28515625" style="233" customWidth="1"/>
    <col min="3" max="12" width="17.7109375" style="233" customWidth="1"/>
    <col min="13" max="13" width="18" style="233" customWidth="1"/>
    <col min="14" max="16384" width="9.140625" style="233"/>
  </cols>
  <sheetData>
    <row r="4" spans="2:13" x14ac:dyDescent="0.3">
      <c r="K4" s="318" t="s">
        <v>1855</v>
      </c>
      <c r="L4" s="319">
        <f>'Table 1-3 - Lending'!L4</f>
        <v>44561</v>
      </c>
    </row>
    <row r="5" spans="2:13" x14ac:dyDescent="0.3">
      <c r="B5" s="238" t="s">
        <v>1901</v>
      </c>
    </row>
    <row r="6" spans="2:13" x14ac:dyDescent="0.3">
      <c r="B6" s="329" t="s">
        <v>1687</v>
      </c>
      <c r="C6" s="341"/>
      <c r="D6" s="341"/>
      <c r="E6" s="341"/>
      <c r="F6" s="341"/>
      <c r="G6" s="341"/>
      <c r="H6" s="341"/>
      <c r="I6" s="341"/>
      <c r="J6" s="341"/>
      <c r="K6" s="341"/>
      <c r="L6" s="341"/>
      <c r="M6" s="341"/>
    </row>
    <row r="7" spans="2:13" x14ac:dyDescent="0.3">
      <c r="B7" s="273"/>
      <c r="C7" s="273"/>
      <c r="D7" s="273"/>
      <c r="E7" s="273"/>
      <c r="F7" s="273"/>
      <c r="G7" s="273"/>
      <c r="H7" s="273"/>
      <c r="I7" s="273"/>
      <c r="J7" s="273"/>
      <c r="K7" s="273"/>
      <c r="L7" s="273"/>
      <c r="M7" s="273"/>
    </row>
    <row r="8" spans="2:13" ht="49.5" x14ac:dyDescent="0.3">
      <c r="B8" s="273"/>
      <c r="C8" s="322" t="s">
        <v>1858</v>
      </c>
      <c r="D8" s="322" t="s">
        <v>1859</v>
      </c>
      <c r="E8" s="322" t="s">
        <v>1860</v>
      </c>
      <c r="F8" s="322" t="s">
        <v>1861</v>
      </c>
      <c r="G8" s="322" t="s">
        <v>1862</v>
      </c>
      <c r="H8" s="322" t="s">
        <v>1863</v>
      </c>
      <c r="I8" s="322" t="s">
        <v>1864</v>
      </c>
      <c r="J8" s="322" t="s">
        <v>772</v>
      </c>
      <c r="K8" s="322" t="s">
        <v>1865</v>
      </c>
      <c r="L8" s="322" t="s">
        <v>108</v>
      </c>
      <c r="M8" s="323" t="s">
        <v>110</v>
      </c>
    </row>
    <row r="9" spans="2:13" x14ac:dyDescent="0.3">
      <c r="B9" s="233" t="s">
        <v>1902</v>
      </c>
      <c r="C9" s="434">
        <v>0</v>
      </c>
      <c r="D9" s="434">
        <v>0</v>
      </c>
      <c r="E9" s="434">
        <v>0</v>
      </c>
      <c r="F9" s="434">
        <v>0</v>
      </c>
      <c r="G9" s="434">
        <v>0</v>
      </c>
      <c r="H9" s="434">
        <v>0</v>
      </c>
      <c r="I9" s="434">
        <v>0</v>
      </c>
      <c r="J9" s="434">
        <v>0</v>
      </c>
      <c r="K9" s="434">
        <v>0</v>
      </c>
      <c r="L9" s="434">
        <v>0</v>
      </c>
      <c r="M9" s="434">
        <f t="shared" ref="M9:M19" si="0">SUM(C9:L9)</f>
        <v>0</v>
      </c>
    </row>
    <row r="10" spans="2:13" x14ac:dyDescent="0.3">
      <c r="B10" s="233" t="s">
        <v>1903</v>
      </c>
      <c r="C10" s="434">
        <v>0.54702046347</v>
      </c>
      <c r="D10" s="434">
        <v>7.4980000000000003E-3</v>
      </c>
      <c r="E10" s="434">
        <v>2.6155999999999999E-2</v>
      </c>
      <c r="F10" s="434">
        <v>0.59864200000000001</v>
      </c>
      <c r="G10" s="434">
        <v>3.4780899985299998</v>
      </c>
      <c r="H10" s="434">
        <v>0</v>
      </c>
      <c r="I10" s="434">
        <v>0.56142669000000001</v>
      </c>
      <c r="J10" s="434">
        <v>7.4364414207599996</v>
      </c>
      <c r="K10" s="434">
        <v>2.5149999999999999E-3</v>
      </c>
      <c r="L10" s="434">
        <v>6.8209999999999998E-3</v>
      </c>
      <c r="M10" s="434">
        <f t="shared" si="0"/>
        <v>12.664610572760001</v>
      </c>
    </row>
    <row r="11" spans="2:13" ht="30" customHeight="1" x14ac:dyDescent="0.3">
      <c r="B11" s="342" t="s">
        <v>1904</v>
      </c>
      <c r="C11" s="434">
        <v>0.41173196255</v>
      </c>
      <c r="D11" s="434">
        <v>1.1237687870000001E-2</v>
      </c>
      <c r="E11" s="434">
        <v>8.6738536100000006E-3</v>
      </c>
      <c r="F11" s="434">
        <v>0.39319212383000002</v>
      </c>
      <c r="G11" s="434">
        <v>3.35446376796</v>
      </c>
      <c r="H11" s="434">
        <v>0</v>
      </c>
      <c r="I11" s="434">
        <v>1.06673131587</v>
      </c>
      <c r="J11" s="434">
        <v>10.59715947828</v>
      </c>
      <c r="K11" s="434">
        <v>1.27765938E-3</v>
      </c>
      <c r="L11" s="434">
        <v>0</v>
      </c>
      <c r="M11" s="434">
        <f t="shared" si="0"/>
        <v>15.84446784935</v>
      </c>
    </row>
    <row r="12" spans="2:13" x14ac:dyDescent="0.3">
      <c r="B12" s="343" t="s">
        <v>1905</v>
      </c>
      <c r="C12" s="434">
        <v>0</v>
      </c>
      <c r="D12" s="434">
        <v>0</v>
      </c>
      <c r="E12" s="434">
        <v>0</v>
      </c>
      <c r="F12" s="434">
        <v>0</v>
      </c>
      <c r="G12" s="434">
        <v>0</v>
      </c>
      <c r="H12" s="434">
        <v>0</v>
      </c>
      <c r="I12" s="434">
        <v>0</v>
      </c>
      <c r="J12" s="434">
        <v>2.0017570700000001E-2</v>
      </c>
      <c r="K12" s="434">
        <v>0</v>
      </c>
      <c r="L12" s="434">
        <v>0</v>
      </c>
      <c r="M12" s="434">
        <f t="shared" si="0"/>
        <v>2.0017570700000001E-2</v>
      </c>
    </row>
    <row r="13" spans="2:13" x14ac:dyDescent="0.3">
      <c r="B13" s="343" t="s">
        <v>1906</v>
      </c>
      <c r="C13" s="434">
        <v>1.6471516530000001E-2</v>
      </c>
      <c r="D13" s="434">
        <v>0</v>
      </c>
      <c r="E13" s="434">
        <v>0</v>
      </c>
      <c r="F13" s="434">
        <v>3.8334616900000001E-3</v>
      </c>
      <c r="G13" s="434">
        <v>4.0547787039999998E-2</v>
      </c>
      <c r="H13" s="434">
        <v>0</v>
      </c>
      <c r="I13" s="434">
        <v>2.5278244320000001E-2</v>
      </c>
      <c r="J13" s="434">
        <v>0.20914283644000001</v>
      </c>
      <c r="K13" s="434">
        <v>0</v>
      </c>
      <c r="L13" s="434">
        <v>0</v>
      </c>
      <c r="M13" s="434">
        <f t="shared" si="0"/>
        <v>0.29527384602000001</v>
      </c>
    </row>
    <row r="14" spans="2:13" x14ac:dyDescent="0.3">
      <c r="B14" s="344" t="s">
        <v>1907</v>
      </c>
      <c r="C14" s="434">
        <v>0.39526044601999999</v>
      </c>
      <c r="D14" s="434">
        <v>1.1237687870000001E-2</v>
      </c>
      <c r="E14" s="434">
        <v>8.6738536100000006E-3</v>
      </c>
      <c r="F14" s="434">
        <v>0.38935866213999998</v>
      </c>
      <c r="G14" s="434">
        <v>3.3139159809200001</v>
      </c>
      <c r="H14" s="434">
        <v>0</v>
      </c>
      <c r="I14" s="434">
        <v>1.0414530715500001</v>
      </c>
      <c r="J14" s="434">
        <v>10.36799907114</v>
      </c>
      <c r="K14" s="434">
        <v>1.27765938E-3</v>
      </c>
      <c r="L14" s="434">
        <v>0</v>
      </c>
      <c r="M14" s="434">
        <f t="shared" si="0"/>
        <v>15.529176432630001</v>
      </c>
    </row>
    <row r="15" spans="2:13" x14ac:dyDescent="0.3">
      <c r="B15" s="344" t="s">
        <v>1908</v>
      </c>
      <c r="C15" s="434">
        <v>0</v>
      </c>
      <c r="D15" s="434">
        <v>0</v>
      </c>
      <c r="E15" s="434">
        <v>0</v>
      </c>
      <c r="F15" s="434">
        <v>0</v>
      </c>
      <c r="G15" s="434">
        <v>0</v>
      </c>
      <c r="H15" s="434">
        <v>0</v>
      </c>
      <c r="I15" s="434">
        <v>0</v>
      </c>
      <c r="J15" s="434">
        <v>0</v>
      </c>
      <c r="K15" s="434">
        <v>0</v>
      </c>
      <c r="L15" s="434">
        <v>0</v>
      </c>
      <c r="M15" s="434">
        <f t="shared" si="0"/>
        <v>0</v>
      </c>
    </row>
    <row r="16" spans="2:13" x14ac:dyDescent="0.3">
      <c r="B16" s="233" t="s">
        <v>1909</v>
      </c>
      <c r="C16" s="434">
        <v>0.16757191330999999</v>
      </c>
      <c r="D16" s="434">
        <v>9.5939068300000003E-3</v>
      </c>
      <c r="E16" s="434">
        <v>0</v>
      </c>
      <c r="F16" s="434">
        <v>0.29129118947999999</v>
      </c>
      <c r="G16" s="434">
        <v>3.7571822877900001</v>
      </c>
      <c r="H16" s="434">
        <v>5.8269999999999997E-3</v>
      </c>
      <c r="I16" s="434">
        <v>0.80152886893999997</v>
      </c>
      <c r="J16" s="434">
        <v>28.33307193413</v>
      </c>
      <c r="K16" s="434">
        <v>7.4867339999999997E-4</v>
      </c>
      <c r="L16" s="434">
        <v>0</v>
      </c>
      <c r="M16" s="434">
        <f t="shared" si="0"/>
        <v>33.366815773879999</v>
      </c>
    </row>
    <row r="17" spans="2:13" x14ac:dyDescent="0.3">
      <c r="B17" s="345" t="s">
        <v>1910</v>
      </c>
      <c r="C17" s="434">
        <v>0.16757191330999999</v>
      </c>
      <c r="D17" s="434">
        <v>9.5939068300000003E-3</v>
      </c>
      <c r="E17" s="434">
        <v>0</v>
      </c>
      <c r="F17" s="434">
        <v>0.29129118947999999</v>
      </c>
      <c r="G17" s="434">
        <v>3.7571822877900001</v>
      </c>
      <c r="H17" s="434">
        <v>5.8269999999999997E-3</v>
      </c>
      <c r="I17" s="434">
        <v>0.80152886893999997</v>
      </c>
      <c r="J17" s="434">
        <v>28.33307193413</v>
      </c>
      <c r="K17" s="434">
        <v>7.4867339999999997E-4</v>
      </c>
      <c r="L17" s="434">
        <v>0</v>
      </c>
      <c r="M17" s="434">
        <f t="shared" si="0"/>
        <v>33.366815773879999</v>
      </c>
    </row>
    <row r="18" spans="2:13" x14ac:dyDescent="0.3">
      <c r="B18" s="345" t="s">
        <v>1911</v>
      </c>
      <c r="C18" s="434">
        <v>0</v>
      </c>
      <c r="D18" s="434">
        <v>0</v>
      </c>
      <c r="E18" s="434">
        <v>0</v>
      </c>
      <c r="F18" s="434">
        <v>0</v>
      </c>
      <c r="G18" s="434">
        <v>0</v>
      </c>
      <c r="H18" s="434">
        <v>0</v>
      </c>
      <c r="I18" s="434">
        <v>0</v>
      </c>
      <c r="J18" s="434">
        <v>0</v>
      </c>
      <c r="K18" s="434">
        <v>0</v>
      </c>
      <c r="L18" s="434">
        <v>0</v>
      </c>
      <c r="M18" s="434">
        <f t="shared" si="0"/>
        <v>0</v>
      </c>
    </row>
    <row r="19" spans="2:13" x14ac:dyDescent="0.3">
      <c r="B19" s="233" t="s">
        <v>108</v>
      </c>
      <c r="C19" s="434">
        <v>6.3350000000000004E-3</v>
      </c>
      <c r="D19" s="434">
        <v>0</v>
      </c>
      <c r="E19" s="434">
        <v>0</v>
      </c>
      <c r="F19" s="434">
        <v>0</v>
      </c>
      <c r="G19" s="434">
        <v>7.6797000000000004E-2</v>
      </c>
      <c r="H19" s="434">
        <v>0</v>
      </c>
      <c r="I19" s="434">
        <v>1.623913825E-2</v>
      </c>
      <c r="J19" s="434">
        <v>0.10613247457</v>
      </c>
      <c r="K19" s="434">
        <v>3.8400000000000001E-3</v>
      </c>
      <c r="L19" s="434">
        <v>0</v>
      </c>
      <c r="M19" s="434">
        <f t="shared" si="0"/>
        <v>0.20934361282000002</v>
      </c>
    </row>
    <row r="20" spans="2:13" x14ac:dyDescent="0.3">
      <c r="B20" s="346" t="s">
        <v>110</v>
      </c>
      <c r="C20" s="422">
        <f t="shared" ref="C20:M20" si="1">SUM(C9:C11,C17:C19)</f>
        <v>1.13265933933</v>
      </c>
      <c r="D20" s="422">
        <f t="shared" si="1"/>
        <v>2.8329594700000002E-2</v>
      </c>
      <c r="E20" s="422">
        <f t="shared" si="1"/>
        <v>3.4829853610000003E-2</v>
      </c>
      <c r="F20" s="422">
        <f t="shared" si="1"/>
        <v>1.28312531331</v>
      </c>
      <c r="G20" s="422">
        <f t="shared" si="1"/>
        <v>10.666533054279999</v>
      </c>
      <c r="H20" s="422">
        <f t="shared" si="1"/>
        <v>5.8269999999999997E-3</v>
      </c>
      <c r="I20" s="422">
        <f t="shared" si="1"/>
        <v>2.4459260130599998</v>
      </c>
      <c r="J20" s="422">
        <f t="shared" si="1"/>
        <v>46.472805307740003</v>
      </c>
      <c r="K20" s="422">
        <f t="shared" si="1"/>
        <v>8.3813327800000004E-3</v>
      </c>
      <c r="L20" s="422">
        <f t="shared" si="1"/>
        <v>6.8209999999999998E-3</v>
      </c>
      <c r="M20" s="422">
        <f t="shared" si="1"/>
        <v>62.08523780881</v>
      </c>
    </row>
    <row r="21" spans="2:13" x14ac:dyDescent="0.3">
      <c r="B21" s="286" t="s">
        <v>1912</v>
      </c>
    </row>
    <row r="25" spans="2:13" x14ac:dyDescent="0.3">
      <c r="B25" s="238" t="s">
        <v>1913</v>
      </c>
    </row>
    <row r="26" spans="2:13" x14ac:dyDescent="0.3">
      <c r="B26" s="329" t="s">
        <v>1689</v>
      </c>
      <c r="C26" s="341"/>
      <c r="D26" s="341"/>
      <c r="E26" s="341"/>
      <c r="F26" s="341"/>
      <c r="G26" s="341"/>
      <c r="H26" s="341"/>
      <c r="I26" s="341"/>
      <c r="J26" s="341"/>
      <c r="K26" s="341"/>
      <c r="L26" s="341"/>
      <c r="M26" s="341"/>
    </row>
    <row r="27" spans="2:13" x14ac:dyDescent="0.3">
      <c r="B27" s="273"/>
      <c r="C27" s="273"/>
      <c r="D27" s="273"/>
      <c r="E27" s="273"/>
      <c r="F27" s="273"/>
      <c r="G27" s="273"/>
      <c r="H27" s="273"/>
      <c r="I27" s="273"/>
      <c r="J27" s="273"/>
      <c r="K27" s="273"/>
      <c r="L27" s="273"/>
      <c r="M27" s="273"/>
    </row>
    <row r="28" spans="2:13" ht="49.5" x14ac:dyDescent="0.3">
      <c r="B28" s="273"/>
      <c r="C28" s="322" t="s">
        <v>1858</v>
      </c>
      <c r="D28" s="322" t="s">
        <v>1859</v>
      </c>
      <c r="E28" s="322" t="s">
        <v>1860</v>
      </c>
      <c r="F28" s="322" t="s">
        <v>1861</v>
      </c>
      <c r="G28" s="322" t="s">
        <v>1862</v>
      </c>
      <c r="H28" s="322" t="s">
        <v>1863</v>
      </c>
      <c r="I28" s="322" t="s">
        <v>1864</v>
      </c>
      <c r="J28" s="322" t="s">
        <v>772</v>
      </c>
      <c r="K28" s="322" t="s">
        <v>1865</v>
      </c>
      <c r="L28" s="322" t="s">
        <v>108</v>
      </c>
      <c r="M28" s="323" t="s">
        <v>110</v>
      </c>
    </row>
    <row r="29" spans="2:13" x14ac:dyDescent="0.3">
      <c r="B29" s="233" t="s">
        <v>1902</v>
      </c>
      <c r="C29" s="434">
        <v>0</v>
      </c>
      <c r="D29" s="434">
        <v>0</v>
      </c>
      <c r="E29" s="434">
        <v>0</v>
      </c>
      <c r="F29" s="434">
        <v>0</v>
      </c>
      <c r="G29" s="434">
        <v>0</v>
      </c>
      <c r="H29" s="434">
        <v>0</v>
      </c>
      <c r="I29" s="434">
        <v>0</v>
      </c>
      <c r="J29" s="434">
        <v>0</v>
      </c>
      <c r="K29" s="434">
        <v>0</v>
      </c>
      <c r="L29" s="434">
        <v>0</v>
      </c>
      <c r="M29" s="434">
        <f t="shared" ref="M29:M39" si="2">SUM(C29:L29)</f>
        <v>0</v>
      </c>
    </row>
    <row r="30" spans="2:13" x14ac:dyDescent="0.3">
      <c r="B30" s="305" t="s">
        <v>1903</v>
      </c>
      <c r="C30" s="434">
        <v>4.7722168795400002</v>
      </c>
      <c r="D30" s="434">
        <v>0.21393209475</v>
      </c>
      <c r="E30" s="434">
        <v>0.15688735984999999</v>
      </c>
      <c r="F30" s="434">
        <v>1.9628940365900001</v>
      </c>
      <c r="G30" s="434">
        <v>11.726126146049999</v>
      </c>
      <c r="H30" s="434">
        <v>1.0838295018399999</v>
      </c>
      <c r="I30" s="434">
        <v>13.89044038442</v>
      </c>
      <c r="J30" s="434">
        <v>12.874208411610001</v>
      </c>
      <c r="K30" s="434">
        <v>0.31984139035999998</v>
      </c>
      <c r="L30" s="434">
        <v>4.8338294160000003E-2</v>
      </c>
      <c r="M30" s="434">
        <f t="shared" si="2"/>
        <v>47.048714499169996</v>
      </c>
    </row>
    <row r="31" spans="2:13" ht="49.5" x14ac:dyDescent="0.3">
      <c r="B31" s="342" t="s">
        <v>1904</v>
      </c>
      <c r="C31" s="434">
        <v>1.9615427642000001</v>
      </c>
      <c r="D31" s="434">
        <v>0.13393158683</v>
      </c>
      <c r="E31" s="434">
        <v>0.25430931723</v>
      </c>
      <c r="F31" s="434">
        <v>0.28802260783</v>
      </c>
      <c r="G31" s="434">
        <v>7.5639972110300002</v>
      </c>
      <c r="H31" s="434">
        <v>0.39552470831999997</v>
      </c>
      <c r="I31" s="434">
        <v>8.4795271515999993</v>
      </c>
      <c r="J31" s="434">
        <v>12.35947285276</v>
      </c>
      <c r="K31" s="434">
        <v>4.29472069E-2</v>
      </c>
      <c r="L31" s="434">
        <v>5.9184267299999998E-3</v>
      </c>
      <c r="M31" s="434">
        <f t="shared" si="2"/>
        <v>31.485193833429996</v>
      </c>
    </row>
    <row r="32" spans="2:13" x14ac:dyDescent="0.3">
      <c r="B32" s="343" t="s">
        <v>1905</v>
      </c>
      <c r="C32" s="434">
        <v>3.8570066860000002E-2</v>
      </c>
      <c r="D32" s="434">
        <v>0</v>
      </c>
      <c r="E32" s="434">
        <v>0</v>
      </c>
      <c r="F32" s="434">
        <v>0</v>
      </c>
      <c r="G32" s="434">
        <v>3.7188756699999999E-2</v>
      </c>
      <c r="H32" s="434">
        <v>1.27279185E-3</v>
      </c>
      <c r="I32" s="434">
        <v>4.1028001330000001E-2</v>
      </c>
      <c r="J32" s="434">
        <v>0.61950055798000003</v>
      </c>
      <c r="K32" s="434">
        <v>0</v>
      </c>
      <c r="L32" s="434">
        <v>0</v>
      </c>
      <c r="M32" s="434">
        <f t="shared" si="2"/>
        <v>0.73756017472000002</v>
      </c>
    </row>
    <row r="33" spans="2:13" x14ac:dyDescent="0.3">
      <c r="B33" s="343" t="s">
        <v>1906</v>
      </c>
      <c r="C33" s="434">
        <v>0.31664865049000002</v>
      </c>
      <c r="D33" s="434">
        <v>8.2411074000000005E-4</v>
      </c>
      <c r="E33" s="434">
        <v>1.66793216E-3</v>
      </c>
      <c r="F33" s="434">
        <v>2.678442424E-2</v>
      </c>
      <c r="G33" s="434">
        <v>0.46102474274999999</v>
      </c>
      <c r="H33" s="434">
        <v>6.7224524930000001E-2</v>
      </c>
      <c r="I33" s="434">
        <v>0.70227213602000005</v>
      </c>
      <c r="J33" s="434">
        <v>1.43044913605</v>
      </c>
      <c r="K33" s="434">
        <v>2.4148645100000002E-3</v>
      </c>
      <c r="L33" s="434">
        <v>0</v>
      </c>
      <c r="M33" s="434">
        <f t="shared" si="2"/>
        <v>3.0093105218900003</v>
      </c>
    </row>
    <row r="34" spans="2:13" x14ac:dyDescent="0.3">
      <c r="B34" s="344" t="s">
        <v>1907</v>
      </c>
      <c r="C34" s="434">
        <v>1.60632404685</v>
      </c>
      <c r="D34" s="434">
        <v>0.13310747609000001</v>
      </c>
      <c r="E34" s="434">
        <v>0.25264138507</v>
      </c>
      <c r="F34" s="434">
        <v>0.26123818359000001</v>
      </c>
      <c r="G34" s="434">
        <v>7.06578371158</v>
      </c>
      <c r="H34" s="434">
        <v>0.32702739153999999</v>
      </c>
      <c r="I34" s="434">
        <v>7.7362270142499998</v>
      </c>
      <c r="J34" s="434">
        <v>10.30952315873</v>
      </c>
      <c r="K34" s="434">
        <v>4.0532342389999997E-2</v>
      </c>
      <c r="L34" s="434">
        <v>5.9184267299999998E-3</v>
      </c>
      <c r="M34" s="434">
        <f t="shared" si="2"/>
        <v>27.73832313682</v>
      </c>
    </row>
    <row r="35" spans="2:13" x14ac:dyDescent="0.3">
      <c r="B35" s="344" t="s">
        <v>1908</v>
      </c>
      <c r="C35" s="434">
        <v>0</v>
      </c>
      <c r="D35" s="434">
        <v>0</v>
      </c>
      <c r="E35" s="434">
        <v>0</v>
      </c>
      <c r="F35" s="434">
        <v>0</v>
      </c>
      <c r="G35" s="434">
        <v>0</v>
      </c>
      <c r="H35" s="434">
        <v>0</v>
      </c>
      <c r="I35" s="434">
        <v>0</v>
      </c>
      <c r="J35" s="434">
        <v>0</v>
      </c>
      <c r="K35" s="434">
        <v>0</v>
      </c>
      <c r="L35" s="434">
        <v>0</v>
      </c>
      <c r="M35" s="434">
        <f t="shared" si="2"/>
        <v>0</v>
      </c>
    </row>
    <row r="36" spans="2:13" x14ac:dyDescent="0.3">
      <c r="B36" s="233" t="s">
        <v>1909</v>
      </c>
      <c r="C36" s="434">
        <v>0.57131046356000004</v>
      </c>
      <c r="D36" s="434">
        <v>7.303975502E-2</v>
      </c>
      <c r="E36" s="434">
        <v>0</v>
      </c>
      <c r="F36" s="434">
        <v>4.3805057180000002E-2</v>
      </c>
      <c r="G36" s="434">
        <v>5.5373719048299996</v>
      </c>
      <c r="H36" s="434">
        <v>0.48045865817</v>
      </c>
      <c r="I36" s="434">
        <v>6.0878402216699996</v>
      </c>
      <c r="J36" s="434">
        <v>19.96061126467</v>
      </c>
      <c r="K36" s="434">
        <v>6.7895446899999996E-3</v>
      </c>
      <c r="L36" s="434">
        <v>1.3802887159999999E-2</v>
      </c>
      <c r="M36" s="434">
        <f t="shared" si="2"/>
        <v>32.775029756949998</v>
      </c>
    </row>
    <row r="37" spans="2:13" x14ac:dyDescent="0.3">
      <c r="B37" s="345" t="s">
        <v>1910</v>
      </c>
      <c r="C37" s="434">
        <v>0.57131046356000004</v>
      </c>
      <c r="D37" s="434">
        <v>7.303975502E-2</v>
      </c>
      <c r="E37" s="434">
        <v>0</v>
      </c>
      <c r="F37" s="434">
        <v>4.3805057180000002E-2</v>
      </c>
      <c r="G37" s="434">
        <v>5.5373719048299996</v>
      </c>
      <c r="H37" s="434">
        <v>0.48045865817</v>
      </c>
      <c r="I37" s="434">
        <v>6.0878402216699996</v>
      </c>
      <c r="J37" s="434">
        <v>19.96061126467</v>
      </c>
      <c r="K37" s="434">
        <v>6.7895446899999996E-3</v>
      </c>
      <c r="L37" s="434">
        <v>1.3802887159999999E-2</v>
      </c>
      <c r="M37" s="434">
        <f t="shared" si="2"/>
        <v>32.775029756949998</v>
      </c>
    </row>
    <row r="38" spans="2:13" x14ac:dyDescent="0.3">
      <c r="B38" s="345" t="s">
        <v>1911</v>
      </c>
      <c r="C38" s="434">
        <v>0</v>
      </c>
      <c r="D38" s="434">
        <v>0</v>
      </c>
      <c r="E38" s="434">
        <v>0</v>
      </c>
      <c r="F38" s="434">
        <v>0</v>
      </c>
      <c r="G38" s="434">
        <v>0</v>
      </c>
      <c r="H38" s="434">
        <v>0</v>
      </c>
      <c r="I38" s="434">
        <v>0</v>
      </c>
      <c r="J38" s="434">
        <v>0</v>
      </c>
      <c r="K38" s="434">
        <v>0</v>
      </c>
      <c r="L38" s="434">
        <v>0</v>
      </c>
      <c r="M38" s="434">
        <f t="shared" si="2"/>
        <v>0</v>
      </c>
    </row>
    <row r="39" spans="2:13" x14ac:dyDescent="0.3">
      <c r="B39" s="233" t="s">
        <v>108</v>
      </c>
      <c r="C39" s="434">
        <v>0.30982462881</v>
      </c>
      <c r="D39" s="434">
        <v>0</v>
      </c>
      <c r="E39" s="434">
        <v>7.4473951000000004E-4</v>
      </c>
      <c r="F39" s="434">
        <v>4.1603436800000003E-3</v>
      </c>
      <c r="G39" s="434">
        <v>0.3117866353</v>
      </c>
      <c r="H39" s="434">
        <v>1.8926399609999998E-2</v>
      </c>
      <c r="I39" s="434">
        <v>0.4789887337</v>
      </c>
      <c r="J39" s="434">
        <v>0.68753286868999997</v>
      </c>
      <c r="K39" s="434">
        <v>1.72662924E-3</v>
      </c>
      <c r="L39" s="434">
        <v>5.8254835000000002E-4</v>
      </c>
      <c r="M39" s="434">
        <f t="shared" si="2"/>
        <v>1.8142735268899999</v>
      </c>
    </row>
    <row r="40" spans="2:13" x14ac:dyDescent="0.3">
      <c r="B40" s="346" t="s">
        <v>110</v>
      </c>
      <c r="C40" s="422">
        <f t="shared" ref="C40:M40" si="3">SUM(C29:C31,C37:C39)</f>
        <v>7.6148947361100001</v>
      </c>
      <c r="D40" s="422">
        <f t="shared" si="3"/>
        <v>0.42090343660000001</v>
      </c>
      <c r="E40" s="422">
        <f t="shared" si="3"/>
        <v>0.41194141658999994</v>
      </c>
      <c r="F40" s="422">
        <f t="shared" si="3"/>
        <v>2.2988820452800005</v>
      </c>
      <c r="G40" s="422">
        <f t="shared" si="3"/>
        <v>25.139281897209997</v>
      </c>
      <c r="H40" s="422">
        <f t="shared" si="3"/>
        <v>1.9787392679399998</v>
      </c>
      <c r="I40" s="422">
        <f t="shared" si="3"/>
        <v>28.936796491389998</v>
      </c>
      <c r="J40" s="422">
        <f t="shared" si="3"/>
        <v>45.881825397729997</v>
      </c>
      <c r="K40" s="422">
        <f t="shared" si="3"/>
        <v>0.37130477118999994</v>
      </c>
      <c r="L40" s="422">
        <f t="shared" si="3"/>
        <v>6.8642156400000001E-2</v>
      </c>
      <c r="M40" s="422">
        <f t="shared" si="3"/>
        <v>113.12321161644</v>
      </c>
    </row>
    <row r="45" spans="2:13" x14ac:dyDescent="0.3">
      <c r="B45" s="238" t="s">
        <v>1914</v>
      </c>
    </row>
    <row r="46" spans="2:13" x14ac:dyDescent="0.3">
      <c r="B46" s="329" t="s">
        <v>1691</v>
      </c>
      <c r="C46" s="341"/>
      <c r="D46" s="341"/>
      <c r="E46" s="341"/>
      <c r="F46" s="341"/>
      <c r="G46" s="341"/>
      <c r="H46" s="341"/>
      <c r="I46" s="341"/>
      <c r="J46" s="341"/>
      <c r="K46" s="341"/>
      <c r="L46" s="341"/>
      <c r="M46" s="341"/>
    </row>
    <row r="47" spans="2:13" x14ac:dyDescent="0.3">
      <c r="B47" s="273"/>
      <c r="C47" s="273"/>
      <c r="D47" s="273"/>
      <c r="E47" s="273"/>
      <c r="F47" s="273"/>
      <c r="G47" s="273"/>
      <c r="H47" s="273"/>
      <c r="I47" s="273"/>
      <c r="J47" s="273"/>
      <c r="K47" s="273"/>
      <c r="L47" s="273"/>
      <c r="M47" s="273"/>
    </row>
    <row r="48" spans="2:13" ht="49.5" x14ac:dyDescent="0.3">
      <c r="B48" s="273"/>
      <c r="C48" s="322" t="s">
        <v>1858</v>
      </c>
      <c r="D48" s="322" t="s">
        <v>1859</v>
      </c>
      <c r="E48" s="322" t="s">
        <v>1860</v>
      </c>
      <c r="F48" s="322" t="s">
        <v>1861</v>
      </c>
      <c r="G48" s="322" t="s">
        <v>1862</v>
      </c>
      <c r="H48" s="322" t="s">
        <v>1863</v>
      </c>
      <c r="I48" s="322" t="s">
        <v>1864</v>
      </c>
      <c r="J48" s="322" t="s">
        <v>772</v>
      </c>
      <c r="K48" s="322" t="s">
        <v>1865</v>
      </c>
      <c r="L48" s="322" t="s">
        <v>108</v>
      </c>
      <c r="M48" s="323" t="s">
        <v>110</v>
      </c>
    </row>
    <row r="49" spans="2:15" x14ac:dyDescent="0.3">
      <c r="B49" s="233" t="s">
        <v>1902</v>
      </c>
      <c r="C49" s="434">
        <v>0</v>
      </c>
      <c r="D49" s="434">
        <v>0</v>
      </c>
      <c r="E49" s="434">
        <v>0</v>
      </c>
      <c r="F49" s="434">
        <v>0</v>
      </c>
      <c r="G49" s="434">
        <v>0</v>
      </c>
      <c r="H49" s="434">
        <v>0</v>
      </c>
      <c r="I49" s="434">
        <v>0</v>
      </c>
      <c r="J49" s="434">
        <v>0</v>
      </c>
      <c r="K49" s="434">
        <v>0</v>
      </c>
      <c r="L49" s="434">
        <v>0</v>
      </c>
      <c r="M49" s="434">
        <f t="shared" ref="M49:M59" si="4">SUM(C49:L49)</f>
        <v>0</v>
      </c>
    </row>
    <row r="50" spans="2:15" x14ac:dyDescent="0.3">
      <c r="B50" s="233" t="s">
        <v>1903</v>
      </c>
      <c r="C50" s="434">
        <v>5.3192373430100002</v>
      </c>
      <c r="D50" s="434">
        <v>0.22143009475</v>
      </c>
      <c r="E50" s="434">
        <v>0.18304335985</v>
      </c>
      <c r="F50" s="434">
        <v>2.5615360365900002</v>
      </c>
      <c r="G50" s="434">
        <v>15.20421614458</v>
      </c>
      <c r="H50" s="434">
        <v>1.0838295018399999</v>
      </c>
      <c r="I50" s="434">
        <v>14.451867074420001</v>
      </c>
      <c r="J50" s="434">
        <v>20.31064983237</v>
      </c>
      <c r="K50" s="434">
        <v>0.32235639036000002</v>
      </c>
      <c r="L50" s="434">
        <v>5.5159294159999997E-2</v>
      </c>
      <c r="M50" s="434">
        <f t="shared" si="4"/>
        <v>59.713325071930008</v>
      </c>
      <c r="O50" s="347"/>
    </row>
    <row r="51" spans="2:15" ht="49.5" x14ac:dyDescent="0.3">
      <c r="B51" s="342" t="s">
        <v>1904</v>
      </c>
      <c r="C51" s="434">
        <v>2.3732747267500001</v>
      </c>
      <c r="D51" s="434">
        <v>0.14516927469999999</v>
      </c>
      <c r="E51" s="434">
        <v>0.26298317084</v>
      </c>
      <c r="F51" s="434">
        <v>0.68121473166000002</v>
      </c>
      <c r="G51" s="434">
        <v>10.91846097899</v>
      </c>
      <c r="H51" s="434">
        <v>0.39552470831999997</v>
      </c>
      <c r="I51" s="434">
        <v>9.5462584674700004</v>
      </c>
      <c r="J51" s="434">
        <v>22.956632331040002</v>
      </c>
      <c r="K51" s="434">
        <v>4.4224866279999997E-2</v>
      </c>
      <c r="L51" s="434">
        <v>5.9184267299999998E-3</v>
      </c>
      <c r="M51" s="434">
        <f t="shared" si="4"/>
        <v>47.329661682779999</v>
      </c>
      <c r="O51" s="347"/>
    </row>
    <row r="52" spans="2:15" x14ac:dyDescent="0.3">
      <c r="B52" s="343" t="s">
        <v>1905</v>
      </c>
      <c r="C52" s="434">
        <v>3.8570066860000002E-2</v>
      </c>
      <c r="D52" s="434">
        <v>0</v>
      </c>
      <c r="E52" s="434">
        <v>0</v>
      </c>
      <c r="F52" s="434">
        <v>0</v>
      </c>
      <c r="G52" s="434">
        <v>3.7188756699999999E-2</v>
      </c>
      <c r="H52" s="434">
        <v>1.27279185E-3</v>
      </c>
      <c r="I52" s="434">
        <v>4.1028001330000001E-2</v>
      </c>
      <c r="J52" s="434">
        <v>0.63951812868000002</v>
      </c>
      <c r="K52" s="434">
        <v>0</v>
      </c>
      <c r="L52" s="434">
        <v>0</v>
      </c>
      <c r="M52" s="434">
        <f t="shared" si="4"/>
        <v>0.75757774542</v>
      </c>
      <c r="O52" s="347"/>
    </row>
    <row r="53" spans="2:15" x14ac:dyDescent="0.3">
      <c r="B53" s="343" t="s">
        <v>1906</v>
      </c>
      <c r="C53" s="434">
        <v>0.33312016702000002</v>
      </c>
      <c r="D53" s="434">
        <v>8.2411074000000005E-4</v>
      </c>
      <c r="E53" s="434">
        <v>1.66793216E-3</v>
      </c>
      <c r="F53" s="434">
        <v>3.0617885930000002E-2</v>
      </c>
      <c r="G53" s="434">
        <v>0.50157252979</v>
      </c>
      <c r="H53" s="434">
        <v>6.7224524930000001E-2</v>
      </c>
      <c r="I53" s="434">
        <v>0.72755038033999997</v>
      </c>
      <c r="J53" s="434">
        <v>1.6395919724900001</v>
      </c>
      <c r="K53" s="434">
        <v>2.4148645100000002E-3</v>
      </c>
      <c r="L53" s="434">
        <v>0</v>
      </c>
      <c r="M53" s="434">
        <f t="shared" si="4"/>
        <v>3.30458436791</v>
      </c>
      <c r="O53" s="347"/>
    </row>
    <row r="54" spans="2:15" x14ac:dyDescent="0.3">
      <c r="B54" s="344" t="s">
        <v>1907</v>
      </c>
      <c r="C54" s="434">
        <v>2.0015844928700002</v>
      </c>
      <c r="D54" s="434">
        <v>0.14434516395999999</v>
      </c>
      <c r="E54" s="434">
        <v>0.26131523868000001</v>
      </c>
      <c r="F54" s="434">
        <v>0.65059684572999998</v>
      </c>
      <c r="G54" s="434">
        <v>10.379699692499999</v>
      </c>
      <c r="H54" s="434">
        <v>0.32702739153999999</v>
      </c>
      <c r="I54" s="434">
        <v>8.7776800858000001</v>
      </c>
      <c r="J54" s="434">
        <v>20.67752222987</v>
      </c>
      <c r="K54" s="434">
        <v>4.1810001770000001E-2</v>
      </c>
      <c r="L54" s="434">
        <v>5.9184267299999998E-3</v>
      </c>
      <c r="M54" s="434">
        <f t="shared" si="4"/>
        <v>43.267499569450003</v>
      </c>
      <c r="O54" s="347"/>
    </row>
    <row r="55" spans="2:15" x14ac:dyDescent="0.3">
      <c r="B55" s="344" t="s">
        <v>1908</v>
      </c>
      <c r="C55" s="434">
        <v>0</v>
      </c>
      <c r="D55" s="434">
        <v>0</v>
      </c>
      <c r="E55" s="434">
        <v>0</v>
      </c>
      <c r="F55" s="434">
        <v>0</v>
      </c>
      <c r="G55" s="434">
        <v>0</v>
      </c>
      <c r="H55" s="434">
        <v>0</v>
      </c>
      <c r="I55" s="434">
        <v>0</v>
      </c>
      <c r="J55" s="434">
        <v>0</v>
      </c>
      <c r="K55" s="434">
        <v>0</v>
      </c>
      <c r="L55" s="434">
        <v>0</v>
      </c>
      <c r="M55" s="434">
        <f t="shared" si="4"/>
        <v>0</v>
      </c>
      <c r="O55" s="347"/>
    </row>
    <row r="56" spans="2:15" x14ac:dyDescent="0.3">
      <c r="B56" s="233" t="s">
        <v>1909</v>
      </c>
      <c r="C56" s="434">
        <v>0.73888237687000002</v>
      </c>
      <c r="D56" s="434">
        <v>8.2633661849999998E-2</v>
      </c>
      <c r="E56" s="434">
        <v>0</v>
      </c>
      <c r="F56" s="434">
        <v>0.33509624665999999</v>
      </c>
      <c r="G56" s="434">
        <v>9.2945541926199997</v>
      </c>
      <c r="H56" s="434">
        <v>0.48628565817000002</v>
      </c>
      <c r="I56" s="434">
        <v>6.8893690906099998</v>
      </c>
      <c r="J56" s="434">
        <v>48.293683198799997</v>
      </c>
      <c r="K56" s="434">
        <v>7.5382180899999998E-3</v>
      </c>
      <c r="L56" s="434">
        <v>1.3802887159999999E-2</v>
      </c>
      <c r="M56" s="434">
        <f t="shared" si="4"/>
        <v>66.141845530829997</v>
      </c>
      <c r="O56" s="347"/>
    </row>
    <row r="57" spans="2:15" x14ac:dyDescent="0.3">
      <c r="B57" s="345" t="s">
        <v>1910</v>
      </c>
      <c r="C57" s="434">
        <v>0.73888237687000002</v>
      </c>
      <c r="D57" s="434">
        <v>8.2633661849999998E-2</v>
      </c>
      <c r="E57" s="434">
        <v>0</v>
      </c>
      <c r="F57" s="434">
        <v>0.33509624665999999</v>
      </c>
      <c r="G57" s="434">
        <v>9.2945541926199997</v>
      </c>
      <c r="H57" s="434">
        <v>0.48628565817000002</v>
      </c>
      <c r="I57" s="434">
        <v>6.8893690906099998</v>
      </c>
      <c r="J57" s="434">
        <v>48.293683198799997</v>
      </c>
      <c r="K57" s="434">
        <v>7.5382180899999998E-3</v>
      </c>
      <c r="L57" s="434">
        <v>1.3802887159999999E-2</v>
      </c>
      <c r="M57" s="434">
        <f t="shared" si="4"/>
        <v>66.141845530829997</v>
      </c>
      <c r="O57" s="347"/>
    </row>
    <row r="58" spans="2:15" x14ac:dyDescent="0.3">
      <c r="B58" s="345" t="s">
        <v>1911</v>
      </c>
      <c r="C58" s="434">
        <v>0</v>
      </c>
      <c r="D58" s="434">
        <v>0</v>
      </c>
      <c r="E58" s="434">
        <v>0</v>
      </c>
      <c r="F58" s="434">
        <v>0</v>
      </c>
      <c r="G58" s="434">
        <v>0</v>
      </c>
      <c r="H58" s="434">
        <v>0</v>
      </c>
      <c r="I58" s="434">
        <v>0</v>
      </c>
      <c r="J58" s="434">
        <v>0</v>
      </c>
      <c r="K58" s="434">
        <v>0</v>
      </c>
      <c r="L58" s="434">
        <v>0</v>
      </c>
      <c r="M58" s="434">
        <f t="shared" si="4"/>
        <v>0</v>
      </c>
    </row>
    <row r="59" spans="2:15" x14ac:dyDescent="0.3">
      <c r="B59" s="233" t="s">
        <v>108</v>
      </c>
      <c r="C59" s="434">
        <v>0.31615962880999998</v>
      </c>
      <c r="D59" s="434">
        <v>0</v>
      </c>
      <c r="E59" s="434">
        <v>7.4473951000000004E-4</v>
      </c>
      <c r="F59" s="434">
        <v>4.1603436800000003E-3</v>
      </c>
      <c r="G59" s="434">
        <v>0.38858363530000001</v>
      </c>
      <c r="H59" s="434">
        <v>1.8926399609999998E-2</v>
      </c>
      <c r="I59" s="434">
        <v>0.49522787195000001</v>
      </c>
      <c r="J59" s="434">
        <v>0.79366534326000004</v>
      </c>
      <c r="K59" s="434">
        <v>5.5666292399999999E-3</v>
      </c>
      <c r="L59" s="434">
        <v>5.8254835000000002E-4</v>
      </c>
      <c r="M59" s="434">
        <f t="shared" si="4"/>
        <v>2.0236171397100002</v>
      </c>
    </row>
    <row r="60" spans="2:15" x14ac:dyDescent="0.3">
      <c r="B60" s="346" t="s">
        <v>110</v>
      </c>
      <c r="C60" s="422">
        <f t="shared" ref="C60:M60" si="5">SUM(C49:C51,C57:C59)</f>
        <v>8.7475540754400001</v>
      </c>
      <c r="D60" s="422">
        <f t="shared" si="5"/>
        <v>0.44923303129999997</v>
      </c>
      <c r="E60" s="422">
        <f t="shared" si="5"/>
        <v>0.44677127019999996</v>
      </c>
      <c r="F60" s="422">
        <f t="shared" si="5"/>
        <v>3.5820073585900003</v>
      </c>
      <c r="G60" s="422">
        <f t="shared" si="5"/>
        <v>35.805814951489999</v>
      </c>
      <c r="H60" s="422">
        <f t="shared" si="5"/>
        <v>1.9845662679399998</v>
      </c>
      <c r="I60" s="422">
        <f t="shared" si="5"/>
        <v>31.382722504450001</v>
      </c>
      <c r="J60" s="422">
        <f t="shared" si="5"/>
        <v>92.354630705470001</v>
      </c>
      <c r="K60" s="422">
        <f t="shared" si="5"/>
        <v>0.37968610397000002</v>
      </c>
      <c r="L60" s="422">
        <f t="shared" si="5"/>
        <v>7.5463156399999995E-2</v>
      </c>
      <c r="M60" s="422">
        <f t="shared" si="5"/>
        <v>175.20844942525</v>
      </c>
    </row>
    <row r="66" spans="14:14" x14ac:dyDescent="0.3">
      <c r="N66" s="392" t="s">
        <v>1748</v>
      </c>
    </row>
  </sheetData>
  <hyperlinks>
    <hyperlink ref="N66" location="Contents!A1" display="To Frontpage" xr:uid="{3CA55C4E-9934-45BF-9892-5C9B4ED88A25}"/>
  </hyperlinks>
  <pageMargins left="0.70866141732283472" right="0.70866141732283472" top="0.74803149606299213" bottom="0.74803149606299213" header="0.31496062992125984" footer="0.31496062992125984"/>
  <pageSetup paperSize="9" scale="43"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CBDF5-6B4B-4B73-97FD-3C686768E6C1}">
  <sheetPr>
    <pageSetUpPr fitToPage="1"/>
  </sheetPr>
  <dimension ref="B4:N87"/>
  <sheetViews>
    <sheetView zoomScale="85" zoomScaleNormal="85" zoomScaleSheetLayoutView="100" workbookViewId="0"/>
  </sheetViews>
  <sheetFormatPr defaultColWidth="9.140625" defaultRowHeight="16.5" x14ac:dyDescent="0.3"/>
  <cols>
    <col min="1" max="1" width="4.7109375" style="233" customWidth="1"/>
    <col min="2" max="2" width="25.140625" style="233" bestFit="1" customWidth="1"/>
    <col min="3" max="12" width="17.7109375" style="233" customWidth="1"/>
    <col min="13" max="13" width="18.5703125" style="233" bestFit="1" customWidth="1"/>
    <col min="14" max="20" width="9.140625" style="233"/>
    <col min="21" max="21" width="9.140625" style="233" customWidth="1"/>
    <col min="22" max="16384" width="9.140625" style="233"/>
  </cols>
  <sheetData>
    <row r="4" spans="2:13" x14ac:dyDescent="0.3">
      <c r="K4" s="318" t="s">
        <v>1855</v>
      </c>
      <c r="L4" s="319">
        <f>'Table 1-3 - Lending'!L4</f>
        <v>44561</v>
      </c>
    </row>
    <row r="5" spans="2:13" x14ac:dyDescent="0.3">
      <c r="B5" s="238" t="s">
        <v>1915</v>
      </c>
    </row>
    <row r="6" spans="2:13" x14ac:dyDescent="0.3">
      <c r="B6" s="329" t="s">
        <v>1916</v>
      </c>
      <c r="C6" s="341"/>
      <c r="D6" s="341"/>
      <c r="E6" s="341"/>
      <c r="F6" s="341"/>
      <c r="G6" s="341"/>
      <c r="H6" s="341"/>
      <c r="I6" s="341"/>
      <c r="J6" s="341"/>
      <c r="K6" s="341"/>
      <c r="L6" s="341"/>
      <c r="M6" s="341"/>
    </row>
    <row r="7" spans="2:13" x14ac:dyDescent="0.3">
      <c r="B7" s="273"/>
      <c r="C7" s="273"/>
      <c r="D7" s="273"/>
      <c r="E7" s="273"/>
      <c r="F7" s="273"/>
      <c r="G7" s="273"/>
      <c r="H7" s="273"/>
      <c r="I7" s="273"/>
      <c r="J7" s="273"/>
      <c r="K7" s="273"/>
      <c r="L7" s="273"/>
      <c r="M7" s="273"/>
    </row>
    <row r="8" spans="2:13" ht="49.5" x14ac:dyDescent="0.3">
      <c r="B8" s="273"/>
      <c r="C8" s="322" t="s">
        <v>1858</v>
      </c>
      <c r="D8" s="322" t="s">
        <v>1859</v>
      </c>
      <c r="E8" s="322" t="s">
        <v>1860</v>
      </c>
      <c r="F8" s="322" t="s">
        <v>1861</v>
      </c>
      <c r="G8" s="322" t="s">
        <v>1862</v>
      </c>
      <c r="H8" s="322" t="s">
        <v>1863</v>
      </c>
      <c r="I8" s="322" t="s">
        <v>1864</v>
      </c>
      <c r="J8" s="322" t="s">
        <v>772</v>
      </c>
      <c r="K8" s="322" t="s">
        <v>1865</v>
      </c>
      <c r="L8" s="322" t="s">
        <v>108</v>
      </c>
      <c r="M8" s="323" t="s">
        <v>110</v>
      </c>
    </row>
    <row r="9" spans="2:13" x14ac:dyDescent="0.3">
      <c r="B9" s="233" t="s">
        <v>1917</v>
      </c>
      <c r="C9" s="434">
        <v>1.4209658810000001</v>
      </c>
      <c r="D9" s="434">
        <v>0.17861467449000001</v>
      </c>
      <c r="E9" s="434">
        <v>8.8731914679999996E-2</v>
      </c>
      <c r="F9" s="434">
        <v>0.48340576340000002</v>
      </c>
      <c r="G9" s="434">
        <v>7.16198198826</v>
      </c>
      <c r="H9" s="434">
        <v>0.15643111481999999</v>
      </c>
      <c r="I9" s="434">
        <v>4.7537041710999999</v>
      </c>
      <c r="J9" s="434">
        <v>2.4091163647</v>
      </c>
      <c r="K9" s="434">
        <v>0.29562349368000002</v>
      </c>
      <c r="L9" s="434">
        <v>1.346465103E-2</v>
      </c>
      <c r="M9" s="434">
        <f>SUM(C9:L9)</f>
        <v>16.96204001716</v>
      </c>
    </row>
    <row r="10" spans="2:13" x14ac:dyDescent="0.3">
      <c r="B10" s="233" t="s">
        <v>627</v>
      </c>
      <c r="C10" s="434">
        <v>0.89249489912000002</v>
      </c>
      <c r="D10" s="434">
        <v>0.10635537153999999</v>
      </c>
      <c r="E10" s="434">
        <v>0</v>
      </c>
      <c r="F10" s="434">
        <v>0.40916775596999999</v>
      </c>
      <c r="G10" s="434">
        <v>5.2221554349500003</v>
      </c>
      <c r="H10" s="434">
        <v>0.53793327853999995</v>
      </c>
      <c r="I10" s="434">
        <v>3.42631473441</v>
      </c>
      <c r="J10" s="434">
        <v>1.4981939558499999</v>
      </c>
      <c r="K10" s="434">
        <v>2.7416708219999999E-2</v>
      </c>
      <c r="L10" s="434">
        <v>4.4113159610000001E-2</v>
      </c>
      <c r="M10" s="434">
        <f>SUM(C10:L10)</f>
        <v>12.16414529821</v>
      </c>
    </row>
    <row r="11" spans="2:13" x14ac:dyDescent="0.3">
      <c r="B11" s="233" t="s">
        <v>629</v>
      </c>
      <c r="C11" s="434">
        <v>0.60188723318000004</v>
      </c>
      <c r="D11" s="434">
        <v>0.10205192625999999</v>
      </c>
      <c r="E11" s="434">
        <v>0</v>
      </c>
      <c r="F11" s="434">
        <v>0.3300322027</v>
      </c>
      <c r="G11" s="434">
        <v>4.9705989827300003</v>
      </c>
      <c r="H11" s="434">
        <v>0.26657965717999998</v>
      </c>
      <c r="I11" s="434">
        <v>2.9050084974699999</v>
      </c>
      <c r="J11" s="434">
        <v>1.4641565215400001</v>
      </c>
      <c r="K11" s="434">
        <v>3.8587776499999999E-3</v>
      </c>
      <c r="L11" s="434">
        <v>1.059709038E-2</v>
      </c>
      <c r="M11" s="434">
        <f>SUM(C11:L11)</f>
        <v>10.654770889089999</v>
      </c>
    </row>
    <row r="12" spans="2:13" x14ac:dyDescent="0.3">
      <c r="B12" s="233" t="s">
        <v>631</v>
      </c>
      <c r="C12" s="434">
        <v>0.79694247748000002</v>
      </c>
      <c r="D12" s="434">
        <v>5.1551116959999997E-2</v>
      </c>
      <c r="E12" s="434">
        <v>0</v>
      </c>
      <c r="F12" s="434">
        <v>0.37420954235999998</v>
      </c>
      <c r="G12" s="434">
        <v>6.6074720792099999</v>
      </c>
      <c r="H12" s="434">
        <v>0.19031487651000001</v>
      </c>
      <c r="I12" s="434">
        <v>5.5537389201299998</v>
      </c>
      <c r="J12" s="434">
        <v>2.08377647409</v>
      </c>
      <c r="K12" s="434">
        <v>8.3609559500000003E-3</v>
      </c>
      <c r="L12" s="434">
        <v>0</v>
      </c>
      <c r="M12" s="434">
        <f>SUM(C12:L12)</f>
        <v>15.666366442689998</v>
      </c>
    </row>
    <row r="13" spans="2:13" x14ac:dyDescent="0.3">
      <c r="B13" s="233" t="s">
        <v>633</v>
      </c>
      <c r="C13" s="434">
        <v>5.03526358466</v>
      </c>
      <c r="D13" s="434">
        <v>1.0659942049999999E-2</v>
      </c>
      <c r="E13" s="434">
        <v>0.35803935551999999</v>
      </c>
      <c r="F13" s="434">
        <v>1.9851920941600001</v>
      </c>
      <c r="G13" s="434">
        <v>11.843606466340001</v>
      </c>
      <c r="H13" s="434">
        <v>0.83330734089000003</v>
      </c>
      <c r="I13" s="434">
        <v>14.74395618134</v>
      </c>
      <c r="J13" s="434">
        <v>84.899387389289998</v>
      </c>
      <c r="K13" s="434">
        <v>4.4426168469999999E-2</v>
      </c>
      <c r="L13" s="434">
        <v>7.2882553799999998E-3</v>
      </c>
      <c r="M13" s="434">
        <f>SUM(C13:L13)</f>
        <v>119.76112677809999</v>
      </c>
    </row>
    <row r="14" spans="2:13" x14ac:dyDescent="0.3">
      <c r="B14" s="346" t="s">
        <v>110</v>
      </c>
      <c r="C14" s="422">
        <f t="shared" ref="C14:M14" si="0">SUM(C9:C13)</f>
        <v>8.7475540754400001</v>
      </c>
      <c r="D14" s="422">
        <f t="shared" si="0"/>
        <v>0.44923303129999992</v>
      </c>
      <c r="E14" s="422">
        <f t="shared" si="0"/>
        <v>0.44677127019999996</v>
      </c>
      <c r="F14" s="422">
        <f t="shared" si="0"/>
        <v>3.5820073585900003</v>
      </c>
      <c r="G14" s="422">
        <f t="shared" si="0"/>
        <v>35.805814951489999</v>
      </c>
      <c r="H14" s="422">
        <f t="shared" si="0"/>
        <v>1.9845662679399998</v>
      </c>
      <c r="I14" s="422">
        <f t="shared" si="0"/>
        <v>31.382722504449998</v>
      </c>
      <c r="J14" s="422">
        <f t="shared" si="0"/>
        <v>92.354630705470001</v>
      </c>
      <c r="K14" s="422">
        <f t="shared" si="0"/>
        <v>0.37968610397000002</v>
      </c>
      <c r="L14" s="422">
        <f t="shared" si="0"/>
        <v>7.5463156400000009E-2</v>
      </c>
      <c r="M14" s="422">
        <f t="shared" si="0"/>
        <v>175.20844942525</v>
      </c>
    </row>
    <row r="15" spans="2:13" x14ac:dyDescent="0.3">
      <c r="C15" s="413"/>
      <c r="D15" s="413"/>
      <c r="E15" s="413"/>
      <c r="F15" s="413"/>
      <c r="G15" s="413"/>
      <c r="H15" s="413"/>
      <c r="I15" s="413"/>
      <c r="J15" s="413"/>
      <c r="K15" s="413"/>
      <c r="L15" s="413"/>
      <c r="M15" s="413"/>
    </row>
    <row r="16" spans="2:13" x14ac:dyDescent="0.3">
      <c r="C16" s="413"/>
      <c r="D16" s="413"/>
      <c r="E16" s="413"/>
      <c r="F16" s="413"/>
      <c r="G16" s="413"/>
      <c r="H16" s="413"/>
      <c r="I16" s="413"/>
      <c r="J16" s="413"/>
      <c r="K16" s="413"/>
      <c r="L16" s="413"/>
      <c r="M16" s="413"/>
    </row>
    <row r="19" spans="2:13" x14ac:dyDescent="0.3">
      <c r="B19" s="238" t="s">
        <v>1918</v>
      </c>
    </row>
    <row r="20" spans="2:13" x14ac:dyDescent="0.3">
      <c r="B20" s="329" t="s">
        <v>1695</v>
      </c>
      <c r="C20" s="329"/>
      <c r="D20" s="341"/>
      <c r="E20" s="341"/>
      <c r="F20" s="341"/>
      <c r="G20" s="341"/>
      <c r="H20" s="341"/>
      <c r="I20" s="341"/>
      <c r="J20" s="341"/>
      <c r="K20" s="341"/>
      <c r="L20" s="341"/>
      <c r="M20" s="341"/>
    </row>
    <row r="21" spans="2:13" x14ac:dyDescent="0.3">
      <c r="B21" s="273"/>
      <c r="C21" s="273"/>
      <c r="D21" s="273"/>
      <c r="E21" s="273"/>
      <c r="F21" s="273"/>
      <c r="G21" s="273"/>
      <c r="H21" s="273"/>
      <c r="I21" s="273"/>
      <c r="J21" s="273"/>
      <c r="K21" s="273"/>
      <c r="L21" s="273"/>
      <c r="M21" s="273"/>
    </row>
    <row r="22" spans="2:13" ht="49.5" x14ac:dyDescent="0.3">
      <c r="B22" s="273"/>
      <c r="C22" s="322" t="s">
        <v>1858</v>
      </c>
      <c r="D22" s="322" t="s">
        <v>1859</v>
      </c>
      <c r="E22" s="322" t="s">
        <v>1860</v>
      </c>
      <c r="F22" s="322" t="s">
        <v>1861</v>
      </c>
      <c r="G22" s="322" t="s">
        <v>1862</v>
      </c>
      <c r="H22" s="322" t="s">
        <v>1863</v>
      </c>
      <c r="I22" s="322" t="s">
        <v>1864</v>
      </c>
      <c r="J22" s="322" t="s">
        <v>772</v>
      </c>
      <c r="K22" s="322" t="s">
        <v>1865</v>
      </c>
      <c r="L22" s="322" t="s">
        <v>108</v>
      </c>
      <c r="M22" s="323" t="s">
        <v>110</v>
      </c>
    </row>
    <row r="23" spans="2:13" x14ac:dyDescent="0.3">
      <c r="B23" s="233" t="s">
        <v>1919</v>
      </c>
      <c r="C23" s="434">
        <v>6.1518705000000002E-4</v>
      </c>
      <c r="D23" s="434">
        <v>0</v>
      </c>
      <c r="E23" s="434">
        <v>0</v>
      </c>
      <c r="F23" s="434">
        <v>1.7770671E-4</v>
      </c>
      <c r="G23" s="434">
        <v>3.4343931999999998E-4</v>
      </c>
      <c r="H23" s="434">
        <v>3.7490940599999999E-3</v>
      </c>
      <c r="I23" s="434">
        <v>4.41929982E-3</v>
      </c>
      <c r="J23" s="434">
        <v>7.09885811E-3</v>
      </c>
      <c r="K23" s="434">
        <v>0</v>
      </c>
      <c r="L23" s="434">
        <v>0</v>
      </c>
      <c r="M23" s="434">
        <f t="shared" ref="M23:M28" si="1">SUM(C23:L23)</f>
        <v>1.6403585069999997E-2</v>
      </c>
    </row>
    <row r="24" spans="2:13" x14ac:dyDescent="0.3">
      <c r="B24" s="233" t="s">
        <v>1920</v>
      </c>
      <c r="C24" s="434">
        <v>5.5989066699999998E-3</v>
      </c>
      <c r="D24" s="434">
        <v>0</v>
      </c>
      <c r="E24" s="434">
        <v>0</v>
      </c>
      <c r="F24" s="434">
        <v>8.8501709999999994E-5</v>
      </c>
      <c r="G24" s="434">
        <v>8.8932488599999995E-3</v>
      </c>
      <c r="H24" s="434">
        <v>1.437819211E-2</v>
      </c>
      <c r="I24" s="434">
        <v>4.2471793940000002E-2</v>
      </c>
      <c r="J24" s="434">
        <v>6.2742952130000001E-2</v>
      </c>
      <c r="K24" s="434">
        <v>0</v>
      </c>
      <c r="L24" s="434">
        <v>0</v>
      </c>
      <c r="M24" s="434">
        <f t="shared" si="1"/>
        <v>0.13417359542000001</v>
      </c>
    </row>
    <row r="25" spans="2:13" x14ac:dyDescent="0.3">
      <c r="B25" s="233" t="s">
        <v>1921</v>
      </c>
      <c r="C25" s="434">
        <v>1.169405085E-2</v>
      </c>
      <c r="D25" s="434">
        <v>0</v>
      </c>
      <c r="E25" s="434">
        <v>0</v>
      </c>
      <c r="F25" s="434">
        <v>9.0396305000000005E-4</v>
      </c>
      <c r="G25" s="434">
        <v>1.0408856189999999E-2</v>
      </c>
      <c r="H25" s="434">
        <v>4.7506697229999999E-2</v>
      </c>
      <c r="I25" s="434">
        <v>0.11657124394</v>
      </c>
      <c r="J25" s="434">
        <v>0.16008967732000001</v>
      </c>
      <c r="K25" s="434">
        <v>0</v>
      </c>
      <c r="L25" s="434">
        <v>0</v>
      </c>
      <c r="M25" s="434">
        <f t="shared" si="1"/>
        <v>0.34717448858</v>
      </c>
    </row>
    <row r="26" spans="2:13" x14ac:dyDescent="0.3">
      <c r="B26" s="233" t="s">
        <v>1922</v>
      </c>
      <c r="C26" s="434">
        <v>0.12593507381999999</v>
      </c>
      <c r="D26" s="434">
        <v>2.8457259999999998E-3</v>
      </c>
      <c r="E26" s="434">
        <v>1.3896613500000001E-3</v>
      </c>
      <c r="F26" s="434">
        <v>5.5557696800000002E-3</v>
      </c>
      <c r="G26" s="434">
        <v>0.12883527044000001</v>
      </c>
      <c r="H26" s="434">
        <v>0.34465150132</v>
      </c>
      <c r="I26" s="434">
        <v>1.2862505849000001</v>
      </c>
      <c r="J26" s="434">
        <v>1.0331167213600001</v>
      </c>
      <c r="K26" s="434">
        <v>4.0219568400000003E-3</v>
      </c>
      <c r="L26" s="434">
        <v>4.8810972899999997E-3</v>
      </c>
      <c r="M26" s="434">
        <f t="shared" si="1"/>
        <v>2.9374833630000001</v>
      </c>
    </row>
    <row r="27" spans="2:13" x14ac:dyDescent="0.3">
      <c r="B27" s="233" t="s">
        <v>1923</v>
      </c>
      <c r="C27" s="434">
        <v>2.5428263644900002</v>
      </c>
      <c r="D27" s="434">
        <v>6.2320399059999997E-2</v>
      </c>
      <c r="E27" s="434">
        <v>0.24673845280000001</v>
      </c>
      <c r="F27" s="434">
        <v>0.29620346076999998</v>
      </c>
      <c r="G27" s="434">
        <v>5.1450385905899996</v>
      </c>
      <c r="H27" s="434">
        <v>1.57278378323</v>
      </c>
      <c r="I27" s="434">
        <v>23.5244210187</v>
      </c>
      <c r="J27" s="434">
        <v>20.913021567569999</v>
      </c>
      <c r="K27" s="434">
        <v>0.30828838059000002</v>
      </c>
      <c r="L27" s="434">
        <v>5.1554006899999999E-3</v>
      </c>
      <c r="M27" s="434">
        <f t="shared" si="1"/>
        <v>54.616797418489995</v>
      </c>
    </row>
    <row r="28" spans="2:13" x14ac:dyDescent="0.3">
      <c r="B28" s="233" t="s">
        <v>1924</v>
      </c>
      <c r="C28" s="434">
        <v>6.0608844925499996</v>
      </c>
      <c r="D28" s="434">
        <v>0.38406690624000001</v>
      </c>
      <c r="E28" s="434">
        <v>0.19864315604999999</v>
      </c>
      <c r="F28" s="434">
        <v>3.2790779566700001</v>
      </c>
      <c r="G28" s="434">
        <v>30.512295546099999</v>
      </c>
      <c r="H28" s="434">
        <v>1.4970000000000001E-3</v>
      </c>
      <c r="I28" s="434">
        <v>6.4085885631500004</v>
      </c>
      <c r="J28" s="434">
        <v>70.178560928980005</v>
      </c>
      <c r="K28" s="434">
        <v>6.7375766540000007E-2</v>
      </c>
      <c r="L28" s="434">
        <v>6.5426658420000006E-2</v>
      </c>
      <c r="M28" s="434">
        <f t="shared" si="1"/>
        <v>117.15641697469999</v>
      </c>
    </row>
    <row r="29" spans="2:13" x14ac:dyDescent="0.3">
      <c r="B29" s="346" t="s">
        <v>110</v>
      </c>
      <c r="C29" s="422">
        <f t="shared" ref="C29:M29" si="2">SUM(C23:C28)</f>
        <v>8.7475540754299992</v>
      </c>
      <c r="D29" s="422">
        <f t="shared" si="2"/>
        <v>0.44923303130000003</v>
      </c>
      <c r="E29" s="422">
        <f t="shared" si="2"/>
        <v>0.44677127019999996</v>
      </c>
      <c r="F29" s="422">
        <f t="shared" si="2"/>
        <v>3.5820073585900003</v>
      </c>
      <c r="G29" s="422">
        <f t="shared" si="2"/>
        <v>35.805814951499997</v>
      </c>
      <c r="H29" s="422">
        <f t="shared" si="2"/>
        <v>1.98456626795</v>
      </c>
      <c r="I29" s="422">
        <f t="shared" si="2"/>
        <v>31.382722504450001</v>
      </c>
      <c r="J29" s="422">
        <f t="shared" si="2"/>
        <v>92.354630705470001</v>
      </c>
      <c r="K29" s="422">
        <f t="shared" si="2"/>
        <v>0.37968610397000002</v>
      </c>
      <c r="L29" s="422">
        <f t="shared" si="2"/>
        <v>7.5463156400000009E-2</v>
      </c>
      <c r="M29" s="422">
        <f t="shared" si="2"/>
        <v>175.20844942525997</v>
      </c>
    </row>
    <row r="34" spans="2:13" x14ac:dyDescent="0.3">
      <c r="B34" s="238" t="s">
        <v>1925</v>
      </c>
    </row>
    <row r="35" spans="2:13" x14ac:dyDescent="0.3">
      <c r="B35" s="340" t="s">
        <v>1926</v>
      </c>
      <c r="C35" s="341"/>
      <c r="D35" s="341"/>
      <c r="E35" s="341"/>
      <c r="F35" s="341"/>
      <c r="G35" s="341"/>
      <c r="H35" s="341"/>
      <c r="I35" s="341"/>
      <c r="J35" s="341"/>
      <c r="K35" s="341"/>
      <c r="L35" s="341"/>
      <c r="M35" s="341"/>
    </row>
    <row r="36" spans="2:13" x14ac:dyDescent="0.3">
      <c r="B36" s="273"/>
      <c r="C36" s="273"/>
      <c r="D36" s="273"/>
      <c r="E36" s="273"/>
      <c r="F36" s="273"/>
      <c r="G36" s="273"/>
      <c r="H36" s="273"/>
      <c r="I36" s="273"/>
      <c r="J36" s="273"/>
      <c r="K36" s="273"/>
      <c r="L36" s="273"/>
      <c r="M36" s="273"/>
    </row>
    <row r="37" spans="2:13" ht="49.5" x14ac:dyDescent="0.3">
      <c r="B37" s="273"/>
      <c r="C37" s="322" t="s">
        <v>1858</v>
      </c>
      <c r="D37" s="322" t="s">
        <v>1859</v>
      </c>
      <c r="E37" s="322" t="s">
        <v>1860</v>
      </c>
      <c r="F37" s="322" t="s">
        <v>1861</v>
      </c>
      <c r="G37" s="322" t="s">
        <v>1862</v>
      </c>
      <c r="H37" s="322" t="s">
        <v>1863</v>
      </c>
      <c r="I37" s="322" t="s">
        <v>1864</v>
      </c>
      <c r="J37" s="322" t="s">
        <v>772</v>
      </c>
      <c r="K37" s="322" t="s">
        <v>1865</v>
      </c>
      <c r="L37" s="322" t="s">
        <v>108</v>
      </c>
      <c r="M37" s="323" t="s">
        <v>110</v>
      </c>
    </row>
    <row r="38" spans="2:13" x14ac:dyDescent="0.3">
      <c r="B38" s="324" t="s">
        <v>1927</v>
      </c>
      <c r="C38" s="439">
        <v>0.3</v>
      </c>
      <c r="D38" s="439">
        <v>0</v>
      </c>
      <c r="E38" s="439">
        <v>0</v>
      </c>
      <c r="F38" s="439">
        <v>0.1</v>
      </c>
      <c r="G38" s="439">
        <v>0.1</v>
      </c>
      <c r="H38" s="439">
        <v>0</v>
      </c>
      <c r="I38" s="439">
        <v>0.3</v>
      </c>
      <c r="J38" s="439">
        <v>0.5</v>
      </c>
      <c r="K38" s="439">
        <v>0</v>
      </c>
      <c r="L38" s="439">
        <v>0</v>
      </c>
      <c r="M38" s="438">
        <v>0.33</v>
      </c>
    </row>
    <row r="39" spans="2:13" x14ac:dyDescent="0.3">
      <c r="B39" s="286" t="s">
        <v>1928</v>
      </c>
    </row>
    <row r="40" spans="2:13" x14ac:dyDescent="0.3">
      <c r="J40" s="348"/>
    </row>
    <row r="44" spans="2:13" x14ac:dyDescent="0.3">
      <c r="B44" s="238" t="s">
        <v>1929</v>
      </c>
    </row>
    <row r="45" spans="2:13" x14ac:dyDescent="0.3">
      <c r="B45" s="340" t="s">
        <v>1699</v>
      </c>
      <c r="C45" s="340"/>
      <c r="D45" s="341"/>
      <c r="E45" s="341"/>
      <c r="F45" s="341"/>
      <c r="G45" s="341"/>
      <c r="H45" s="341"/>
      <c r="I45" s="341"/>
      <c r="J45" s="341"/>
      <c r="K45" s="341"/>
      <c r="L45" s="341"/>
      <c r="M45" s="341"/>
    </row>
    <row r="46" spans="2:13" x14ac:dyDescent="0.3">
      <c r="B46" s="273"/>
      <c r="C46" s="273"/>
      <c r="D46" s="273"/>
      <c r="E46" s="273"/>
      <c r="F46" s="273"/>
      <c r="G46" s="273"/>
      <c r="H46" s="273"/>
      <c r="I46" s="273"/>
      <c r="J46" s="273"/>
      <c r="K46" s="273"/>
      <c r="L46" s="273"/>
      <c r="M46" s="273"/>
    </row>
    <row r="47" spans="2:13" ht="49.5" x14ac:dyDescent="0.3">
      <c r="B47" s="273"/>
      <c r="C47" s="322" t="s">
        <v>1858</v>
      </c>
      <c r="D47" s="322" t="s">
        <v>1859</v>
      </c>
      <c r="E47" s="322" t="s">
        <v>1860</v>
      </c>
      <c r="F47" s="322" t="s">
        <v>1861</v>
      </c>
      <c r="G47" s="322" t="s">
        <v>1862</v>
      </c>
      <c r="H47" s="322" t="s">
        <v>1863</v>
      </c>
      <c r="I47" s="322" t="s">
        <v>1864</v>
      </c>
      <c r="J47" s="322" t="s">
        <v>772</v>
      </c>
      <c r="K47" s="322" t="s">
        <v>1865</v>
      </c>
      <c r="L47" s="322" t="s">
        <v>108</v>
      </c>
      <c r="M47" s="323" t="s">
        <v>110</v>
      </c>
    </row>
    <row r="48" spans="2:13" x14ac:dyDescent="0.3">
      <c r="B48" s="324" t="s">
        <v>1927</v>
      </c>
      <c r="C48" s="436">
        <v>0.3</v>
      </c>
      <c r="D48" s="436">
        <v>0</v>
      </c>
      <c r="E48" s="436">
        <v>0</v>
      </c>
      <c r="F48" s="436">
        <v>0.1</v>
      </c>
      <c r="G48" s="436">
        <v>0</v>
      </c>
      <c r="H48" s="436">
        <v>0</v>
      </c>
      <c r="I48" s="436">
        <v>0.2</v>
      </c>
      <c r="J48" s="436">
        <v>0.3</v>
      </c>
      <c r="K48" s="436">
        <v>0</v>
      </c>
      <c r="L48" s="436">
        <v>0</v>
      </c>
      <c r="M48" s="437">
        <v>0.23</v>
      </c>
    </row>
    <row r="49" spans="2:13" x14ac:dyDescent="0.3">
      <c r="B49" s="286" t="s">
        <v>1930</v>
      </c>
    </row>
    <row r="50" spans="2:13" x14ac:dyDescent="0.3">
      <c r="M50" s="349"/>
    </row>
    <row r="54" spans="2:13" x14ac:dyDescent="0.3">
      <c r="B54" s="238" t="s">
        <v>1931</v>
      </c>
    </row>
    <row r="55" spans="2:13" x14ac:dyDescent="0.3">
      <c r="B55" s="340" t="s">
        <v>1701</v>
      </c>
      <c r="C55" s="341"/>
      <c r="D55" s="341"/>
      <c r="E55" s="341"/>
      <c r="F55" s="341"/>
      <c r="G55" s="341"/>
      <c r="H55" s="341"/>
      <c r="I55" s="341"/>
      <c r="J55" s="341"/>
      <c r="K55" s="341"/>
      <c r="L55" s="341"/>
      <c r="M55" s="341"/>
    </row>
    <row r="56" spans="2:13" x14ac:dyDescent="0.3">
      <c r="B56" s="273"/>
      <c r="C56" s="273"/>
      <c r="D56" s="273"/>
      <c r="E56" s="273"/>
      <c r="F56" s="273"/>
      <c r="G56" s="273"/>
      <c r="H56" s="273"/>
      <c r="I56" s="273"/>
      <c r="J56" s="273"/>
      <c r="K56" s="273"/>
      <c r="L56" s="273"/>
      <c r="M56" s="273"/>
    </row>
    <row r="57" spans="2:13" ht="49.5" x14ac:dyDescent="0.3">
      <c r="B57" s="273"/>
      <c r="C57" s="322" t="s">
        <v>1858</v>
      </c>
      <c r="D57" s="322" t="s">
        <v>1859</v>
      </c>
      <c r="E57" s="322" t="s">
        <v>1860</v>
      </c>
      <c r="F57" s="322" t="s">
        <v>1861</v>
      </c>
      <c r="G57" s="322" t="s">
        <v>1862</v>
      </c>
      <c r="H57" s="322" t="s">
        <v>1863</v>
      </c>
      <c r="I57" s="322" t="s">
        <v>1864</v>
      </c>
      <c r="J57" s="322" t="s">
        <v>772</v>
      </c>
      <c r="K57" s="322" t="s">
        <v>1865</v>
      </c>
      <c r="L57" s="322" t="s">
        <v>108</v>
      </c>
      <c r="M57" s="323" t="s">
        <v>110</v>
      </c>
    </row>
    <row r="58" spans="2:13" x14ac:dyDescent="0.3">
      <c r="B58" s="233" t="s">
        <v>1932</v>
      </c>
      <c r="C58" s="235">
        <v>0.26</v>
      </c>
      <c r="D58" s="434">
        <v>0</v>
      </c>
      <c r="E58" s="434">
        <v>0</v>
      </c>
      <c r="F58" s="434">
        <v>0</v>
      </c>
      <c r="G58" s="235">
        <v>0.06</v>
      </c>
      <c r="H58" s="235">
        <v>0</v>
      </c>
      <c r="I58" s="235">
        <v>0.22</v>
      </c>
      <c r="J58" s="235">
        <v>0.27</v>
      </c>
      <c r="K58" s="434">
        <v>0</v>
      </c>
      <c r="L58" s="434">
        <v>0</v>
      </c>
      <c r="M58" s="235">
        <v>0.23</v>
      </c>
    </row>
    <row r="59" spans="2:13" x14ac:dyDescent="0.3">
      <c r="B59" s="233" t="s">
        <v>1933</v>
      </c>
      <c r="C59" s="235">
        <v>0.34</v>
      </c>
      <c r="D59" s="434">
        <v>0</v>
      </c>
      <c r="E59" s="434">
        <v>0</v>
      </c>
      <c r="F59" s="434">
        <v>0</v>
      </c>
      <c r="G59" s="235">
        <v>0.04</v>
      </c>
      <c r="H59" s="434">
        <v>0</v>
      </c>
      <c r="I59" s="235">
        <v>0.25</v>
      </c>
      <c r="J59" s="235">
        <v>0.1</v>
      </c>
      <c r="K59" s="434">
        <v>0</v>
      </c>
      <c r="L59" s="434">
        <v>0</v>
      </c>
      <c r="M59" s="235">
        <v>0.13</v>
      </c>
    </row>
    <row r="60" spans="2:13" x14ac:dyDescent="0.3">
      <c r="B60" s="233" t="s">
        <v>1934</v>
      </c>
      <c r="C60" s="235">
        <v>0.26</v>
      </c>
      <c r="D60" s="434">
        <v>0</v>
      </c>
      <c r="E60" s="434">
        <v>0</v>
      </c>
      <c r="F60" s="434">
        <v>0.4</v>
      </c>
      <c r="G60" s="235">
        <v>0.02</v>
      </c>
      <c r="H60" s="434">
        <v>0</v>
      </c>
      <c r="I60" s="235">
        <v>0.17</v>
      </c>
      <c r="J60" s="235">
        <v>0.94</v>
      </c>
      <c r="K60" s="434">
        <v>0</v>
      </c>
      <c r="L60" s="434">
        <v>0</v>
      </c>
      <c r="M60" s="235">
        <v>0.25</v>
      </c>
    </row>
    <row r="61" spans="2:13" x14ac:dyDescent="0.3">
      <c r="B61" s="233" t="s">
        <v>1935</v>
      </c>
      <c r="C61" s="235">
        <v>0.17</v>
      </c>
      <c r="D61" s="434">
        <v>0</v>
      </c>
      <c r="E61" s="434">
        <v>0</v>
      </c>
      <c r="F61" s="434">
        <v>0</v>
      </c>
      <c r="G61" s="235">
        <v>0.05</v>
      </c>
      <c r="H61" s="434">
        <v>0</v>
      </c>
      <c r="I61" s="235">
        <v>0.21</v>
      </c>
      <c r="J61" s="235">
        <v>1.07</v>
      </c>
      <c r="K61" s="434">
        <v>0</v>
      </c>
      <c r="L61" s="434">
        <v>0</v>
      </c>
      <c r="M61" s="235">
        <v>0.37</v>
      </c>
    </row>
    <row r="62" spans="2:13" x14ac:dyDescent="0.3">
      <c r="B62" s="233" t="s">
        <v>1936</v>
      </c>
      <c r="C62" s="235">
        <v>0</v>
      </c>
      <c r="D62" s="434">
        <v>0</v>
      </c>
      <c r="E62" s="434">
        <v>0</v>
      </c>
      <c r="F62" s="434">
        <v>0</v>
      </c>
      <c r="G62" s="235">
        <v>0</v>
      </c>
      <c r="H62" s="434">
        <v>0</v>
      </c>
      <c r="I62" s="235">
        <v>0</v>
      </c>
      <c r="J62" s="235">
        <v>0</v>
      </c>
      <c r="K62" s="434">
        <v>0</v>
      </c>
      <c r="L62" s="434">
        <v>0</v>
      </c>
      <c r="M62" s="235">
        <v>0</v>
      </c>
    </row>
    <row r="63" spans="2:13" x14ac:dyDescent="0.3">
      <c r="B63" s="273" t="s">
        <v>1937</v>
      </c>
      <c r="C63" s="301">
        <v>0.73</v>
      </c>
      <c r="D63" s="414">
        <v>0</v>
      </c>
      <c r="E63" s="414">
        <v>0</v>
      </c>
      <c r="F63" s="414">
        <v>0</v>
      </c>
      <c r="G63" s="301">
        <v>0.11</v>
      </c>
      <c r="H63" s="414">
        <v>0</v>
      </c>
      <c r="I63" s="301">
        <v>0.48</v>
      </c>
      <c r="J63" s="301">
        <v>7.75</v>
      </c>
      <c r="K63" s="414">
        <v>0</v>
      </c>
      <c r="L63" s="414">
        <v>0</v>
      </c>
      <c r="M63" s="301">
        <v>2.4300000000000002</v>
      </c>
    </row>
    <row r="64" spans="2:13" x14ac:dyDescent="0.3">
      <c r="B64" s="286" t="s">
        <v>1938</v>
      </c>
    </row>
    <row r="68" spans="2:13" x14ac:dyDescent="0.3">
      <c r="B68" s="238" t="s">
        <v>1939</v>
      </c>
    </row>
    <row r="69" spans="2:13" x14ac:dyDescent="0.3">
      <c r="B69" s="340" t="s">
        <v>1940</v>
      </c>
      <c r="C69" s="341"/>
      <c r="D69" s="341"/>
      <c r="E69" s="341"/>
      <c r="F69" s="341"/>
      <c r="G69" s="341"/>
      <c r="H69" s="341"/>
      <c r="I69" s="341"/>
      <c r="J69" s="341"/>
      <c r="K69" s="341"/>
      <c r="L69" s="341"/>
      <c r="M69" s="341"/>
    </row>
    <row r="70" spans="2:13" x14ac:dyDescent="0.3">
      <c r="B70" s="273"/>
      <c r="C70" s="273"/>
      <c r="D70" s="273"/>
      <c r="E70" s="273"/>
      <c r="F70" s="273"/>
      <c r="G70" s="273"/>
      <c r="H70" s="273"/>
      <c r="I70" s="273"/>
      <c r="J70" s="273"/>
      <c r="K70" s="273"/>
      <c r="L70" s="273"/>
      <c r="M70" s="273"/>
    </row>
    <row r="71" spans="2:13" ht="49.5" x14ac:dyDescent="0.3">
      <c r="B71" s="273"/>
      <c r="C71" s="322" t="s">
        <v>1858</v>
      </c>
      <c r="D71" s="322" t="s">
        <v>1859</v>
      </c>
      <c r="E71" s="322" t="s">
        <v>1860</v>
      </c>
      <c r="F71" s="322" t="s">
        <v>1861</v>
      </c>
      <c r="G71" s="322" t="s">
        <v>1862</v>
      </c>
      <c r="H71" s="322" t="s">
        <v>1863</v>
      </c>
      <c r="I71" s="322" t="s">
        <v>1864</v>
      </c>
      <c r="J71" s="322" t="s">
        <v>772</v>
      </c>
      <c r="K71" s="322" t="s">
        <v>1865</v>
      </c>
      <c r="L71" s="322" t="s">
        <v>108</v>
      </c>
      <c r="M71" s="323" t="s">
        <v>110</v>
      </c>
    </row>
    <row r="72" spans="2:13" x14ac:dyDescent="0.3">
      <c r="B72" s="324" t="s">
        <v>1941</v>
      </c>
      <c r="C72" s="441">
        <v>0.2</v>
      </c>
      <c r="D72" s="436">
        <v>0</v>
      </c>
      <c r="E72" s="436">
        <v>0</v>
      </c>
      <c r="F72" s="436">
        <v>0</v>
      </c>
      <c r="G72" s="436">
        <v>0</v>
      </c>
      <c r="H72" s="436">
        <v>0</v>
      </c>
      <c r="I72" s="441">
        <v>0.1</v>
      </c>
      <c r="J72" s="441">
        <v>-0.3</v>
      </c>
      <c r="K72" s="436">
        <v>0</v>
      </c>
      <c r="L72" s="436">
        <v>0</v>
      </c>
      <c r="M72" s="436">
        <v>0</v>
      </c>
    </row>
    <row r="73" spans="2:13" x14ac:dyDescent="0.3">
      <c r="B73" s="350" t="s">
        <v>1942</v>
      </c>
      <c r="C73" s="277"/>
      <c r="D73" s="277"/>
      <c r="E73" s="277"/>
      <c r="F73" s="277"/>
    </row>
    <row r="77" spans="2:13" x14ac:dyDescent="0.3">
      <c r="B77" s="238" t="s">
        <v>1943</v>
      </c>
    </row>
    <row r="78" spans="2:13" x14ac:dyDescent="0.3">
      <c r="B78" s="340" t="s">
        <v>1705</v>
      </c>
      <c r="C78" s="341"/>
      <c r="D78" s="341"/>
      <c r="E78" s="341"/>
      <c r="F78" s="341"/>
      <c r="G78" s="341"/>
      <c r="H78" s="341"/>
      <c r="I78" s="341"/>
      <c r="J78" s="341"/>
      <c r="K78" s="341"/>
      <c r="L78" s="341"/>
      <c r="M78" s="341"/>
    </row>
    <row r="79" spans="2:13" x14ac:dyDescent="0.3">
      <c r="B79" s="273"/>
      <c r="C79" s="273"/>
      <c r="D79" s="273"/>
      <c r="E79" s="273"/>
      <c r="F79" s="273"/>
      <c r="G79" s="273"/>
      <c r="H79" s="273"/>
      <c r="I79" s="273"/>
      <c r="J79" s="273"/>
      <c r="K79" s="273"/>
      <c r="L79" s="273"/>
      <c r="M79" s="273"/>
    </row>
    <row r="80" spans="2:13" ht="49.5" x14ac:dyDescent="0.3">
      <c r="B80" s="273"/>
      <c r="C80" s="322" t="s">
        <v>1858</v>
      </c>
      <c r="D80" s="322" t="s">
        <v>1859</v>
      </c>
      <c r="E80" s="322" t="s">
        <v>1860</v>
      </c>
      <c r="F80" s="322" t="s">
        <v>1861</v>
      </c>
      <c r="G80" s="322" t="s">
        <v>1862</v>
      </c>
      <c r="H80" s="322" t="s">
        <v>1863</v>
      </c>
      <c r="I80" s="322" t="s">
        <v>1864</v>
      </c>
      <c r="J80" s="322" t="s">
        <v>772</v>
      </c>
      <c r="K80" s="322" t="s">
        <v>1865</v>
      </c>
      <c r="L80" s="322" t="s">
        <v>108</v>
      </c>
      <c r="M80" s="323" t="s">
        <v>110</v>
      </c>
    </row>
    <row r="81" spans="2:14" x14ac:dyDescent="0.3">
      <c r="B81" s="324" t="s">
        <v>1944</v>
      </c>
      <c r="C81" s="442">
        <v>2E-3</v>
      </c>
      <c r="D81" s="441">
        <v>0</v>
      </c>
      <c r="E81" s="441">
        <v>0</v>
      </c>
      <c r="F81" s="441">
        <v>0</v>
      </c>
      <c r="G81" s="441">
        <v>0</v>
      </c>
      <c r="H81" s="441">
        <v>0</v>
      </c>
      <c r="I81" s="441">
        <v>2.9999999999999997E-4</v>
      </c>
      <c r="J81" s="441">
        <v>-2.9999999999999997E-4</v>
      </c>
      <c r="K81" s="436">
        <v>0</v>
      </c>
      <c r="L81" s="436">
        <v>0</v>
      </c>
      <c r="M81" s="436">
        <v>0</v>
      </c>
    </row>
    <row r="82" spans="2:14" x14ac:dyDescent="0.3">
      <c r="B82" s="286" t="s">
        <v>1945</v>
      </c>
    </row>
    <row r="83" spans="2:14" x14ac:dyDescent="0.3">
      <c r="B83" s="277"/>
    </row>
    <row r="85" spans="2:14" x14ac:dyDescent="0.3">
      <c r="C85" s="435"/>
      <c r="D85" s="435"/>
      <c r="E85" s="435"/>
      <c r="F85" s="435"/>
      <c r="G85" s="435"/>
      <c r="H85" s="435"/>
      <c r="I85" s="435"/>
      <c r="J85" s="435"/>
    </row>
    <row r="87" spans="2:14" x14ac:dyDescent="0.3">
      <c r="N87" s="392" t="s">
        <v>1748</v>
      </c>
    </row>
  </sheetData>
  <hyperlinks>
    <hyperlink ref="N87" location="Contents!A1" display="To Frontpage" xr:uid="{A9BF44FA-B02B-4337-A19D-38DEA0FD176C}"/>
  </hyperlinks>
  <pageMargins left="0.70866141732283472" right="0.70866141732283472" top="0.74803149606299213" bottom="0.74803149606299213" header="0.31496062992125984" footer="0.31496062992125984"/>
  <pageSetup paperSize="9" scale="3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0FE43-A7E6-44A8-AA37-D505456DD5C3}">
  <sheetPr>
    <pageSetUpPr fitToPage="1"/>
  </sheetPr>
  <dimension ref="B5:E52"/>
  <sheetViews>
    <sheetView zoomScale="85" zoomScaleNormal="85" workbookViewId="0"/>
  </sheetViews>
  <sheetFormatPr defaultColWidth="9.140625" defaultRowHeight="16.5" x14ac:dyDescent="0.3"/>
  <cols>
    <col min="1" max="1" width="4.7109375" style="233" customWidth="1"/>
    <col min="2" max="2" width="71.140625" style="233" customWidth="1"/>
    <col min="3" max="3" width="1.7109375" style="233" customWidth="1"/>
    <col min="4" max="4" width="97.42578125" style="233" customWidth="1"/>
    <col min="5" max="5" width="49.5703125" style="233" customWidth="1"/>
    <col min="6" max="16384" width="9.140625" style="233"/>
  </cols>
  <sheetData>
    <row r="5" spans="2:5" x14ac:dyDescent="0.3">
      <c r="B5" s="351" t="s">
        <v>1946</v>
      </c>
      <c r="C5" s="351"/>
      <c r="D5" s="332"/>
      <c r="E5" s="332"/>
    </row>
    <row r="6" spans="2:5" ht="25.5" customHeight="1" x14ac:dyDescent="0.3">
      <c r="B6" s="352" t="s">
        <v>1708</v>
      </c>
      <c r="C6" s="352"/>
      <c r="D6" s="353" t="s">
        <v>1947</v>
      </c>
      <c r="E6" s="354" t="s">
        <v>1948</v>
      </c>
    </row>
    <row r="7" spans="2:5" x14ac:dyDescent="0.3">
      <c r="B7" s="355"/>
      <c r="C7" s="355"/>
      <c r="D7" s="356"/>
      <c r="E7" s="357"/>
    </row>
    <row r="8" spans="2:5" x14ac:dyDescent="0.3">
      <c r="B8" s="346" t="s">
        <v>1949</v>
      </c>
      <c r="C8" s="346"/>
      <c r="D8" s="358"/>
      <c r="E8" s="358"/>
    </row>
    <row r="9" spans="2:5" ht="33" x14ac:dyDescent="0.3">
      <c r="B9" s="386" t="s">
        <v>1950</v>
      </c>
      <c r="C9" s="386"/>
      <c r="D9" s="386" t="s">
        <v>1951</v>
      </c>
      <c r="E9" s="464"/>
    </row>
    <row r="10" spans="2:5" ht="6" customHeight="1" x14ac:dyDescent="0.3">
      <c r="B10" s="270"/>
      <c r="C10" s="270"/>
      <c r="D10" s="386"/>
      <c r="E10" s="464"/>
    </row>
    <row r="11" spans="2:5" ht="59.25" customHeight="1" x14ac:dyDescent="0.3">
      <c r="B11" s="270"/>
      <c r="C11" s="270"/>
      <c r="D11" s="386" t="s">
        <v>1952</v>
      </c>
      <c r="E11" s="464"/>
    </row>
    <row r="12" spans="2:5" ht="33" x14ac:dyDescent="0.3">
      <c r="B12" s="385" t="s">
        <v>1953</v>
      </c>
      <c r="C12" s="261"/>
      <c r="D12" s="359" t="s">
        <v>1954</v>
      </c>
      <c r="E12" s="464"/>
    </row>
    <row r="13" spans="2:5" ht="15" customHeight="1" x14ac:dyDescent="0.3">
      <c r="B13" s="475" t="s">
        <v>1955</v>
      </c>
      <c r="C13" s="261"/>
      <c r="D13" s="360" t="s">
        <v>1956</v>
      </c>
      <c r="E13" s="464"/>
    </row>
    <row r="14" spans="2:5" x14ac:dyDescent="0.3">
      <c r="B14" s="475"/>
      <c r="C14" s="261"/>
      <c r="D14" s="360" t="s">
        <v>1957</v>
      </c>
      <c r="E14" s="464"/>
    </row>
    <row r="15" spans="2:5" x14ac:dyDescent="0.3">
      <c r="B15" s="361"/>
      <c r="C15" s="361"/>
      <c r="D15" s="360" t="s">
        <v>1958</v>
      </c>
      <c r="E15" s="464"/>
    </row>
    <row r="16" spans="2:5" x14ac:dyDescent="0.3">
      <c r="B16" s="361"/>
      <c r="C16" s="361"/>
      <c r="D16" s="360" t="s">
        <v>1959</v>
      </c>
      <c r="E16" s="464"/>
    </row>
    <row r="17" spans="2:5" x14ac:dyDescent="0.3">
      <c r="B17" s="361"/>
      <c r="C17" s="361"/>
      <c r="D17" s="360" t="s">
        <v>1960</v>
      </c>
      <c r="E17" s="464"/>
    </row>
    <row r="18" spans="2:5" x14ac:dyDescent="0.3">
      <c r="B18" s="361"/>
      <c r="C18" s="361"/>
      <c r="D18" s="360" t="s">
        <v>1961</v>
      </c>
      <c r="E18" s="464"/>
    </row>
    <row r="19" spans="2:5" x14ac:dyDescent="0.3">
      <c r="B19" s="361"/>
      <c r="C19" s="361"/>
      <c r="D19" s="360" t="s">
        <v>1962</v>
      </c>
      <c r="E19" s="464"/>
    </row>
    <row r="20" spans="2:5" x14ac:dyDescent="0.3">
      <c r="B20" s="361"/>
      <c r="C20" s="361"/>
      <c r="D20" s="360" t="s">
        <v>1963</v>
      </c>
      <c r="E20" s="464"/>
    </row>
    <row r="21" spans="2:5" x14ac:dyDescent="0.3">
      <c r="B21" s="361"/>
      <c r="C21" s="361"/>
      <c r="D21" s="360" t="s">
        <v>1964</v>
      </c>
      <c r="E21" s="464"/>
    </row>
    <row r="22" spans="2:5" x14ac:dyDescent="0.3">
      <c r="B22" s="361"/>
      <c r="C22" s="361"/>
      <c r="D22" s="360"/>
      <c r="E22" s="386"/>
    </row>
    <row r="23" spans="2:5" x14ac:dyDescent="0.3">
      <c r="B23" s="346" t="s">
        <v>1965</v>
      </c>
      <c r="C23" s="346"/>
      <c r="D23" s="324"/>
      <c r="E23" s="324"/>
    </row>
    <row r="24" spans="2:5" ht="33" x14ac:dyDescent="0.3">
      <c r="B24" s="474" t="s">
        <v>1966</v>
      </c>
      <c r="C24" s="385"/>
      <c r="D24" s="386" t="s">
        <v>1967</v>
      </c>
      <c r="E24" s="464"/>
    </row>
    <row r="25" spans="2:5" x14ac:dyDescent="0.3">
      <c r="B25" s="463"/>
      <c r="C25" s="385"/>
      <c r="D25" s="386"/>
      <c r="E25" s="464"/>
    </row>
    <row r="26" spans="2:5" ht="33" x14ac:dyDescent="0.3">
      <c r="B26" s="463"/>
      <c r="C26" s="385"/>
      <c r="D26" s="386" t="s">
        <v>1968</v>
      </c>
      <c r="E26" s="464"/>
    </row>
    <row r="27" spans="2:5" x14ac:dyDescent="0.3">
      <c r="B27" s="463"/>
      <c r="C27" s="385"/>
      <c r="D27" s="256"/>
      <c r="E27" s="464"/>
    </row>
    <row r="28" spans="2:5" x14ac:dyDescent="0.3">
      <c r="B28" s="463" t="s">
        <v>1969</v>
      </c>
      <c r="C28" s="385"/>
      <c r="D28" s="386" t="s">
        <v>1970</v>
      </c>
      <c r="E28" s="464"/>
    </row>
    <row r="29" spans="2:5" x14ac:dyDescent="0.3">
      <c r="B29" s="463"/>
      <c r="C29" s="385"/>
      <c r="D29" s="386"/>
      <c r="E29" s="464"/>
    </row>
    <row r="30" spans="2:5" ht="33" x14ac:dyDescent="0.3">
      <c r="B30" s="463" t="s">
        <v>1971</v>
      </c>
      <c r="C30" s="385"/>
      <c r="D30" s="386" t="s">
        <v>1972</v>
      </c>
      <c r="E30" s="464"/>
    </row>
    <row r="31" spans="2:5" x14ac:dyDescent="0.3">
      <c r="B31" s="463"/>
      <c r="C31" s="385"/>
      <c r="D31" s="386"/>
      <c r="E31" s="464"/>
    </row>
    <row r="32" spans="2:5" ht="33" x14ac:dyDescent="0.3">
      <c r="B32" s="463" t="s">
        <v>1973</v>
      </c>
      <c r="C32" s="385"/>
      <c r="D32" s="386" t="s">
        <v>1974</v>
      </c>
      <c r="E32" s="464"/>
    </row>
    <row r="33" spans="2:5" x14ac:dyDescent="0.3">
      <c r="B33" s="463"/>
      <c r="C33" s="385"/>
      <c r="D33" s="386"/>
      <c r="E33" s="464"/>
    </row>
    <row r="34" spans="2:5" ht="49.5" x14ac:dyDescent="0.3">
      <c r="B34" s="261" t="s">
        <v>1975</v>
      </c>
      <c r="C34" s="261"/>
      <c r="D34" s="359" t="s">
        <v>1976</v>
      </c>
      <c r="E34" s="386"/>
    </row>
    <row r="37" spans="2:5" x14ac:dyDescent="0.3">
      <c r="B37" s="351" t="s">
        <v>1977</v>
      </c>
      <c r="C37" s="351"/>
      <c r="D37" s="332"/>
      <c r="E37" s="332"/>
    </row>
    <row r="38" spans="2:5" x14ac:dyDescent="0.3">
      <c r="B38" s="466" t="s">
        <v>1978</v>
      </c>
      <c r="C38" s="387"/>
      <c r="D38" s="470" t="s">
        <v>1979</v>
      </c>
      <c r="E38" s="470"/>
    </row>
    <row r="39" spans="2:5" x14ac:dyDescent="0.3">
      <c r="B39" s="466"/>
      <c r="C39" s="387"/>
      <c r="D39" s="471" t="s">
        <v>1980</v>
      </c>
      <c r="E39" s="471"/>
    </row>
    <row r="40" spans="2:5" x14ac:dyDescent="0.3">
      <c r="B40" s="387"/>
      <c r="C40" s="387"/>
      <c r="D40" s="388"/>
      <c r="E40" s="388"/>
    </row>
    <row r="41" spans="2:5" x14ac:dyDescent="0.3">
      <c r="B41" s="362" t="s">
        <v>1981</v>
      </c>
      <c r="C41" s="362"/>
      <c r="D41" s="472"/>
      <c r="E41" s="472"/>
    </row>
    <row r="42" spans="2:5" ht="64.5" customHeight="1" x14ac:dyDescent="0.3">
      <c r="B42" s="386" t="s">
        <v>1982</v>
      </c>
      <c r="C42" s="386"/>
      <c r="D42" s="473" t="s">
        <v>1983</v>
      </c>
      <c r="E42" s="473"/>
    </row>
    <row r="43" spans="2:5" ht="85.5" customHeight="1" x14ac:dyDescent="0.3">
      <c r="B43" s="261" t="s">
        <v>1984</v>
      </c>
      <c r="C43" s="261"/>
      <c r="D43" s="468" t="s">
        <v>1985</v>
      </c>
      <c r="E43" s="468"/>
    </row>
    <row r="44" spans="2:5" x14ac:dyDescent="0.3">
      <c r="B44" s="261"/>
      <c r="C44" s="261"/>
      <c r="D44" s="467" t="s">
        <v>1986</v>
      </c>
      <c r="E44" s="467"/>
    </row>
    <row r="45" spans="2:5" ht="15" customHeight="1" x14ac:dyDescent="0.3">
      <c r="B45" s="362" t="s">
        <v>1987</v>
      </c>
      <c r="C45" s="362"/>
      <c r="D45" s="465" t="s">
        <v>1988</v>
      </c>
      <c r="E45" s="465"/>
    </row>
    <row r="46" spans="2:5" ht="36" customHeight="1" x14ac:dyDescent="0.3">
      <c r="B46" s="385" t="s">
        <v>1989</v>
      </c>
      <c r="C46" s="261"/>
      <c r="D46" s="468" t="s">
        <v>1990</v>
      </c>
      <c r="E46" s="468"/>
    </row>
    <row r="47" spans="2:5" ht="179.25" customHeight="1" x14ac:dyDescent="0.3">
      <c r="C47" s="261"/>
      <c r="D47" s="468" t="s">
        <v>1991</v>
      </c>
      <c r="E47" s="468"/>
    </row>
    <row r="48" spans="2:5" ht="17.25" x14ac:dyDescent="0.3">
      <c r="B48" s="315"/>
      <c r="C48" s="315"/>
      <c r="D48" s="363" t="s">
        <v>1992</v>
      </c>
      <c r="E48" s="389"/>
    </row>
    <row r="49" spans="2:5" x14ac:dyDescent="0.3">
      <c r="D49" s="233" t="s">
        <v>1993</v>
      </c>
    </row>
    <row r="50" spans="2:5" ht="13.5" customHeight="1" x14ac:dyDescent="0.3">
      <c r="E50" s="392" t="s">
        <v>1748</v>
      </c>
    </row>
    <row r="51" spans="2:5" ht="69" customHeight="1" x14ac:dyDescent="0.3">
      <c r="B51" s="385" t="s">
        <v>1994</v>
      </c>
      <c r="D51" s="468" t="s">
        <v>1995</v>
      </c>
      <c r="E51" s="468"/>
    </row>
    <row r="52" spans="2:5" ht="33.75" customHeight="1" x14ac:dyDescent="0.3">
      <c r="D52" s="469" t="s">
        <v>1996</v>
      </c>
      <c r="E52" s="469"/>
    </row>
  </sheetData>
  <mergeCells count="23">
    <mergeCell ref="E9:E11"/>
    <mergeCell ref="E12:E21"/>
    <mergeCell ref="B24:B27"/>
    <mergeCell ref="E24:E27"/>
    <mergeCell ref="B28:B29"/>
    <mergeCell ref="E28:E29"/>
    <mergeCell ref="B13:B14"/>
    <mergeCell ref="D51:E51"/>
    <mergeCell ref="D52:E52"/>
    <mergeCell ref="D46:E46"/>
    <mergeCell ref="D47:E47"/>
    <mergeCell ref="D38:E38"/>
    <mergeCell ref="D39:E39"/>
    <mergeCell ref="D41:E41"/>
    <mergeCell ref="D42:E42"/>
    <mergeCell ref="D43:E43"/>
    <mergeCell ref="B30:B31"/>
    <mergeCell ref="E30:E31"/>
    <mergeCell ref="B32:B33"/>
    <mergeCell ref="E32:E33"/>
    <mergeCell ref="D45:E45"/>
    <mergeCell ref="B38:B39"/>
    <mergeCell ref="D44:E44"/>
  </mergeCells>
  <hyperlinks>
    <hyperlink ref="D45:E45" r:id="rId1" display="Legal framework for valuation and LTV-calculation follow the rules of the Danish FSA - Bekendtgørelse nr. 687 af 20. juni 2007" xr:uid="{409A09CB-95F0-42FC-8E14-23DA5FA5B35E}"/>
    <hyperlink ref="E50" location="Contents!A1" display="To Frontpage" xr:uid="{4E7B8FBA-BF4F-41AF-AA81-EE8B1E661D32}"/>
  </hyperlinks>
  <pageMargins left="0.7" right="0.7" top="0.75" bottom="0.75" header="0.3" footer="0.3"/>
  <pageSetup paperSize="9" scale="56" fitToHeight="0" orientation="landscape"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A59C2-6177-42AB-AAE4-475691264E07}">
  <dimension ref="B1:D74"/>
  <sheetViews>
    <sheetView zoomScale="85" zoomScaleNormal="85" workbookViewId="0"/>
  </sheetViews>
  <sheetFormatPr defaultColWidth="9.140625" defaultRowHeight="16.5" x14ac:dyDescent="0.3"/>
  <cols>
    <col min="1" max="1" width="4.7109375" style="233" customWidth="1"/>
    <col min="2" max="2" width="71.140625" style="233" customWidth="1"/>
    <col min="3" max="3" width="68.140625" style="233" customWidth="1"/>
    <col min="4" max="4" width="80.28515625" style="233" customWidth="1"/>
    <col min="5" max="16384" width="9.140625" style="233"/>
  </cols>
  <sheetData>
    <row r="1" spans="2:4" s="364" customFormat="1" x14ac:dyDescent="0.3"/>
    <row r="2" spans="2:4" s="364" customFormat="1" x14ac:dyDescent="0.3"/>
    <row r="3" spans="2:4" s="364" customFormat="1" x14ac:dyDescent="0.3"/>
    <row r="4" spans="2:4" s="364" customFormat="1" x14ac:dyDescent="0.3"/>
    <row r="5" spans="2:4" s="364" customFormat="1" x14ac:dyDescent="0.3">
      <c r="B5" s="365" t="s">
        <v>1997</v>
      </c>
    </row>
    <row r="6" spans="2:4" s="364" customFormat="1" x14ac:dyDescent="0.3">
      <c r="B6" s="366" t="s">
        <v>1710</v>
      </c>
      <c r="C6" s="479" t="s">
        <v>1947</v>
      </c>
      <c r="D6" s="479"/>
    </row>
    <row r="7" spans="2:4" s="364" customFormat="1" x14ac:dyDescent="0.3">
      <c r="B7" s="366" t="s">
        <v>1998</v>
      </c>
      <c r="C7" s="479"/>
      <c r="D7" s="479"/>
    </row>
    <row r="8" spans="2:4" s="364" customFormat="1" x14ac:dyDescent="0.3">
      <c r="B8" s="367" t="s">
        <v>1718</v>
      </c>
      <c r="C8" s="477" t="s">
        <v>1999</v>
      </c>
      <c r="D8" s="477"/>
    </row>
    <row r="9" spans="2:4" s="364" customFormat="1" x14ac:dyDescent="0.3">
      <c r="B9" s="367" t="s">
        <v>2000</v>
      </c>
      <c r="C9" s="476" t="s">
        <v>2001</v>
      </c>
      <c r="D9" s="476"/>
    </row>
    <row r="10" spans="2:4" s="364" customFormat="1" x14ac:dyDescent="0.3">
      <c r="B10" s="367" t="s">
        <v>1721</v>
      </c>
      <c r="C10" s="477" t="s">
        <v>2002</v>
      </c>
      <c r="D10" s="477"/>
    </row>
    <row r="11" spans="2:4" s="364" customFormat="1" x14ac:dyDescent="0.3">
      <c r="B11" s="367" t="s">
        <v>1722</v>
      </c>
      <c r="C11" s="477" t="s">
        <v>2003</v>
      </c>
      <c r="D11" s="477"/>
    </row>
    <row r="12" spans="2:4" s="364" customFormat="1" x14ac:dyDescent="0.3">
      <c r="B12" s="367" t="s">
        <v>1723</v>
      </c>
      <c r="C12" s="477" t="s">
        <v>2004</v>
      </c>
      <c r="D12" s="477"/>
    </row>
    <row r="13" spans="2:4" s="364" customFormat="1" x14ac:dyDescent="0.3">
      <c r="B13" s="367" t="s">
        <v>1724</v>
      </c>
      <c r="C13" s="477" t="s">
        <v>2005</v>
      </c>
      <c r="D13" s="477"/>
    </row>
    <row r="14" spans="2:4" s="364" customFormat="1" x14ac:dyDescent="0.3">
      <c r="B14" s="367" t="s">
        <v>2006</v>
      </c>
      <c r="C14" s="477" t="s">
        <v>2007</v>
      </c>
      <c r="D14" s="477"/>
    </row>
    <row r="15" spans="2:4" s="364" customFormat="1" x14ac:dyDescent="0.3">
      <c r="B15" s="367" t="s">
        <v>1726</v>
      </c>
      <c r="C15" s="477" t="s">
        <v>2008</v>
      </c>
      <c r="D15" s="477"/>
    </row>
    <row r="16" spans="2:4" s="364" customFormat="1" x14ac:dyDescent="0.3">
      <c r="B16" s="368" t="s">
        <v>1727</v>
      </c>
      <c r="C16" s="477" t="s">
        <v>2009</v>
      </c>
      <c r="D16" s="477"/>
    </row>
    <row r="17" spans="2:4" s="364" customFormat="1" ht="30" customHeight="1" x14ac:dyDescent="0.3">
      <c r="B17" s="369" t="s">
        <v>1728</v>
      </c>
      <c r="C17" s="478" t="s">
        <v>2010</v>
      </c>
      <c r="D17" s="478"/>
    </row>
    <row r="18" spans="2:4" s="364" customFormat="1" x14ac:dyDescent="0.3">
      <c r="B18" s="370" t="s">
        <v>1730</v>
      </c>
      <c r="C18" s="476" t="s">
        <v>2011</v>
      </c>
      <c r="D18" s="476"/>
    </row>
    <row r="19" spans="2:4" s="364" customFormat="1" x14ac:dyDescent="0.3">
      <c r="B19" s="367" t="s">
        <v>1732</v>
      </c>
      <c r="C19" s="477" t="s">
        <v>2012</v>
      </c>
      <c r="D19" s="477"/>
    </row>
    <row r="20" spans="2:4" s="364" customFormat="1" x14ac:dyDescent="0.3">
      <c r="B20" s="367" t="s">
        <v>1746</v>
      </c>
      <c r="C20" s="477" t="s">
        <v>2013</v>
      </c>
      <c r="D20" s="477"/>
    </row>
    <row r="21" spans="2:4" s="364" customFormat="1" ht="33" x14ac:dyDescent="0.3">
      <c r="B21" s="367" t="s">
        <v>2014</v>
      </c>
      <c r="C21" s="477" t="s">
        <v>2015</v>
      </c>
      <c r="D21" s="477"/>
    </row>
    <row r="22" spans="2:4" s="364" customFormat="1" x14ac:dyDescent="0.3">
      <c r="B22" s="371"/>
      <c r="C22" s="372"/>
      <c r="D22" s="390"/>
    </row>
    <row r="23" spans="2:4" s="364" customFormat="1" x14ac:dyDescent="0.3">
      <c r="B23" s="366" t="s">
        <v>1710</v>
      </c>
      <c r="C23" s="481" t="s">
        <v>1947</v>
      </c>
      <c r="D23" s="481"/>
    </row>
    <row r="24" spans="2:4" s="364" customFormat="1" x14ac:dyDescent="0.3">
      <c r="B24" s="366" t="s">
        <v>2016</v>
      </c>
      <c r="C24" s="481"/>
      <c r="D24" s="481"/>
    </row>
    <row r="25" spans="2:4" s="364" customFormat="1" x14ac:dyDescent="0.3">
      <c r="B25" s="373" t="s">
        <v>1751</v>
      </c>
      <c r="C25" s="478" t="s">
        <v>2017</v>
      </c>
      <c r="D25" s="478"/>
    </row>
    <row r="26" spans="2:4" s="364" customFormat="1" ht="36" customHeight="1" x14ac:dyDescent="0.3">
      <c r="B26" s="367" t="s">
        <v>2018</v>
      </c>
      <c r="C26" s="480" t="s">
        <v>2019</v>
      </c>
      <c r="D26" s="480"/>
    </row>
    <row r="27" spans="2:4" s="364" customFormat="1" x14ac:dyDescent="0.3">
      <c r="B27" s="373" t="s">
        <v>2020</v>
      </c>
      <c r="C27" s="478" t="s">
        <v>2021</v>
      </c>
      <c r="D27" s="478"/>
    </row>
    <row r="28" spans="2:4" s="364" customFormat="1" x14ac:dyDescent="0.3">
      <c r="B28" s="373" t="s">
        <v>2022</v>
      </c>
      <c r="C28" s="478" t="s">
        <v>2023</v>
      </c>
      <c r="D28" s="478"/>
    </row>
    <row r="29" spans="2:4" s="364" customFormat="1" x14ac:dyDescent="0.3">
      <c r="B29" s="373" t="s">
        <v>2024</v>
      </c>
      <c r="C29" s="476" t="s">
        <v>2025</v>
      </c>
      <c r="D29" s="476"/>
    </row>
    <row r="30" spans="2:4" s="364" customFormat="1" x14ac:dyDescent="0.3">
      <c r="B30" s="373" t="s">
        <v>1761</v>
      </c>
      <c r="C30" s="480" t="s">
        <v>2026</v>
      </c>
      <c r="D30" s="480"/>
    </row>
    <row r="31" spans="2:4" s="364" customFormat="1" x14ac:dyDescent="0.3">
      <c r="B31" s="373" t="s">
        <v>1762</v>
      </c>
      <c r="C31" s="478" t="s">
        <v>2027</v>
      </c>
      <c r="D31" s="478"/>
    </row>
    <row r="32" spans="2:4" s="364" customFormat="1" x14ac:dyDescent="0.3">
      <c r="B32" s="373" t="s">
        <v>2028</v>
      </c>
      <c r="C32" s="478" t="s">
        <v>2029</v>
      </c>
      <c r="D32" s="478"/>
    </row>
    <row r="33" spans="2:4" s="364" customFormat="1" x14ac:dyDescent="0.3">
      <c r="B33" s="370"/>
      <c r="C33" s="368"/>
      <c r="D33" s="367"/>
    </row>
    <row r="34" spans="2:4" s="364" customFormat="1" x14ac:dyDescent="0.3">
      <c r="B34" s="366" t="s">
        <v>1710</v>
      </c>
      <c r="C34" s="479" t="s">
        <v>1947</v>
      </c>
      <c r="D34" s="479"/>
    </row>
    <row r="35" spans="2:4" s="364" customFormat="1" x14ac:dyDescent="0.3">
      <c r="B35" s="366" t="s">
        <v>2030</v>
      </c>
      <c r="C35" s="479"/>
      <c r="D35" s="479"/>
    </row>
    <row r="36" spans="2:4" s="364" customFormat="1" ht="52.5" customHeight="1" x14ac:dyDescent="0.3">
      <c r="B36" s="374" t="s">
        <v>1844</v>
      </c>
      <c r="C36" s="478" t="s">
        <v>2031</v>
      </c>
      <c r="D36" s="478"/>
    </row>
    <row r="37" spans="2:4" s="364" customFormat="1" ht="169.5" customHeight="1" x14ac:dyDescent="0.3">
      <c r="B37" s="374" t="s">
        <v>1845</v>
      </c>
      <c r="C37" s="478" t="s">
        <v>2032</v>
      </c>
      <c r="D37" s="478"/>
    </row>
    <row r="38" spans="2:4" s="364" customFormat="1" x14ac:dyDescent="0.3">
      <c r="B38" s="373"/>
      <c r="C38" s="367"/>
      <c r="D38" s="367"/>
    </row>
    <row r="39" spans="2:4" s="364" customFormat="1" x14ac:dyDescent="0.3">
      <c r="B39" s="366" t="s">
        <v>1710</v>
      </c>
      <c r="C39" s="479" t="s">
        <v>1947</v>
      </c>
      <c r="D39" s="479"/>
    </row>
    <row r="40" spans="2:4" s="364" customFormat="1" x14ac:dyDescent="0.3">
      <c r="B40" s="366" t="s">
        <v>2033</v>
      </c>
      <c r="C40" s="479"/>
      <c r="D40" s="479"/>
    </row>
    <row r="41" spans="2:4" s="364" customFormat="1" ht="75" customHeight="1" x14ac:dyDescent="0.3">
      <c r="B41" s="371" t="s">
        <v>1851</v>
      </c>
      <c r="C41" s="478" t="s">
        <v>2034</v>
      </c>
      <c r="D41" s="478"/>
    </row>
    <row r="42" spans="2:4" s="364" customFormat="1" ht="32.25" customHeight="1" x14ac:dyDescent="0.3">
      <c r="B42" s="374" t="s">
        <v>1852</v>
      </c>
      <c r="C42" s="478" t="s">
        <v>2035</v>
      </c>
      <c r="D42" s="478"/>
    </row>
    <row r="43" spans="2:4" s="364" customFormat="1" x14ac:dyDescent="0.3">
      <c r="B43" s="374" t="s">
        <v>1853</v>
      </c>
      <c r="C43" s="478" t="s">
        <v>2036</v>
      </c>
      <c r="D43" s="478"/>
    </row>
    <row r="44" spans="2:4" s="364" customFormat="1" x14ac:dyDescent="0.3">
      <c r="B44" s="375"/>
      <c r="C44" s="376"/>
      <c r="D44" s="367"/>
    </row>
    <row r="45" spans="2:4" s="364" customFormat="1" x14ac:dyDescent="0.3">
      <c r="B45" s="366" t="s">
        <v>1710</v>
      </c>
      <c r="C45" s="479" t="s">
        <v>1947</v>
      </c>
      <c r="D45" s="479"/>
    </row>
    <row r="46" spans="2:4" s="364" customFormat="1" x14ac:dyDescent="0.3">
      <c r="B46" s="366" t="s">
        <v>2037</v>
      </c>
      <c r="C46" s="479"/>
      <c r="D46" s="479"/>
    </row>
    <row r="47" spans="2:4" s="364" customFormat="1" x14ac:dyDescent="0.3">
      <c r="B47" s="368" t="s">
        <v>1858</v>
      </c>
      <c r="C47" s="482" t="s">
        <v>2038</v>
      </c>
      <c r="D47" s="482"/>
    </row>
    <row r="48" spans="2:4" s="364" customFormat="1" x14ac:dyDescent="0.3">
      <c r="B48" s="375" t="s">
        <v>1859</v>
      </c>
      <c r="C48" s="482" t="s">
        <v>2039</v>
      </c>
      <c r="D48" s="482"/>
    </row>
    <row r="49" spans="2:4" s="364" customFormat="1" ht="15.75" customHeight="1" x14ac:dyDescent="0.3">
      <c r="B49" s="375" t="s">
        <v>1860</v>
      </c>
      <c r="C49" s="482" t="s">
        <v>2040</v>
      </c>
      <c r="D49" s="482"/>
    </row>
    <row r="50" spans="2:4" s="364" customFormat="1" ht="14.25" customHeight="1" x14ac:dyDescent="0.3">
      <c r="B50" s="375" t="s">
        <v>1861</v>
      </c>
      <c r="C50" s="482" t="s">
        <v>2041</v>
      </c>
      <c r="D50" s="482"/>
    </row>
    <row r="51" spans="2:4" s="364" customFormat="1" x14ac:dyDescent="0.3">
      <c r="B51" s="375" t="s">
        <v>1862</v>
      </c>
      <c r="C51" s="482" t="s">
        <v>2042</v>
      </c>
      <c r="D51" s="482"/>
    </row>
    <row r="52" spans="2:4" s="364" customFormat="1" x14ac:dyDescent="0.3">
      <c r="B52" s="375" t="s">
        <v>1863</v>
      </c>
      <c r="C52" s="482" t="s">
        <v>2043</v>
      </c>
      <c r="D52" s="482"/>
    </row>
    <row r="53" spans="2:4" s="364" customFormat="1" x14ac:dyDescent="0.3">
      <c r="B53" s="375" t="s">
        <v>1864</v>
      </c>
      <c r="C53" s="482" t="s">
        <v>2044</v>
      </c>
      <c r="D53" s="482"/>
    </row>
    <row r="54" spans="2:4" s="364" customFormat="1" x14ac:dyDescent="0.3">
      <c r="B54" s="375" t="s">
        <v>772</v>
      </c>
      <c r="C54" s="482" t="s">
        <v>2045</v>
      </c>
      <c r="D54" s="482"/>
    </row>
    <row r="55" spans="2:4" s="364" customFormat="1" x14ac:dyDescent="0.3">
      <c r="B55" s="375" t="s">
        <v>1865</v>
      </c>
      <c r="C55" s="482" t="s">
        <v>2046</v>
      </c>
      <c r="D55" s="482"/>
    </row>
    <row r="56" spans="2:4" s="364" customFormat="1" x14ac:dyDescent="0.3">
      <c r="B56" s="364" t="s">
        <v>108</v>
      </c>
      <c r="C56" s="482" t="s">
        <v>2047</v>
      </c>
      <c r="D56" s="482"/>
    </row>
    <row r="57" spans="2:4" s="364" customFormat="1" x14ac:dyDescent="0.3"/>
    <row r="58" spans="2:4" s="364" customFormat="1" x14ac:dyDescent="0.3">
      <c r="B58" s="366" t="s">
        <v>1710</v>
      </c>
      <c r="C58" s="377" t="s">
        <v>1947</v>
      </c>
      <c r="D58" s="378"/>
    </row>
    <row r="59" spans="2:4" s="364" customFormat="1" x14ac:dyDescent="0.3">
      <c r="B59" s="366" t="s">
        <v>2048</v>
      </c>
      <c r="C59" s="377"/>
      <c r="D59" s="378"/>
    </row>
    <row r="60" spans="2:4" s="364" customFormat="1" ht="68.25" customHeight="1" x14ac:dyDescent="0.3">
      <c r="B60" s="374" t="s">
        <v>1902</v>
      </c>
      <c r="C60" s="482" t="s">
        <v>2049</v>
      </c>
      <c r="D60" s="482"/>
    </row>
    <row r="61" spans="2:4" s="364" customFormat="1" ht="64.5" customHeight="1" x14ac:dyDescent="0.3">
      <c r="B61" s="374" t="s">
        <v>2050</v>
      </c>
      <c r="C61" s="482" t="s">
        <v>2051</v>
      </c>
      <c r="D61" s="482"/>
    </row>
    <row r="62" spans="2:4" s="364" customFormat="1" ht="101.25" customHeight="1" x14ac:dyDescent="0.3">
      <c r="B62" s="374" t="s">
        <v>2052</v>
      </c>
      <c r="C62" s="482" t="s">
        <v>2053</v>
      </c>
      <c r="D62" s="482"/>
    </row>
    <row r="63" spans="2:4" s="364" customFormat="1" ht="49.5" customHeight="1" x14ac:dyDescent="0.3">
      <c r="B63" s="374" t="s">
        <v>1909</v>
      </c>
      <c r="C63" s="482" t="s">
        <v>2054</v>
      </c>
      <c r="D63" s="482"/>
    </row>
    <row r="64" spans="2:4" s="364" customFormat="1" ht="15" customHeight="1" x14ac:dyDescent="0.3">
      <c r="B64" s="374" t="s">
        <v>2055</v>
      </c>
      <c r="C64" s="482" t="s">
        <v>2056</v>
      </c>
      <c r="D64" s="482"/>
    </row>
    <row r="65" spans="2:4" s="364" customFormat="1" x14ac:dyDescent="0.3">
      <c r="B65" s="374" t="s">
        <v>2057</v>
      </c>
      <c r="C65" s="482" t="s">
        <v>2058</v>
      </c>
      <c r="D65" s="482"/>
    </row>
    <row r="66" spans="2:4" s="364" customFormat="1" x14ac:dyDescent="0.3">
      <c r="B66" s="374" t="s">
        <v>108</v>
      </c>
      <c r="C66" s="482" t="s">
        <v>2059</v>
      </c>
      <c r="D66" s="482"/>
    </row>
    <row r="67" spans="2:4" s="364" customFormat="1" x14ac:dyDescent="0.3"/>
    <row r="68" spans="2:4" s="364" customFormat="1" x14ac:dyDescent="0.3">
      <c r="B68" s="366" t="s">
        <v>1710</v>
      </c>
      <c r="C68" s="479" t="s">
        <v>1947</v>
      </c>
      <c r="D68" s="479"/>
    </row>
    <row r="69" spans="2:4" s="364" customFormat="1" x14ac:dyDescent="0.3">
      <c r="B69" s="366" t="s">
        <v>2060</v>
      </c>
      <c r="C69" s="479"/>
      <c r="D69" s="479"/>
    </row>
    <row r="70" spans="2:4" s="364" customFormat="1" x14ac:dyDescent="0.3">
      <c r="B70" s="375" t="s">
        <v>2061</v>
      </c>
      <c r="C70" s="482" t="s">
        <v>2062</v>
      </c>
      <c r="D70" s="482"/>
    </row>
    <row r="71" spans="2:4" s="364" customFormat="1" x14ac:dyDescent="0.3">
      <c r="B71" s="375"/>
      <c r="C71" s="367"/>
      <c r="D71" s="367"/>
    </row>
    <row r="72" spans="2:4" s="364" customFormat="1" x14ac:dyDescent="0.3">
      <c r="B72" s="379"/>
      <c r="C72" s="380"/>
      <c r="D72" s="380"/>
    </row>
    <row r="73" spans="2:4" s="364" customFormat="1" x14ac:dyDescent="0.3">
      <c r="B73" s="379"/>
      <c r="C73" s="380"/>
      <c r="D73" s="440" t="s">
        <v>2063</v>
      </c>
    </row>
    <row r="74" spans="2:4" s="364" customFormat="1" x14ac:dyDescent="0.3">
      <c r="B74" s="375"/>
      <c r="C74" s="380"/>
      <c r="D74" s="380"/>
    </row>
  </sheetData>
  <mergeCells count="51">
    <mergeCell ref="C55:D55"/>
    <mergeCell ref="C56:D56"/>
    <mergeCell ref="C47:D47"/>
    <mergeCell ref="C66:D66"/>
    <mergeCell ref="C60:D60"/>
    <mergeCell ref="C51:D51"/>
    <mergeCell ref="C52:D52"/>
    <mergeCell ref="C53:D53"/>
    <mergeCell ref="C54:D54"/>
    <mergeCell ref="C68:D69"/>
    <mergeCell ref="C70:D70"/>
    <mergeCell ref="C61:D61"/>
    <mergeCell ref="C62:D62"/>
    <mergeCell ref="C63:D63"/>
    <mergeCell ref="C64:D64"/>
    <mergeCell ref="C65:D65"/>
    <mergeCell ref="C43:D43"/>
    <mergeCell ref="C45:D46"/>
    <mergeCell ref="C48:D48"/>
    <mergeCell ref="C49:D49"/>
    <mergeCell ref="C50:D50"/>
    <mergeCell ref="C26:D26"/>
    <mergeCell ref="C21:D21"/>
    <mergeCell ref="C23:D24"/>
    <mergeCell ref="C25:D25"/>
    <mergeCell ref="C42:D42"/>
    <mergeCell ref="C27:D27"/>
    <mergeCell ref="C28:D28"/>
    <mergeCell ref="C29:D29"/>
    <mergeCell ref="C30:D30"/>
    <mergeCell ref="C31:D31"/>
    <mergeCell ref="C32:D32"/>
    <mergeCell ref="C34:D35"/>
    <mergeCell ref="C36:D36"/>
    <mergeCell ref="C37:D37"/>
    <mergeCell ref="C39:D40"/>
    <mergeCell ref="C41:D41"/>
    <mergeCell ref="C12:D12"/>
    <mergeCell ref="C6:D7"/>
    <mergeCell ref="C8:D8"/>
    <mergeCell ref="C9:D9"/>
    <mergeCell ref="C10:D10"/>
    <mergeCell ref="C11:D11"/>
    <mergeCell ref="C18:D18"/>
    <mergeCell ref="C19:D19"/>
    <mergeCell ref="C20:D20"/>
    <mergeCell ref="C13:D13"/>
    <mergeCell ref="C14:D14"/>
    <mergeCell ref="C15:D15"/>
    <mergeCell ref="C16:D16"/>
    <mergeCell ref="C17:D17"/>
  </mergeCells>
  <hyperlinks>
    <hyperlink ref="D73" location="Frontpage!A1" display="To Frontpage" xr:uid="{35FFAB2B-ECEC-46A7-8315-7BE295B448EF}"/>
  </hyperlinks>
  <pageMargins left="0.7" right="0.7" top="0.75" bottom="0.75" header="0.3" footer="0.3"/>
  <pageSetup paperSize="9" scale="38"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70"/>
  <sheetViews>
    <sheetView topLeftCell="A34" zoomScale="80" zoomScaleNormal="80" workbookViewId="0"/>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21</v>
      </c>
      <c r="G5" s="10"/>
      <c r="I5" s="10"/>
      <c r="J5" s="8"/>
    </row>
    <row r="6" spans="1:14" x14ac:dyDescent="0.25">
      <c r="B6" s="6"/>
      <c r="C6" s="7"/>
      <c r="D6" s="7"/>
      <c r="E6" s="11"/>
      <c r="F6" s="11"/>
      <c r="G6" s="11"/>
      <c r="I6" s="11"/>
      <c r="J6" s="8"/>
    </row>
    <row r="7" spans="1:14" ht="26.25" x14ac:dyDescent="0.25">
      <c r="B7" s="6"/>
      <c r="C7" s="7"/>
      <c r="D7" s="7"/>
      <c r="E7" s="12"/>
      <c r="F7" s="12" t="s">
        <v>22</v>
      </c>
      <c r="G7" s="12"/>
      <c r="I7" s="12"/>
      <c r="J7" s="8"/>
    </row>
    <row r="8" spans="1:14" ht="26.25" x14ac:dyDescent="0.25">
      <c r="B8" s="6"/>
      <c r="C8" s="7"/>
      <c r="D8" s="7"/>
      <c r="E8" s="7"/>
      <c r="F8" s="12"/>
      <c r="G8" s="12"/>
      <c r="H8" s="12"/>
      <c r="I8" s="12"/>
      <c r="J8" s="8"/>
    </row>
    <row r="9" spans="1:14" x14ac:dyDescent="0.25">
      <c r="B9" s="6"/>
      <c r="C9" s="23" t="s">
        <v>1190</v>
      </c>
      <c r="D9" s="24"/>
      <c r="E9" s="24"/>
      <c r="F9" s="24"/>
      <c r="G9" s="24"/>
      <c r="H9" s="24"/>
      <c r="I9" s="7"/>
      <c r="J9" s="8"/>
      <c r="M9" s="22"/>
      <c r="N9" s="7"/>
    </row>
    <row r="10" spans="1:14" x14ac:dyDescent="0.25">
      <c r="B10" s="6"/>
      <c r="C10" s="23" t="s">
        <v>1191</v>
      </c>
      <c r="D10" s="29"/>
      <c r="E10" s="29"/>
      <c r="F10" s="24"/>
      <c r="G10" s="24"/>
      <c r="H10" s="24"/>
      <c r="I10" s="7"/>
      <c r="J10" s="8"/>
      <c r="M10" s="22"/>
      <c r="N10" s="7"/>
    </row>
    <row r="11" spans="1:14" x14ac:dyDescent="0.25">
      <c r="B11" s="6"/>
      <c r="C11" s="23" t="s">
        <v>1192</v>
      </c>
      <c r="D11" s="24"/>
      <c r="E11" s="24"/>
      <c r="F11" s="24"/>
      <c r="G11" s="24"/>
      <c r="H11" s="24"/>
      <c r="I11" s="7"/>
      <c r="J11" s="8"/>
      <c r="M11" s="22"/>
      <c r="N11" s="22"/>
    </row>
    <row r="12" spans="1:14" x14ac:dyDescent="0.25">
      <c r="B12" s="6"/>
      <c r="C12" s="23"/>
      <c r="D12" s="23" t="s">
        <v>1193</v>
      </c>
      <c r="E12" s="24"/>
      <c r="F12" s="24"/>
      <c r="G12" s="24"/>
      <c r="H12" s="24"/>
      <c r="I12" s="7"/>
      <c r="J12" s="8"/>
      <c r="M12" s="22"/>
      <c r="N12" s="22"/>
    </row>
    <row r="13" spans="1:14" x14ac:dyDescent="0.25">
      <c r="B13" s="6"/>
      <c r="C13" s="23"/>
      <c r="D13" s="23" t="s">
        <v>1194</v>
      </c>
      <c r="E13" s="24"/>
      <c r="F13" s="24"/>
      <c r="G13" s="24"/>
      <c r="H13" s="24"/>
      <c r="I13" s="7"/>
      <c r="J13" s="8"/>
      <c r="M13" s="22"/>
      <c r="N13" s="23"/>
    </row>
    <row r="14" spans="1:14" x14ac:dyDescent="0.25">
      <c r="B14" s="6"/>
      <c r="C14" s="23"/>
      <c r="D14" s="23" t="s">
        <v>23</v>
      </c>
      <c r="E14" s="24"/>
      <c r="F14" s="24"/>
      <c r="G14" s="24"/>
      <c r="H14" s="24"/>
      <c r="I14" s="7"/>
      <c r="J14" s="8"/>
      <c r="M14" s="22"/>
      <c r="N14" s="23"/>
    </row>
    <row r="15" spans="1:14" s="2" customFormat="1" x14ac:dyDescent="0.25">
      <c r="B15" s="6"/>
      <c r="C15" s="23"/>
      <c r="D15" s="23" t="s">
        <v>24</v>
      </c>
      <c r="E15" s="24"/>
      <c r="F15" s="24"/>
      <c r="G15" s="24"/>
      <c r="H15" s="24"/>
      <c r="I15" s="24"/>
      <c r="J15" s="25"/>
      <c r="M15" s="22"/>
      <c r="N15" s="23"/>
    </row>
    <row r="16" spans="1:14" s="2" customFormat="1" x14ac:dyDescent="0.25">
      <c r="B16" s="26"/>
      <c r="C16" s="23"/>
      <c r="D16" s="23" t="s">
        <v>25</v>
      </c>
      <c r="E16" s="24"/>
      <c r="F16" s="23"/>
      <c r="G16" s="23"/>
      <c r="H16" s="23"/>
      <c r="I16" s="22"/>
      <c r="J16" s="27"/>
      <c r="M16" s="22"/>
      <c r="N16" s="22"/>
    </row>
    <row r="17" spans="2:14" s="2" customFormat="1" x14ac:dyDescent="0.25">
      <c r="B17" s="6"/>
      <c r="C17" s="23" t="s">
        <v>1195</v>
      </c>
      <c r="D17" s="23"/>
      <c r="E17" s="23"/>
      <c r="F17" s="28"/>
      <c r="G17" s="28"/>
      <c r="H17" s="28"/>
      <c r="I17" s="28"/>
      <c r="J17" s="8"/>
      <c r="M17" s="22"/>
      <c r="N17" s="23"/>
    </row>
    <row r="18" spans="2:14" s="2" customFormat="1" x14ac:dyDescent="0.25">
      <c r="B18" s="6"/>
      <c r="C18" s="29" t="s">
        <v>1196</v>
      </c>
      <c r="D18" s="29"/>
      <c r="E18" s="24"/>
      <c r="F18" s="28"/>
      <c r="G18" s="28"/>
      <c r="H18" s="28"/>
      <c r="I18" s="28"/>
      <c r="J18" s="8"/>
      <c r="M18" s="22"/>
      <c r="N18" s="23"/>
    </row>
    <row r="19" spans="2:14" s="2" customFormat="1" x14ac:dyDescent="0.25">
      <c r="B19" s="6"/>
      <c r="C19" s="23" t="s">
        <v>1197</v>
      </c>
      <c r="D19" s="23"/>
      <c r="E19" s="24"/>
      <c r="F19" s="28"/>
      <c r="G19" s="28"/>
      <c r="H19" s="28"/>
      <c r="I19" s="28"/>
      <c r="J19" s="8"/>
      <c r="M19" s="22"/>
      <c r="N19" s="23"/>
    </row>
    <row r="20" spans="2:14" s="29" customFormat="1" x14ac:dyDescent="0.25">
      <c r="B20" s="30"/>
      <c r="C20" s="23"/>
      <c r="D20" s="23" t="s">
        <v>26</v>
      </c>
      <c r="E20" s="24"/>
      <c r="F20" s="31"/>
      <c r="G20" s="31"/>
      <c r="H20" s="31"/>
      <c r="I20" s="31"/>
      <c r="J20" s="25"/>
      <c r="M20" s="23"/>
      <c r="N20" s="7"/>
    </row>
    <row r="21" spans="2:14" s="2" customFormat="1" x14ac:dyDescent="0.25">
      <c r="B21" s="6"/>
      <c r="C21" s="23"/>
      <c r="D21" s="23" t="s">
        <v>27</v>
      </c>
      <c r="E21" s="24"/>
      <c r="F21" s="31"/>
      <c r="G21" s="31"/>
      <c r="H21" s="31"/>
      <c r="I21" s="14"/>
      <c r="J21" s="8"/>
      <c r="M21" s="22"/>
      <c r="N21" s="22"/>
    </row>
    <row r="22" spans="2:14" s="2" customFormat="1" x14ac:dyDescent="0.25">
      <c r="B22" s="6"/>
      <c r="C22" s="23" t="s">
        <v>1198</v>
      </c>
      <c r="D22" s="24"/>
      <c r="E22" s="24"/>
      <c r="F22" s="31"/>
      <c r="G22" s="31"/>
      <c r="H22" s="31"/>
      <c r="I22" s="14"/>
      <c r="J22" s="8"/>
      <c r="M22" s="23"/>
      <c r="N22" s="22"/>
    </row>
    <row r="23" spans="2:14" s="2" customFormat="1" x14ac:dyDescent="0.25">
      <c r="B23" s="6"/>
      <c r="C23" s="23"/>
      <c r="D23" s="23" t="s">
        <v>28</v>
      </c>
      <c r="E23" s="23"/>
      <c r="F23" s="31"/>
      <c r="G23" s="31"/>
      <c r="H23" s="31"/>
      <c r="I23" s="14"/>
      <c r="J23" s="8"/>
    </row>
    <row r="24" spans="2:14" s="2" customFormat="1" x14ac:dyDescent="0.25">
      <c r="B24" s="6"/>
      <c r="C24" s="23" t="s">
        <v>1199</v>
      </c>
      <c r="D24" s="23"/>
      <c r="E24" s="23"/>
      <c r="F24" s="31"/>
      <c r="G24" s="31"/>
      <c r="H24" s="31"/>
      <c r="I24" s="14"/>
      <c r="J24" s="8"/>
    </row>
    <row r="25" spans="2:14" s="2" customFormat="1" ht="15" customHeight="1" x14ac:dyDescent="0.25">
      <c r="B25" s="6"/>
      <c r="C25" s="443" t="s">
        <v>1201</v>
      </c>
      <c r="D25" s="443"/>
      <c r="E25" s="443"/>
      <c r="F25" s="443"/>
      <c r="G25" s="443"/>
      <c r="H25" s="443"/>
      <c r="I25" s="14"/>
      <c r="J25" s="8"/>
    </row>
    <row r="26" spans="2:14" s="2" customFormat="1" x14ac:dyDescent="0.25">
      <c r="B26" s="6"/>
      <c r="C26" s="443"/>
      <c r="D26" s="443"/>
      <c r="E26" s="443"/>
      <c r="F26" s="443"/>
      <c r="G26" s="443"/>
      <c r="H26" s="443"/>
      <c r="I26" s="14"/>
      <c r="J26" s="8"/>
    </row>
    <row r="27" spans="2:14" s="2" customFormat="1" x14ac:dyDescent="0.25">
      <c r="B27" s="6"/>
      <c r="C27" s="443" t="s">
        <v>1200</v>
      </c>
      <c r="D27" s="443"/>
      <c r="E27" s="443"/>
      <c r="F27" s="443"/>
      <c r="G27" s="443"/>
      <c r="H27" s="443"/>
      <c r="I27" s="14"/>
      <c r="J27" s="8"/>
    </row>
    <row r="28" spans="2:14" s="2" customFormat="1" x14ac:dyDescent="0.25">
      <c r="B28" s="6"/>
      <c r="C28" s="443"/>
      <c r="D28" s="443"/>
      <c r="E28" s="443"/>
      <c r="F28" s="443"/>
      <c r="G28" s="443"/>
      <c r="H28" s="443"/>
      <c r="I28" s="14"/>
      <c r="J28" s="8"/>
    </row>
    <row r="29" spans="2:14" s="2" customFormat="1" x14ac:dyDescent="0.25">
      <c r="B29" s="6"/>
      <c r="C29" s="443" t="s">
        <v>1202</v>
      </c>
      <c r="D29" s="443"/>
      <c r="E29" s="443"/>
      <c r="F29" s="443"/>
      <c r="G29" s="443"/>
      <c r="H29" s="443"/>
      <c r="I29" s="14"/>
      <c r="J29" s="8"/>
    </row>
    <row r="30" spans="2:14" s="2" customFormat="1" x14ac:dyDescent="0.25">
      <c r="B30" s="6"/>
      <c r="C30" s="443"/>
      <c r="D30" s="443"/>
      <c r="E30" s="443"/>
      <c r="F30" s="443"/>
      <c r="G30" s="443"/>
      <c r="H30" s="443"/>
      <c r="I30" s="14"/>
      <c r="J30" s="8"/>
    </row>
    <row r="31" spans="2:14" s="2" customFormat="1" x14ac:dyDescent="0.25">
      <c r="B31" s="6"/>
      <c r="C31" s="23" t="s">
        <v>1206</v>
      </c>
      <c r="D31" s="23"/>
      <c r="E31" s="23"/>
      <c r="F31" s="31"/>
      <c r="G31" s="31"/>
      <c r="H31" s="31"/>
      <c r="I31" s="14"/>
      <c r="J31" s="8"/>
    </row>
    <row r="32" spans="2:14" s="2" customFormat="1" x14ac:dyDescent="0.25">
      <c r="B32" s="6"/>
      <c r="C32" s="23"/>
      <c r="D32" s="23" t="s">
        <v>1203</v>
      </c>
      <c r="E32" s="23"/>
      <c r="F32" s="31"/>
      <c r="G32" s="31"/>
      <c r="H32" s="31"/>
      <c r="I32" s="14"/>
      <c r="J32" s="8"/>
    </row>
    <row r="33" spans="2:20" s="2" customFormat="1" x14ac:dyDescent="0.25">
      <c r="B33" s="6"/>
      <c r="C33" s="23"/>
      <c r="D33" s="23" t="s">
        <v>1204</v>
      </c>
      <c r="E33" s="23"/>
      <c r="F33" s="31"/>
      <c r="G33" s="31"/>
      <c r="H33" s="31"/>
      <c r="I33" s="14"/>
      <c r="J33" s="8"/>
    </row>
    <row r="34" spans="2:20" s="2" customFormat="1" x14ac:dyDescent="0.25">
      <c r="B34" s="6"/>
      <c r="C34" s="23"/>
      <c r="D34" s="23" t="s">
        <v>1205</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29</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30</v>
      </c>
      <c r="D47" s="7"/>
      <c r="E47" s="7"/>
      <c r="F47" s="11"/>
      <c r="G47" s="7" t="s">
        <v>31</v>
      </c>
      <c r="H47" s="11"/>
      <c r="I47" s="11"/>
      <c r="J47" s="8"/>
      <c r="S47" s="2"/>
      <c r="T47" s="2"/>
    </row>
    <row r="48" spans="2:20" x14ac:dyDescent="0.25">
      <c r="B48" s="6"/>
      <c r="C48" s="7" t="s">
        <v>32</v>
      </c>
      <c r="D48" s="7"/>
      <c r="E48" s="7"/>
      <c r="F48" s="11"/>
      <c r="G48" s="7" t="s">
        <v>33</v>
      </c>
      <c r="H48" s="11"/>
      <c r="I48" s="11"/>
      <c r="J48" s="8"/>
      <c r="S48" s="2"/>
      <c r="T48" s="2"/>
    </row>
    <row r="49" spans="2:20" x14ac:dyDescent="0.25">
      <c r="B49" s="6"/>
      <c r="C49" s="7">
        <v>3</v>
      </c>
      <c r="D49" s="7"/>
      <c r="E49" s="7"/>
      <c r="F49" s="11"/>
      <c r="G49" s="7" t="s">
        <v>34</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6"/>
  <sheetViews>
    <sheetView tabSelected="1" zoomScaleNormal="100" workbookViewId="0">
      <selection activeCell="E6" sqref="E6:G6"/>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444" t="s">
        <v>1305</v>
      </c>
      <c r="F6" s="444"/>
      <c r="G6" s="444"/>
      <c r="H6" s="7"/>
      <c r="I6" s="7"/>
      <c r="J6" s="8"/>
    </row>
    <row r="7" spans="2:10" ht="26.25" x14ac:dyDescent="0.25">
      <c r="B7" s="6"/>
      <c r="C7" s="7"/>
      <c r="D7" s="7"/>
      <c r="E7" s="7"/>
      <c r="F7" s="12" t="s">
        <v>500</v>
      </c>
      <c r="G7" s="7"/>
      <c r="H7" s="7"/>
      <c r="I7" s="7"/>
      <c r="J7" s="8"/>
    </row>
    <row r="8" spans="2:10" ht="26.25" x14ac:dyDescent="0.25">
      <c r="B8" s="6"/>
      <c r="C8" s="7"/>
      <c r="D8" s="7"/>
      <c r="E8" s="7"/>
      <c r="F8" s="12" t="s">
        <v>1604</v>
      </c>
      <c r="G8" s="7"/>
      <c r="H8" s="7"/>
      <c r="I8" s="7"/>
      <c r="J8" s="8"/>
    </row>
    <row r="9" spans="2:10" ht="21" x14ac:dyDescent="0.25">
      <c r="B9" s="6"/>
      <c r="C9" s="7"/>
      <c r="D9" s="7"/>
      <c r="E9" s="7"/>
      <c r="F9" s="13" t="s">
        <v>1649</v>
      </c>
      <c r="G9" s="7"/>
      <c r="H9" s="7"/>
      <c r="I9" s="7"/>
      <c r="J9" s="8"/>
    </row>
    <row r="10" spans="2:10" ht="21" x14ac:dyDescent="0.25">
      <c r="B10" s="6"/>
      <c r="C10" s="7"/>
      <c r="D10" s="7"/>
      <c r="E10" s="7"/>
      <c r="F10" s="13" t="s">
        <v>1650</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47" t="s">
        <v>15</v>
      </c>
      <c r="E24" s="448" t="s">
        <v>16</v>
      </c>
      <c r="F24" s="448"/>
      <c r="G24" s="448"/>
      <c r="H24" s="448"/>
      <c r="I24" s="7"/>
      <c r="J24" s="8"/>
    </row>
    <row r="25" spans="2:10" x14ac:dyDescent="0.25">
      <c r="B25" s="6"/>
      <c r="C25" s="7"/>
      <c r="D25" s="7"/>
      <c r="E25" s="16"/>
      <c r="F25" s="16"/>
      <c r="G25" s="16"/>
      <c r="H25" s="7"/>
      <c r="I25" s="7"/>
      <c r="J25" s="8"/>
    </row>
    <row r="26" spans="2:10" x14ac:dyDescent="0.25">
      <c r="B26" s="6"/>
      <c r="C26" s="7"/>
      <c r="D26" s="447" t="s">
        <v>17</v>
      </c>
      <c r="E26" s="448"/>
      <c r="F26" s="448"/>
      <c r="G26" s="448"/>
      <c r="H26" s="448"/>
      <c r="I26" s="7"/>
      <c r="J26" s="8"/>
    </row>
    <row r="27" spans="2:10" x14ac:dyDescent="0.25">
      <c r="B27" s="6"/>
      <c r="C27" s="7"/>
      <c r="D27" s="17"/>
      <c r="E27" s="17"/>
      <c r="F27" s="17"/>
      <c r="G27" s="17"/>
      <c r="H27" s="17"/>
      <c r="I27" s="7"/>
      <c r="J27" s="8"/>
    </row>
    <row r="28" spans="2:10" x14ac:dyDescent="0.25">
      <c r="B28" s="6"/>
      <c r="C28" s="7"/>
      <c r="D28" s="447" t="s">
        <v>18</v>
      </c>
      <c r="E28" s="448" t="s">
        <v>16</v>
      </c>
      <c r="F28" s="448"/>
      <c r="G28" s="448"/>
      <c r="H28" s="448"/>
      <c r="I28" s="7"/>
      <c r="J28" s="8"/>
    </row>
    <row r="29" spans="2:10" x14ac:dyDescent="0.25">
      <c r="B29" s="6"/>
      <c r="C29" s="7"/>
      <c r="D29" s="16"/>
      <c r="E29" s="16"/>
      <c r="F29" s="16"/>
      <c r="G29" s="16"/>
      <c r="H29" s="16"/>
      <c r="I29" s="7"/>
      <c r="J29" s="8"/>
    </row>
    <row r="30" spans="2:10" x14ac:dyDescent="0.25">
      <c r="B30" s="6"/>
      <c r="C30" s="7"/>
      <c r="D30" s="447" t="s">
        <v>19</v>
      </c>
      <c r="E30" s="448" t="s">
        <v>16</v>
      </c>
      <c r="F30" s="448"/>
      <c r="G30" s="448"/>
      <c r="H30" s="448"/>
      <c r="I30" s="7"/>
      <c r="J30" s="8"/>
    </row>
    <row r="31" spans="2:10" x14ac:dyDescent="0.25">
      <c r="B31" s="6"/>
      <c r="C31" s="7"/>
      <c r="D31" s="7"/>
      <c r="E31" s="7"/>
      <c r="F31" s="7"/>
      <c r="G31" s="7"/>
      <c r="H31" s="7"/>
      <c r="I31" s="7"/>
      <c r="J31" s="8"/>
    </row>
    <row r="32" spans="2:10" x14ac:dyDescent="0.25">
      <c r="B32" s="6"/>
      <c r="C32" s="7"/>
      <c r="D32" s="445" t="s">
        <v>20</v>
      </c>
      <c r="E32" s="446"/>
      <c r="F32" s="446"/>
      <c r="G32" s="446"/>
      <c r="H32" s="446"/>
      <c r="I32" s="7"/>
      <c r="J32" s="8"/>
    </row>
    <row r="33" spans="2:10" x14ac:dyDescent="0.25">
      <c r="B33" s="6"/>
      <c r="C33" s="7"/>
      <c r="D33" s="7"/>
      <c r="E33" s="7"/>
      <c r="F33" s="15"/>
      <c r="G33" s="7"/>
      <c r="H33" s="7"/>
      <c r="I33" s="7"/>
      <c r="J33" s="8"/>
    </row>
    <row r="34" spans="2:10" x14ac:dyDescent="0.25">
      <c r="B34" s="6"/>
      <c r="C34" s="7"/>
      <c r="D34" s="445" t="s">
        <v>1144</v>
      </c>
      <c r="E34" s="446"/>
      <c r="F34" s="446"/>
      <c r="G34" s="446"/>
      <c r="H34" s="446"/>
      <c r="I34" s="7"/>
      <c r="J34" s="8"/>
    </row>
    <row r="35" spans="2:10" x14ac:dyDescent="0.25">
      <c r="B35" s="6"/>
      <c r="C35" s="7"/>
      <c r="D35" s="113"/>
      <c r="E35" s="113"/>
      <c r="F35" s="113"/>
      <c r="G35" s="113"/>
      <c r="H35" s="113"/>
      <c r="I35" s="7"/>
      <c r="J35" s="8"/>
    </row>
    <row r="36" spans="2:10" ht="15.75" thickBot="1" x14ac:dyDescent="0.3">
      <c r="B36" s="18"/>
      <c r="C36" s="19"/>
      <c r="D36" s="19"/>
      <c r="E36" s="19"/>
      <c r="F36" s="19"/>
      <c r="G36" s="19"/>
      <c r="H36" s="19"/>
      <c r="I36" s="19"/>
      <c r="J36" s="20"/>
    </row>
  </sheetData>
  <mergeCells count="7">
    <mergeCell ref="E6:G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heetViews>
  <sheetFormatPr defaultColWidth="8.85546875" defaultRowHeight="15" outlineLevelRow="1" x14ac:dyDescent="0.25"/>
  <cols>
    <col min="1" max="1" width="13.28515625" style="41" customWidth="1"/>
    <col min="2" max="2" width="68" style="41" customWidth="1"/>
    <col min="3" max="3" width="39.140625" style="41" bestFit="1" customWidth="1"/>
    <col min="4" max="4" width="35.140625" style="41" bestFit="1" customWidth="1"/>
    <col min="5" max="5" width="6.7109375" style="41" customWidth="1"/>
    <col min="6" max="6" width="41.7109375" style="41" customWidth="1"/>
    <col min="7" max="7" width="41.7109375" style="39" customWidth="1"/>
    <col min="8" max="8" width="7.28515625" style="41" customWidth="1"/>
    <col min="9" max="9" width="71.85546875" style="41" customWidth="1"/>
    <col min="10" max="11" width="47.7109375" style="41" customWidth="1"/>
    <col min="12" max="12" width="7.28515625" style="41" customWidth="1"/>
    <col min="13" max="13" width="25.7109375" style="41" customWidth="1"/>
    <col min="14" max="14" width="25.7109375" style="39" customWidth="1"/>
    <col min="15" max="16384" width="8.85546875" style="70"/>
  </cols>
  <sheetData>
    <row r="1" spans="1:13" ht="31.5" x14ac:dyDescent="0.25">
      <c r="A1" s="154" t="s">
        <v>1145</v>
      </c>
      <c r="B1" s="154"/>
      <c r="C1" s="39"/>
      <c r="D1" s="39"/>
      <c r="E1" s="39"/>
      <c r="F1" s="161" t="s">
        <v>1304</v>
      </c>
      <c r="H1" s="39"/>
      <c r="I1" s="154"/>
      <c r="J1" s="39"/>
      <c r="K1" s="39"/>
      <c r="L1" s="39"/>
      <c r="M1" s="39"/>
    </row>
    <row r="2" spans="1:13" ht="15.75" thickBot="1" x14ac:dyDescent="0.3">
      <c r="A2" s="39"/>
      <c r="B2" s="40"/>
      <c r="C2" s="40"/>
      <c r="D2" s="39"/>
      <c r="E2" s="39"/>
      <c r="F2" s="39"/>
      <c r="H2" s="39"/>
      <c r="L2" s="39"/>
      <c r="M2" s="39"/>
    </row>
    <row r="3" spans="1:13" ht="19.5" thickBot="1" x14ac:dyDescent="0.3">
      <c r="A3" s="42"/>
      <c r="B3" s="43" t="s">
        <v>35</v>
      </c>
      <c r="C3" s="44" t="s">
        <v>187</v>
      </c>
      <c r="D3" s="42"/>
      <c r="E3" s="42"/>
      <c r="F3" s="39"/>
      <c r="G3" s="42"/>
      <c r="H3" s="39"/>
      <c r="L3" s="39"/>
      <c r="M3" s="39"/>
    </row>
    <row r="4" spans="1:13" ht="15.75" thickBot="1" x14ac:dyDescent="0.3">
      <c r="H4" s="39"/>
      <c r="L4" s="39"/>
      <c r="M4" s="39"/>
    </row>
    <row r="5" spans="1:13" ht="18.75" x14ac:dyDescent="0.25">
      <c r="A5" s="45"/>
      <c r="B5" s="46" t="s">
        <v>36</v>
      </c>
      <c r="C5" s="45"/>
      <c r="E5" s="47"/>
      <c r="F5" s="47"/>
      <c r="H5" s="39"/>
      <c r="L5" s="39"/>
      <c r="M5" s="39"/>
    </row>
    <row r="6" spans="1:13" x14ac:dyDescent="0.25">
      <c r="B6" s="49" t="s">
        <v>37</v>
      </c>
      <c r="H6" s="39"/>
      <c r="L6" s="39"/>
      <c r="M6" s="39"/>
    </row>
    <row r="7" spans="1:13" x14ac:dyDescent="0.25">
      <c r="B7" s="48" t="s">
        <v>38</v>
      </c>
      <c r="H7" s="39"/>
      <c r="L7" s="39"/>
      <c r="M7" s="39"/>
    </row>
    <row r="8" spans="1:13" x14ac:dyDescent="0.25">
      <c r="B8" s="48" t="s">
        <v>39</v>
      </c>
      <c r="F8" s="41" t="s">
        <v>40</v>
      </c>
      <c r="H8" s="39"/>
      <c r="L8" s="39"/>
      <c r="M8" s="39"/>
    </row>
    <row r="9" spans="1:13" x14ac:dyDescent="0.25">
      <c r="B9" s="49" t="s">
        <v>41</v>
      </c>
      <c r="H9" s="39"/>
      <c r="L9" s="39"/>
      <c r="M9" s="39"/>
    </row>
    <row r="10" spans="1:13" x14ac:dyDescent="0.25">
      <c r="B10" s="49" t="s">
        <v>42</v>
      </c>
      <c r="H10" s="39"/>
      <c r="L10" s="39"/>
      <c r="M10" s="39"/>
    </row>
    <row r="11" spans="1:13" ht="15.75" thickBot="1" x14ac:dyDescent="0.3">
      <c r="B11" s="50" t="s">
        <v>43</v>
      </c>
      <c r="H11" s="39"/>
      <c r="L11" s="39"/>
      <c r="M11" s="39"/>
    </row>
    <row r="12" spans="1:13" x14ac:dyDescent="0.25">
      <c r="B12" s="51"/>
      <c r="H12" s="39"/>
      <c r="L12" s="39"/>
      <c r="M12" s="39"/>
    </row>
    <row r="13" spans="1:13" ht="37.5" x14ac:dyDescent="0.25">
      <c r="A13" s="52" t="s">
        <v>44</v>
      </c>
      <c r="B13" s="52" t="s">
        <v>37</v>
      </c>
      <c r="C13" s="53"/>
      <c r="D13" s="53"/>
      <c r="E13" s="53"/>
      <c r="F13" s="53"/>
      <c r="G13" s="54"/>
      <c r="H13" s="39"/>
      <c r="L13" s="39"/>
      <c r="M13" s="39"/>
    </row>
    <row r="14" spans="1:13" x14ac:dyDescent="0.25">
      <c r="A14" s="41" t="s">
        <v>45</v>
      </c>
      <c r="B14" s="55" t="s">
        <v>0</v>
      </c>
      <c r="C14" s="215" t="s">
        <v>500</v>
      </c>
      <c r="E14" s="47"/>
      <c r="F14" s="47"/>
      <c r="H14" s="39"/>
      <c r="L14" s="39"/>
      <c r="M14" s="39"/>
    </row>
    <row r="15" spans="1:13" x14ac:dyDescent="0.25">
      <c r="A15" s="41" t="s">
        <v>47</v>
      </c>
      <c r="B15" s="55" t="s">
        <v>48</v>
      </c>
      <c r="C15" s="215" t="s">
        <v>1604</v>
      </c>
      <c r="E15" s="47"/>
      <c r="F15" s="47"/>
      <c r="H15" s="39"/>
      <c r="L15" s="39"/>
      <c r="M15" s="39"/>
    </row>
    <row r="16" spans="1:13" x14ac:dyDescent="0.25">
      <c r="A16" s="41" t="s">
        <v>49</v>
      </c>
      <c r="B16" s="55" t="s">
        <v>50</v>
      </c>
      <c r="C16" s="216" t="s">
        <v>1605</v>
      </c>
      <c r="E16" s="47"/>
      <c r="F16" s="47"/>
      <c r="H16" s="39"/>
      <c r="L16" s="39"/>
      <c r="M16" s="39"/>
    </row>
    <row r="17" spans="1:13" x14ac:dyDescent="0.25">
      <c r="A17" s="41" t="s">
        <v>51</v>
      </c>
      <c r="B17" s="55" t="s">
        <v>52</v>
      </c>
      <c r="C17" s="231">
        <v>44561</v>
      </c>
      <c r="E17" s="47"/>
      <c r="F17" s="47"/>
      <c r="H17" s="39"/>
      <c r="L17" s="39"/>
      <c r="M17" s="39"/>
    </row>
    <row r="18" spans="1:13" outlineLevel="1" x14ac:dyDescent="0.25">
      <c r="A18" s="41" t="s">
        <v>53</v>
      </c>
      <c r="B18" s="56" t="s">
        <v>54</v>
      </c>
      <c r="C18" s="215" t="s">
        <v>1606</v>
      </c>
      <c r="E18" s="47"/>
      <c r="F18" s="47"/>
      <c r="H18" s="39"/>
      <c r="L18" s="39"/>
      <c r="M18" s="39"/>
    </row>
    <row r="19" spans="1:13" outlineLevel="1" x14ac:dyDescent="0.25">
      <c r="A19" s="41" t="s">
        <v>55</v>
      </c>
      <c r="B19" s="56" t="s">
        <v>56</v>
      </c>
      <c r="C19" s="216" t="s">
        <v>1607</v>
      </c>
      <c r="E19" s="47"/>
      <c r="F19" s="47"/>
      <c r="H19" s="39"/>
      <c r="L19" s="39"/>
      <c r="M19" s="39"/>
    </row>
    <row r="20" spans="1:13" outlineLevel="1" x14ac:dyDescent="0.25">
      <c r="A20" s="41" t="s">
        <v>57</v>
      </c>
      <c r="B20" s="56"/>
      <c r="E20" s="47"/>
      <c r="F20" s="47"/>
      <c r="H20" s="39"/>
      <c r="L20" s="39"/>
      <c r="M20" s="39"/>
    </row>
    <row r="21" spans="1:13" outlineLevel="1" x14ac:dyDescent="0.25">
      <c r="A21" s="41" t="s">
        <v>58</v>
      </c>
      <c r="B21" s="56"/>
      <c r="E21" s="47"/>
      <c r="F21" s="47"/>
      <c r="H21" s="39"/>
      <c r="L21" s="39"/>
      <c r="M21" s="39"/>
    </row>
    <row r="22" spans="1:13" outlineLevel="1" x14ac:dyDescent="0.25">
      <c r="A22" s="41" t="s">
        <v>59</v>
      </c>
      <c r="B22" s="56"/>
      <c r="E22" s="47"/>
      <c r="F22" s="47"/>
      <c r="H22" s="39"/>
      <c r="L22" s="39"/>
      <c r="M22" s="39"/>
    </row>
    <row r="23" spans="1:13" outlineLevel="1" x14ac:dyDescent="0.25">
      <c r="A23" s="41" t="s">
        <v>60</v>
      </c>
      <c r="B23" s="56"/>
      <c r="E23" s="47"/>
      <c r="F23" s="47"/>
      <c r="H23" s="39"/>
      <c r="L23" s="39"/>
      <c r="M23" s="39"/>
    </row>
    <row r="24" spans="1:13" outlineLevel="1" x14ac:dyDescent="0.25">
      <c r="A24" s="41" t="s">
        <v>61</v>
      </c>
      <c r="B24" s="56"/>
      <c r="E24" s="47"/>
      <c r="F24" s="47"/>
      <c r="H24" s="39"/>
      <c r="L24" s="39"/>
      <c r="M24" s="39"/>
    </row>
    <row r="25" spans="1:13" outlineLevel="1" x14ac:dyDescent="0.25">
      <c r="A25" s="41" t="s">
        <v>62</v>
      </c>
      <c r="B25" s="56"/>
      <c r="E25" s="47"/>
      <c r="F25" s="47"/>
      <c r="H25" s="39"/>
      <c r="L25" s="39"/>
      <c r="M25" s="39"/>
    </row>
    <row r="26" spans="1:13" ht="18.75" x14ac:dyDescent="0.25">
      <c r="A26" s="53"/>
      <c r="B26" s="52" t="s">
        <v>38</v>
      </c>
      <c r="C26" s="53"/>
      <c r="D26" s="53"/>
      <c r="E26" s="53"/>
      <c r="F26" s="53"/>
      <c r="G26" s="54"/>
      <c r="H26" s="39"/>
      <c r="L26" s="39"/>
      <c r="M26" s="39"/>
    </row>
    <row r="27" spans="1:13" x14ac:dyDescent="0.25">
      <c r="A27" s="41" t="s">
        <v>63</v>
      </c>
      <c r="B27" s="57" t="s">
        <v>64</v>
      </c>
      <c r="C27" s="215" t="s">
        <v>1608</v>
      </c>
      <c r="D27" s="58"/>
      <c r="E27" s="58"/>
      <c r="F27" s="58"/>
      <c r="H27" s="39"/>
      <c r="L27" s="39"/>
      <c r="M27" s="39"/>
    </row>
    <row r="28" spans="1:13" x14ac:dyDescent="0.25">
      <c r="A28" s="41" t="s">
        <v>65</v>
      </c>
      <c r="B28" s="57" t="s">
        <v>66</v>
      </c>
      <c r="C28" s="215" t="s">
        <v>1608</v>
      </c>
      <c r="D28" s="58"/>
      <c r="E28" s="58"/>
      <c r="F28" s="58"/>
      <c r="H28" s="39"/>
      <c r="L28" s="39"/>
      <c r="M28" s="39"/>
    </row>
    <row r="29" spans="1:13" x14ac:dyDescent="0.25">
      <c r="A29" s="41" t="s">
        <v>67</v>
      </c>
      <c r="B29" s="57" t="s">
        <v>68</v>
      </c>
      <c r="C29" s="215" t="s">
        <v>1609</v>
      </c>
      <c r="E29" s="58"/>
      <c r="F29" s="58"/>
      <c r="H29" s="39"/>
      <c r="L29" s="39"/>
      <c r="M29" s="39"/>
    </row>
    <row r="30" spans="1:13" outlineLevel="1" x14ac:dyDescent="0.25">
      <c r="A30" s="41" t="s">
        <v>69</v>
      </c>
      <c r="B30" s="57"/>
      <c r="E30" s="58"/>
      <c r="F30" s="58"/>
      <c r="H30" s="39"/>
      <c r="L30" s="39"/>
      <c r="M30" s="39"/>
    </row>
    <row r="31" spans="1:13" outlineLevel="1" x14ac:dyDescent="0.25">
      <c r="A31" s="41" t="s">
        <v>70</v>
      </c>
      <c r="B31" s="57"/>
      <c r="E31" s="58"/>
      <c r="F31" s="58"/>
      <c r="H31" s="39"/>
      <c r="L31" s="39"/>
      <c r="M31" s="39"/>
    </row>
    <row r="32" spans="1:13" outlineLevel="1" x14ac:dyDescent="0.25">
      <c r="A32" s="41" t="s">
        <v>71</v>
      </c>
      <c r="B32" s="57"/>
      <c r="E32" s="58"/>
      <c r="F32" s="58"/>
      <c r="H32" s="39"/>
      <c r="L32" s="39"/>
      <c r="M32" s="39"/>
    </row>
    <row r="33" spans="1:14" outlineLevel="1" x14ac:dyDescent="0.25">
      <c r="A33" s="41" t="s">
        <v>72</v>
      </c>
      <c r="B33" s="57"/>
      <c r="E33" s="58"/>
      <c r="F33" s="58"/>
      <c r="H33" s="39"/>
      <c r="L33" s="39"/>
      <c r="M33" s="39"/>
    </row>
    <row r="34" spans="1:14" outlineLevel="1" x14ac:dyDescent="0.25">
      <c r="A34" s="41" t="s">
        <v>73</v>
      </c>
      <c r="B34" s="57"/>
      <c r="E34" s="58"/>
      <c r="F34" s="58"/>
      <c r="H34" s="39"/>
      <c r="L34" s="39"/>
      <c r="M34" s="39"/>
    </row>
    <row r="35" spans="1:14" outlineLevel="1" x14ac:dyDescent="0.25">
      <c r="A35" s="41" t="s">
        <v>74</v>
      </c>
      <c r="B35" s="59"/>
      <c r="E35" s="58"/>
      <c r="F35" s="58"/>
      <c r="H35" s="39"/>
      <c r="L35" s="39"/>
      <c r="M35" s="39"/>
    </row>
    <row r="36" spans="1:14" ht="18.75" x14ac:dyDescent="0.25">
      <c r="A36" s="52"/>
      <c r="B36" s="52" t="s">
        <v>39</v>
      </c>
      <c r="C36" s="52"/>
      <c r="D36" s="53"/>
      <c r="E36" s="53"/>
      <c r="F36" s="53"/>
      <c r="G36" s="54"/>
      <c r="H36" s="39"/>
      <c r="L36" s="39"/>
      <c r="M36" s="39"/>
    </row>
    <row r="37" spans="1:14" ht="15" customHeight="1" x14ac:dyDescent="0.25">
      <c r="A37" s="60"/>
      <c r="B37" s="61" t="s">
        <v>75</v>
      </c>
      <c r="C37" s="60" t="s">
        <v>76</v>
      </c>
      <c r="D37" s="62"/>
      <c r="E37" s="62"/>
      <c r="F37" s="62"/>
      <c r="G37" s="63"/>
      <c r="H37" s="39"/>
      <c r="L37" s="39"/>
      <c r="M37" s="39"/>
    </row>
    <row r="38" spans="1:14" x14ac:dyDescent="0.25">
      <c r="A38" s="41" t="s">
        <v>4</v>
      </c>
      <c r="B38" s="58" t="s">
        <v>989</v>
      </c>
      <c r="C38" s="217">
        <v>197199.84880000001</v>
      </c>
      <c r="F38" s="58"/>
      <c r="H38" s="39"/>
      <c r="L38" s="39"/>
      <c r="M38" s="39"/>
    </row>
    <row r="39" spans="1:14" x14ac:dyDescent="0.25">
      <c r="A39" s="41" t="s">
        <v>77</v>
      </c>
      <c r="B39" s="58" t="s">
        <v>78</v>
      </c>
      <c r="C39" s="217">
        <v>178141.4</v>
      </c>
      <c r="F39" s="58"/>
      <c r="H39" s="39"/>
      <c r="L39" s="39"/>
      <c r="M39" s="39"/>
      <c r="N39" s="70"/>
    </row>
    <row r="40" spans="1:14" outlineLevel="1" x14ac:dyDescent="0.25">
      <c r="A40" s="41" t="s">
        <v>79</v>
      </c>
      <c r="B40" s="64" t="s">
        <v>80</v>
      </c>
      <c r="C40" s="215" t="s">
        <v>816</v>
      </c>
      <c r="F40" s="58"/>
      <c r="H40" s="39"/>
      <c r="L40" s="39"/>
      <c r="M40" s="39"/>
      <c r="N40" s="70"/>
    </row>
    <row r="41" spans="1:14" outlineLevel="1" x14ac:dyDescent="0.25">
      <c r="A41" s="41" t="s">
        <v>81</v>
      </c>
      <c r="B41" s="64" t="s">
        <v>82</v>
      </c>
      <c r="C41" s="215" t="s">
        <v>816</v>
      </c>
      <c r="F41" s="58"/>
      <c r="H41" s="39"/>
      <c r="L41" s="39"/>
      <c r="M41" s="39"/>
      <c r="N41" s="70"/>
    </row>
    <row r="42" spans="1:14" outlineLevel="1" x14ac:dyDescent="0.25">
      <c r="A42" s="41" t="s">
        <v>83</v>
      </c>
      <c r="B42" s="64"/>
      <c r="C42" s="157"/>
      <c r="F42" s="58"/>
      <c r="H42" s="39"/>
      <c r="L42" s="39"/>
      <c r="M42" s="39"/>
      <c r="N42" s="70"/>
    </row>
    <row r="43" spans="1:14" outlineLevel="1" x14ac:dyDescent="0.25">
      <c r="A43" s="70" t="s">
        <v>1207</v>
      </c>
      <c r="B43" s="58"/>
      <c r="F43" s="58"/>
      <c r="H43" s="39"/>
      <c r="L43" s="39"/>
      <c r="M43" s="39"/>
      <c r="N43" s="70"/>
    </row>
    <row r="44" spans="1:14" ht="15" customHeight="1" x14ac:dyDescent="0.25">
      <c r="A44" s="60"/>
      <c r="B44" s="61" t="s">
        <v>84</v>
      </c>
      <c r="C44" s="108" t="s">
        <v>990</v>
      </c>
      <c r="D44" s="60" t="s">
        <v>85</v>
      </c>
      <c r="E44" s="62"/>
      <c r="F44" s="63" t="s">
        <v>86</v>
      </c>
      <c r="G44" s="63" t="s">
        <v>87</v>
      </c>
      <c r="H44" s="39"/>
      <c r="L44" s="39"/>
      <c r="M44" s="39"/>
      <c r="N44" s="70"/>
    </row>
    <row r="45" spans="1:14" x14ac:dyDescent="0.25">
      <c r="A45" s="41" t="s">
        <v>8</v>
      </c>
      <c r="B45" s="58" t="s">
        <v>88</v>
      </c>
      <c r="C45" s="153">
        <v>0.08</v>
      </c>
      <c r="D45" s="153">
        <f>IF(OR(C38="[For completion]",C39="[For completion]"),"Please complete G.3.1.1 and G.3.1.2",(C38/C39-1))</f>
        <v>0.10698495015757148</v>
      </c>
      <c r="E45" s="153"/>
      <c r="F45" s="200">
        <v>0</v>
      </c>
      <c r="G45" s="215" t="s">
        <v>816</v>
      </c>
      <c r="H45" s="39"/>
      <c r="L45" s="39"/>
      <c r="M45" s="39"/>
      <c r="N45" s="70"/>
    </row>
    <row r="46" spans="1:14" outlineLevel="1" x14ac:dyDescent="0.25">
      <c r="A46" s="41" t="s">
        <v>89</v>
      </c>
      <c r="B46" s="56" t="s">
        <v>90</v>
      </c>
      <c r="C46" s="153"/>
      <c r="D46" s="153"/>
      <c r="E46" s="153"/>
      <c r="F46" s="153"/>
      <c r="G46" s="77"/>
      <c r="H46" s="39"/>
      <c r="L46" s="39"/>
      <c r="M46" s="39"/>
      <c r="N46" s="70"/>
    </row>
    <row r="47" spans="1:14" outlineLevel="1" x14ac:dyDescent="0.25">
      <c r="A47" s="41" t="s">
        <v>91</v>
      </c>
      <c r="B47" s="56" t="s">
        <v>92</v>
      </c>
      <c r="C47" s="153"/>
      <c r="D47" s="153"/>
      <c r="E47" s="153"/>
      <c r="F47" s="153"/>
      <c r="G47" s="77"/>
      <c r="H47" s="39"/>
      <c r="L47" s="39"/>
      <c r="M47" s="39"/>
      <c r="N47" s="70"/>
    </row>
    <row r="48" spans="1:14" outlineLevel="1" x14ac:dyDescent="0.25">
      <c r="A48" s="41" t="s">
        <v>93</v>
      </c>
      <c r="B48" s="226" t="s">
        <v>1644</v>
      </c>
      <c r="C48" s="77"/>
      <c r="D48" s="153">
        <v>0.126</v>
      </c>
      <c r="E48" s="77"/>
      <c r="F48" s="77"/>
      <c r="G48" s="77"/>
      <c r="H48" s="39"/>
      <c r="L48" s="39"/>
      <c r="M48" s="39"/>
      <c r="N48" s="70"/>
    </row>
    <row r="49" spans="1:14" outlineLevel="1" x14ac:dyDescent="0.25">
      <c r="A49" s="41" t="s">
        <v>94</v>
      </c>
      <c r="B49" s="56"/>
      <c r="C49" s="77"/>
      <c r="D49" s="77"/>
      <c r="E49" s="77"/>
      <c r="F49" s="77"/>
      <c r="G49" s="77"/>
      <c r="H49" s="39"/>
      <c r="L49" s="39"/>
      <c r="M49" s="39"/>
      <c r="N49" s="70"/>
    </row>
    <row r="50" spans="1:14" outlineLevel="1" x14ac:dyDescent="0.25">
      <c r="A50" s="41" t="s">
        <v>95</v>
      </c>
      <c r="B50" s="56"/>
      <c r="C50" s="77"/>
      <c r="D50" s="77"/>
      <c r="E50" s="77"/>
      <c r="F50" s="77"/>
      <c r="G50" s="77"/>
      <c r="H50" s="39"/>
      <c r="L50" s="39"/>
      <c r="M50" s="39"/>
      <c r="N50" s="70"/>
    </row>
    <row r="51" spans="1:14" outlineLevel="1" x14ac:dyDescent="0.25">
      <c r="A51" s="41" t="s">
        <v>96</v>
      </c>
      <c r="B51" s="56"/>
      <c r="C51" s="77"/>
      <c r="D51" s="77"/>
      <c r="E51" s="77"/>
      <c r="F51" s="77"/>
      <c r="G51" s="77"/>
      <c r="H51" s="39"/>
      <c r="L51" s="39"/>
      <c r="M51" s="39"/>
      <c r="N51" s="70"/>
    </row>
    <row r="52" spans="1:14" ht="15" customHeight="1" x14ac:dyDescent="0.25">
      <c r="A52" s="60"/>
      <c r="B52" s="61" t="s">
        <v>97</v>
      </c>
      <c r="C52" s="60" t="s">
        <v>76</v>
      </c>
      <c r="D52" s="60"/>
      <c r="E52" s="62"/>
      <c r="F52" s="63" t="s">
        <v>98</v>
      </c>
      <c r="G52" s="63"/>
      <c r="H52" s="39"/>
      <c r="L52" s="39"/>
      <c r="M52" s="39"/>
      <c r="N52" s="70"/>
    </row>
    <row r="53" spans="1:14" x14ac:dyDescent="0.25">
      <c r="A53" s="41" t="s">
        <v>99</v>
      </c>
      <c r="B53" s="58" t="s">
        <v>100</v>
      </c>
      <c r="C53" s="157">
        <v>175209.5</v>
      </c>
      <c r="E53" s="65"/>
      <c r="F53" s="164">
        <f>IF($C$58=0,"",IF(C53="[for completion]","",C53/$C$58))</f>
        <v>0.88848720941907655</v>
      </c>
      <c r="G53" s="66"/>
      <c r="H53" s="39"/>
      <c r="L53" s="39"/>
      <c r="M53" s="39"/>
      <c r="N53" s="70"/>
    </row>
    <row r="54" spans="1:14" x14ac:dyDescent="0.25">
      <c r="A54" s="41" t="s">
        <v>101</v>
      </c>
      <c r="B54" s="58" t="s">
        <v>102</v>
      </c>
      <c r="C54" s="157">
        <v>0</v>
      </c>
      <c r="E54" s="65"/>
      <c r="F54" s="164">
        <f>IF($C$58=0,"",IF(C54="[for completion]","",C54/$C$58))</f>
        <v>0</v>
      </c>
      <c r="G54" s="66"/>
      <c r="H54" s="39"/>
      <c r="L54" s="39"/>
      <c r="M54" s="39"/>
      <c r="N54" s="70"/>
    </row>
    <row r="55" spans="1:14" x14ac:dyDescent="0.25">
      <c r="A55" s="41" t="s">
        <v>103</v>
      </c>
      <c r="B55" s="58" t="s">
        <v>104</v>
      </c>
      <c r="C55" s="157">
        <v>0</v>
      </c>
      <c r="E55" s="65"/>
      <c r="F55" s="172">
        <f t="shared" ref="F55:F56" si="0">IF($C$58=0,"",IF(C55="[for completion]","",C55/$C$58))</f>
        <v>0</v>
      </c>
      <c r="G55" s="66"/>
      <c r="H55" s="39"/>
      <c r="L55" s="39"/>
      <c r="M55" s="39"/>
      <c r="N55" s="70"/>
    </row>
    <row r="56" spans="1:14" x14ac:dyDescent="0.25">
      <c r="A56" s="41" t="s">
        <v>105</v>
      </c>
      <c r="B56" s="58" t="s">
        <v>106</v>
      </c>
      <c r="C56" s="157">
        <v>21990.3</v>
      </c>
      <c r="E56" s="65"/>
      <c r="F56" s="172">
        <f t="shared" si="0"/>
        <v>0.11151279058092352</v>
      </c>
      <c r="G56" s="66"/>
      <c r="H56" s="39"/>
      <c r="L56" s="39"/>
      <c r="M56" s="39"/>
      <c r="N56" s="70"/>
    </row>
    <row r="57" spans="1:14" x14ac:dyDescent="0.25">
      <c r="A57" s="41" t="s">
        <v>107</v>
      </c>
      <c r="B57" s="41" t="s">
        <v>108</v>
      </c>
      <c r="C57" s="157">
        <v>0</v>
      </c>
      <c r="E57" s="65"/>
      <c r="F57" s="164">
        <f>IF($C$58=0,"",IF(C57="[for completion]","",C57/$C$58))</f>
        <v>0</v>
      </c>
      <c r="G57" s="66"/>
      <c r="H57" s="39"/>
      <c r="L57" s="39"/>
      <c r="M57" s="39"/>
      <c r="N57" s="70"/>
    </row>
    <row r="58" spans="1:14" x14ac:dyDescent="0.25">
      <c r="A58" s="41" t="s">
        <v>109</v>
      </c>
      <c r="B58" s="67" t="s">
        <v>110</v>
      </c>
      <c r="C58" s="158">
        <f>SUM(C53:C57)</f>
        <v>197199.8</v>
      </c>
      <c r="D58" s="65"/>
      <c r="E58" s="65"/>
      <c r="F58" s="165">
        <f>SUM(F53:F57)</f>
        <v>1</v>
      </c>
      <c r="G58" s="66"/>
      <c r="H58" s="39"/>
      <c r="L58" s="39"/>
      <c r="M58" s="39"/>
      <c r="N58" s="70"/>
    </row>
    <row r="59" spans="1:14" outlineLevel="1" x14ac:dyDescent="0.25">
      <c r="A59" s="41" t="s">
        <v>111</v>
      </c>
      <c r="B59" s="69"/>
      <c r="C59" s="157"/>
      <c r="E59" s="65"/>
      <c r="F59" s="164">
        <f t="shared" ref="F59:F64" si="1">IF($C$58=0,"",IF(C59="[for completion]","",C59/$C$58))</f>
        <v>0</v>
      </c>
      <c r="G59" s="66"/>
      <c r="H59" s="39"/>
      <c r="L59" s="39"/>
      <c r="M59" s="39"/>
      <c r="N59" s="70"/>
    </row>
    <row r="60" spans="1:14" outlineLevel="1" x14ac:dyDescent="0.25">
      <c r="A60" s="41" t="s">
        <v>112</v>
      </c>
      <c r="B60" s="69"/>
      <c r="C60" s="157"/>
      <c r="E60" s="65"/>
      <c r="F60" s="164">
        <f t="shared" si="1"/>
        <v>0</v>
      </c>
      <c r="G60" s="66"/>
      <c r="H60" s="39"/>
      <c r="L60" s="39"/>
      <c r="M60" s="39"/>
      <c r="N60" s="70"/>
    </row>
    <row r="61" spans="1:14" outlineLevel="1" x14ac:dyDescent="0.25">
      <c r="A61" s="41" t="s">
        <v>113</v>
      </c>
      <c r="B61" s="69"/>
      <c r="C61" s="157"/>
      <c r="E61" s="65"/>
      <c r="F61" s="164">
        <f t="shared" si="1"/>
        <v>0</v>
      </c>
      <c r="G61" s="66"/>
      <c r="H61" s="39"/>
      <c r="L61" s="39"/>
      <c r="M61" s="39"/>
      <c r="N61" s="70"/>
    </row>
    <row r="62" spans="1:14" outlineLevel="1" x14ac:dyDescent="0.25">
      <c r="A62" s="41" t="s">
        <v>114</v>
      </c>
      <c r="B62" s="69"/>
      <c r="C62" s="157"/>
      <c r="E62" s="65"/>
      <c r="F62" s="164">
        <f t="shared" si="1"/>
        <v>0</v>
      </c>
      <c r="G62" s="66"/>
      <c r="H62" s="39"/>
      <c r="L62" s="39"/>
      <c r="M62" s="39"/>
      <c r="N62" s="70"/>
    </row>
    <row r="63" spans="1:14" outlineLevel="1" x14ac:dyDescent="0.25">
      <c r="A63" s="41" t="s">
        <v>115</v>
      </c>
      <c r="B63" s="69"/>
      <c r="C63" s="157"/>
      <c r="E63" s="65"/>
      <c r="F63" s="164">
        <f t="shared" si="1"/>
        <v>0</v>
      </c>
      <c r="G63" s="66"/>
      <c r="H63" s="39"/>
      <c r="L63" s="39"/>
      <c r="M63" s="39"/>
      <c r="N63" s="70"/>
    </row>
    <row r="64" spans="1:14" outlineLevel="1" x14ac:dyDescent="0.25">
      <c r="A64" s="41" t="s">
        <v>116</v>
      </c>
      <c r="B64" s="69"/>
      <c r="C64" s="159"/>
      <c r="D64" s="70"/>
      <c r="E64" s="70"/>
      <c r="F64" s="164">
        <f t="shared" si="1"/>
        <v>0</v>
      </c>
      <c r="G64" s="68"/>
      <c r="H64" s="39"/>
      <c r="L64" s="39"/>
      <c r="M64" s="39"/>
      <c r="N64" s="70"/>
    </row>
    <row r="65" spans="1:14" ht="15" customHeight="1" x14ac:dyDescent="0.25">
      <c r="A65" s="60"/>
      <c r="B65" s="61" t="s">
        <v>117</v>
      </c>
      <c r="C65" s="108" t="s">
        <v>1001</v>
      </c>
      <c r="D65" s="108" t="s">
        <v>1002</v>
      </c>
      <c r="E65" s="62"/>
      <c r="F65" s="63" t="s">
        <v>118</v>
      </c>
      <c r="G65" s="71" t="s">
        <v>119</v>
      </c>
      <c r="H65" s="39"/>
      <c r="L65" s="39"/>
      <c r="M65" s="39"/>
      <c r="N65" s="70"/>
    </row>
    <row r="66" spans="1:14" x14ac:dyDescent="0.25">
      <c r="A66" s="41" t="s">
        <v>120</v>
      </c>
      <c r="B66" s="58" t="s">
        <v>1074</v>
      </c>
      <c r="C66" s="160" t="s">
        <v>1651</v>
      </c>
      <c r="D66" s="160" t="s">
        <v>816</v>
      </c>
      <c r="E66" s="55"/>
      <c r="F66" s="72"/>
      <c r="G66" s="73"/>
      <c r="H66" s="39"/>
      <c r="L66" s="39"/>
      <c r="M66" s="39"/>
      <c r="N66" s="70"/>
    </row>
    <row r="67" spans="1:14" x14ac:dyDescent="0.25">
      <c r="B67" s="58"/>
      <c r="E67" s="55"/>
      <c r="F67" s="72"/>
      <c r="G67" s="73"/>
      <c r="H67" s="39"/>
      <c r="L67" s="39"/>
      <c r="M67" s="39"/>
      <c r="N67" s="70"/>
    </row>
    <row r="68" spans="1:14" x14ac:dyDescent="0.25">
      <c r="B68" s="58" t="s">
        <v>995</v>
      </c>
      <c r="C68" s="55"/>
      <c r="D68" s="55"/>
      <c r="E68" s="55"/>
      <c r="F68" s="73"/>
      <c r="G68" s="73"/>
      <c r="H68" s="39"/>
      <c r="L68" s="39"/>
      <c r="M68" s="39"/>
      <c r="N68" s="70"/>
    </row>
    <row r="69" spans="1:14" x14ac:dyDescent="0.25">
      <c r="B69" s="58" t="s">
        <v>122</v>
      </c>
      <c r="E69" s="55"/>
      <c r="F69" s="73"/>
      <c r="G69" s="73"/>
      <c r="H69" s="39"/>
      <c r="L69" s="39"/>
      <c r="M69" s="39"/>
      <c r="N69" s="70"/>
    </row>
    <row r="70" spans="1:14" x14ac:dyDescent="0.25">
      <c r="A70" s="41" t="s">
        <v>123</v>
      </c>
      <c r="B70" s="148" t="s">
        <v>1165</v>
      </c>
      <c r="C70" s="157">
        <v>6965.1953999999996</v>
      </c>
      <c r="D70" s="157" t="s">
        <v>816</v>
      </c>
      <c r="E70" s="37"/>
      <c r="F70" s="164">
        <f t="shared" ref="F70:F76" si="2">IF($C$77=0,"",IF(C70="[for completion]","",C70/$C$77))</f>
        <v>3.5320490570274712E-2</v>
      </c>
      <c r="G70" s="164" t="str">
        <f>IF($D$77=0,"",IF(D70="[Mark as ND1 if not relevant]","",D70/$D$77))</f>
        <v/>
      </c>
      <c r="H70" s="39"/>
      <c r="L70" s="39"/>
      <c r="M70" s="39"/>
      <c r="N70" s="70"/>
    </row>
    <row r="71" spans="1:14" x14ac:dyDescent="0.25">
      <c r="A71" s="41" t="s">
        <v>124</v>
      </c>
      <c r="B71" s="149" t="s">
        <v>1166</v>
      </c>
      <c r="C71" s="157">
        <v>5801.5194000000001</v>
      </c>
      <c r="D71" s="157" t="s">
        <v>816</v>
      </c>
      <c r="E71" s="37"/>
      <c r="F71" s="164">
        <f t="shared" si="2"/>
        <v>2.9419492130969626E-2</v>
      </c>
      <c r="G71" s="164" t="str">
        <f t="shared" ref="G71:G76" si="3">IF($D$77=0,"",IF(D71="[Mark as ND1 if not relevant]","",D71/$D$77))</f>
        <v/>
      </c>
      <c r="H71" s="39"/>
      <c r="L71" s="39"/>
      <c r="M71" s="39"/>
      <c r="N71" s="70"/>
    </row>
    <row r="72" spans="1:14" x14ac:dyDescent="0.25">
      <c r="A72" s="41" t="s">
        <v>125</v>
      </c>
      <c r="B72" s="148" t="s">
        <v>1167</v>
      </c>
      <c r="C72" s="157">
        <v>2796.9825000000001</v>
      </c>
      <c r="D72" s="157" t="s">
        <v>816</v>
      </c>
      <c r="E72" s="37"/>
      <c r="F72" s="164">
        <f t="shared" si="2"/>
        <v>1.4183492112292126E-2</v>
      </c>
      <c r="G72" s="164" t="str">
        <f t="shared" si="3"/>
        <v/>
      </c>
      <c r="H72" s="39"/>
      <c r="L72" s="39"/>
      <c r="M72" s="39"/>
      <c r="N72" s="70"/>
    </row>
    <row r="73" spans="1:14" x14ac:dyDescent="0.25">
      <c r="A73" s="41" t="s">
        <v>126</v>
      </c>
      <c r="B73" s="148" t="s">
        <v>1168</v>
      </c>
      <c r="C73" s="157">
        <v>2218.9007999999999</v>
      </c>
      <c r="D73" s="157" t="s">
        <v>816</v>
      </c>
      <c r="E73" s="37"/>
      <c r="F73" s="164">
        <f t="shared" si="2"/>
        <v>1.125204108168667E-2</v>
      </c>
      <c r="G73" s="164" t="str">
        <f t="shared" si="3"/>
        <v/>
      </c>
      <c r="H73" s="39"/>
      <c r="L73" s="39"/>
      <c r="M73" s="39"/>
      <c r="N73" s="70"/>
    </row>
    <row r="74" spans="1:14" x14ac:dyDescent="0.25">
      <c r="A74" s="41" t="s">
        <v>127</v>
      </c>
      <c r="B74" s="148" t="s">
        <v>1169</v>
      </c>
      <c r="C74" s="157">
        <v>4664.3127000000004</v>
      </c>
      <c r="D74" s="157" t="s">
        <v>816</v>
      </c>
      <c r="E74" s="37"/>
      <c r="F74" s="164">
        <f t="shared" si="2"/>
        <v>2.3652719453809239E-2</v>
      </c>
      <c r="G74" s="164" t="str">
        <f t="shared" si="3"/>
        <v/>
      </c>
      <c r="H74" s="39"/>
      <c r="L74" s="39"/>
      <c r="M74" s="39"/>
      <c r="N74" s="70"/>
    </row>
    <row r="75" spans="1:14" x14ac:dyDescent="0.25">
      <c r="A75" s="41" t="s">
        <v>128</v>
      </c>
      <c r="B75" s="148" t="s">
        <v>1170</v>
      </c>
      <c r="C75" s="157">
        <v>2962.0266000000001</v>
      </c>
      <c r="D75" s="157" t="s">
        <v>816</v>
      </c>
      <c r="E75" s="37"/>
      <c r="F75" s="164">
        <f t="shared" si="2"/>
        <v>1.5020430380776235E-2</v>
      </c>
      <c r="G75" s="164" t="str">
        <f t="shared" si="3"/>
        <v/>
      </c>
      <c r="H75" s="39"/>
      <c r="L75" s="39"/>
      <c r="M75" s="39"/>
      <c r="N75" s="70"/>
    </row>
    <row r="76" spans="1:14" x14ac:dyDescent="0.25">
      <c r="A76" s="41" t="s">
        <v>129</v>
      </c>
      <c r="B76" s="148" t="s">
        <v>1171</v>
      </c>
      <c r="C76" s="157">
        <v>171790.91140000001</v>
      </c>
      <c r="D76" s="157" t="s">
        <v>816</v>
      </c>
      <c r="E76" s="37"/>
      <c r="F76" s="164">
        <f t="shared" si="2"/>
        <v>0.87115133427019142</v>
      </c>
      <c r="G76" s="164" t="str">
        <f t="shared" si="3"/>
        <v/>
      </c>
      <c r="H76" s="39"/>
      <c r="L76" s="39"/>
      <c r="M76" s="39"/>
      <c r="N76" s="70"/>
    </row>
    <row r="77" spans="1:14" x14ac:dyDescent="0.25">
      <c r="A77" s="41" t="s">
        <v>130</v>
      </c>
      <c r="B77" s="74" t="s">
        <v>110</v>
      </c>
      <c r="C77" s="158">
        <f>SUM(C70:C76)</f>
        <v>197199.84880000001</v>
      </c>
      <c r="D77" s="158">
        <f>SUM(D70:D76)</f>
        <v>0</v>
      </c>
      <c r="E77" s="58"/>
      <c r="F77" s="165">
        <f>SUM(F70:F76)</f>
        <v>1</v>
      </c>
      <c r="G77" s="165">
        <f>SUM(G70:G76)</f>
        <v>0</v>
      </c>
      <c r="H77" s="39"/>
      <c r="L77" s="39"/>
      <c r="M77" s="39"/>
      <c r="N77" s="70"/>
    </row>
    <row r="78" spans="1:14" outlineLevel="1" x14ac:dyDescent="0.25">
      <c r="A78" s="41" t="s">
        <v>131</v>
      </c>
      <c r="B78" s="75" t="s">
        <v>132</v>
      </c>
      <c r="C78" s="158"/>
      <c r="D78" s="158"/>
      <c r="E78" s="58"/>
      <c r="F78" s="164">
        <f>IF($C$77=0,"",IF(C78="[for completion]","",C78/$C$77))</f>
        <v>0</v>
      </c>
      <c r="G78" s="164" t="str">
        <f t="shared" ref="G78:G87" si="4">IF($D$77=0,"",IF(D78="[for completion]","",D78/$D$77))</f>
        <v/>
      </c>
      <c r="H78" s="39"/>
      <c r="L78" s="39"/>
      <c r="M78" s="39"/>
      <c r="N78" s="70"/>
    </row>
    <row r="79" spans="1:14" outlineLevel="1" x14ac:dyDescent="0.25">
      <c r="A79" s="41" t="s">
        <v>133</v>
      </c>
      <c r="B79" s="75" t="s">
        <v>134</v>
      </c>
      <c r="C79" s="158"/>
      <c r="D79" s="158"/>
      <c r="E79" s="58"/>
      <c r="F79" s="164">
        <f t="shared" ref="F79:F87" si="5">IF($C$77=0,"",IF(C79="[for completion]","",C79/$C$77))</f>
        <v>0</v>
      </c>
      <c r="G79" s="164" t="str">
        <f t="shared" si="4"/>
        <v/>
      </c>
      <c r="H79" s="39"/>
      <c r="L79" s="39"/>
      <c r="M79" s="39"/>
      <c r="N79" s="70"/>
    </row>
    <row r="80" spans="1:14" outlineLevel="1" x14ac:dyDescent="0.25">
      <c r="A80" s="41" t="s">
        <v>135</v>
      </c>
      <c r="B80" s="75" t="s">
        <v>136</v>
      </c>
      <c r="C80" s="158"/>
      <c r="D80" s="158"/>
      <c r="E80" s="58"/>
      <c r="F80" s="164">
        <f t="shared" si="5"/>
        <v>0</v>
      </c>
      <c r="G80" s="164" t="str">
        <f t="shared" si="4"/>
        <v/>
      </c>
      <c r="H80" s="39"/>
      <c r="L80" s="39"/>
      <c r="M80" s="39"/>
      <c r="N80" s="70"/>
    </row>
    <row r="81" spans="1:14" outlineLevel="1" x14ac:dyDescent="0.25">
      <c r="A81" s="41" t="s">
        <v>137</v>
      </c>
      <c r="B81" s="75" t="s">
        <v>138</v>
      </c>
      <c r="C81" s="158"/>
      <c r="D81" s="158"/>
      <c r="E81" s="58"/>
      <c r="F81" s="164">
        <f t="shared" si="5"/>
        <v>0</v>
      </c>
      <c r="G81" s="164" t="str">
        <f t="shared" si="4"/>
        <v/>
      </c>
      <c r="H81" s="39"/>
      <c r="L81" s="39"/>
      <c r="M81" s="39"/>
      <c r="N81" s="70"/>
    </row>
    <row r="82" spans="1:14" outlineLevel="1" x14ac:dyDescent="0.25">
      <c r="A82" s="41" t="s">
        <v>139</v>
      </c>
      <c r="B82" s="75" t="s">
        <v>140</v>
      </c>
      <c r="C82" s="158"/>
      <c r="D82" s="158"/>
      <c r="E82" s="58"/>
      <c r="F82" s="164">
        <f t="shared" si="5"/>
        <v>0</v>
      </c>
      <c r="G82" s="164" t="str">
        <f t="shared" si="4"/>
        <v/>
      </c>
      <c r="H82" s="39"/>
      <c r="L82" s="39"/>
      <c r="M82" s="39"/>
      <c r="N82" s="70"/>
    </row>
    <row r="83" spans="1:14" outlineLevel="1" x14ac:dyDescent="0.25">
      <c r="A83" s="41" t="s">
        <v>141</v>
      </c>
      <c r="B83" s="75"/>
      <c r="C83" s="65"/>
      <c r="D83" s="65"/>
      <c r="E83" s="58"/>
      <c r="F83" s="66"/>
      <c r="G83" s="66"/>
      <c r="H83" s="39"/>
      <c r="L83" s="39"/>
      <c r="M83" s="39"/>
      <c r="N83" s="70"/>
    </row>
    <row r="84" spans="1:14" outlineLevel="1" x14ac:dyDescent="0.25">
      <c r="A84" s="41" t="s">
        <v>142</v>
      </c>
      <c r="B84" s="75"/>
      <c r="C84" s="65"/>
      <c r="D84" s="65"/>
      <c r="E84" s="58"/>
      <c r="F84" s="66"/>
      <c r="G84" s="66"/>
      <c r="H84" s="39"/>
      <c r="L84" s="39"/>
      <c r="M84" s="39"/>
      <c r="N84" s="70"/>
    </row>
    <row r="85" spans="1:14" outlineLevel="1" x14ac:dyDescent="0.25">
      <c r="A85" s="41" t="s">
        <v>143</v>
      </c>
      <c r="B85" s="75"/>
      <c r="C85" s="65"/>
      <c r="D85" s="65"/>
      <c r="E85" s="58"/>
      <c r="F85" s="66"/>
      <c r="G85" s="66"/>
      <c r="H85" s="39"/>
      <c r="L85" s="39"/>
      <c r="M85" s="39"/>
      <c r="N85" s="70"/>
    </row>
    <row r="86" spans="1:14" outlineLevel="1" x14ac:dyDescent="0.25">
      <c r="A86" s="41" t="s">
        <v>144</v>
      </c>
      <c r="B86" s="74"/>
      <c r="C86" s="65"/>
      <c r="D86" s="65"/>
      <c r="E86" s="58"/>
      <c r="F86" s="66">
        <f t="shared" si="5"/>
        <v>0</v>
      </c>
      <c r="G86" s="66" t="str">
        <f t="shared" si="4"/>
        <v/>
      </c>
      <c r="H86" s="39"/>
      <c r="L86" s="39"/>
      <c r="M86" s="39"/>
      <c r="N86" s="70"/>
    </row>
    <row r="87" spans="1:14" outlineLevel="1" x14ac:dyDescent="0.25">
      <c r="A87" s="41" t="s">
        <v>145</v>
      </c>
      <c r="B87" s="75"/>
      <c r="C87" s="65"/>
      <c r="D87" s="65"/>
      <c r="E87" s="58"/>
      <c r="F87" s="66">
        <f t="shared" si="5"/>
        <v>0</v>
      </c>
      <c r="G87" s="66" t="str">
        <f t="shared" si="4"/>
        <v/>
      </c>
      <c r="H87" s="39"/>
      <c r="L87" s="39"/>
      <c r="M87" s="39"/>
      <c r="N87" s="70"/>
    </row>
    <row r="88" spans="1:14" ht="15" customHeight="1" x14ac:dyDescent="0.25">
      <c r="A88" s="60"/>
      <c r="B88" s="61" t="s">
        <v>146</v>
      </c>
      <c r="C88" s="108" t="s">
        <v>1003</v>
      </c>
      <c r="D88" s="108" t="s">
        <v>1004</v>
      </c>
      <c r="E88" s="62"/>
      <c r="F88" s="63" t="s">
        <v>147</v>
      </c>
      <c r="G88" s="60" t="s">
        <v>148</v>
      </c>
      <c r="H88" s="39"/>
      <c r="L88" s="39"/>
      <c r="M88" s="39"/>
      <c r="N88" s="70"/>
    </row>
    <row r="89" spans="1:14" x14ac:dyDescent="0.25">
      <c r="A89" s="41" t="s">
        <v>149</v>
      </c>
      <c r="B89" s="58" t="s">
        <v>121</v>
      </c>
      <c r="C89" s="160">
        <v>10.31</v>
      </c>
      <c r="D89" s="160" t="s">
        <v>816</v>
      </c>
      <c r="E89" s="55"/>
      <c r="F89" s="170"/>
      <c r="G89" s="171"/>
      <c r="H89" s="39"/>
      <c r="L89" s="39"/>
      <c r="M89" s="39"/>
      <c r="N89" s="70"/>
    </row>
    <row r="90" spans="1:14" x14ac:dyDescent="0.25">
      <c r="B90" s="58"/>
      <c r="C90" s="160"/>
      <c r="D90" s="160"/>
      <c r="E90" s="55"/>
      <c r="F90" s="170"/>
      <c r="G90" s="171"/>
      <c r="H90" s="39"/>
      <c r="L90" s="39"/>
      <c r="M90" s="39"/>
      <c r="N90" s="70"/>
    </row>
    <row r="91" spans="1:14" x14ac:dyDescent="0.25">
      <c r="B91" s="58" t="s">
        <v>996</v>
      </c>
      <c r="C91" s="169"/>
      <c r="D91" s="169"/>
      <c r="E91" s="55"/>
      <c r="F91" s="171"/>
      <c r="G91" s="171"/>
      <c r="H91" s="39"/>
      <c r="L91" s="39"/>
      <c r="M91" s="39"/>
      <c r="N91" s="70"/>
    </row>
    <row r="92" spans="1:14" x14ac:dyDescent="0.25">
      <c r="A92" s="41" t="s">
        <v>150</v>
      </c>
      <c r="B92" s="58" t="s">
        <v>122</v>
      </c>
      <c r="C92" s="160"/>
      <c r="D92" s="160"/>
      <c r="E92" s="55"/>
      <c r="F92" s="171"/>
      <c r="G92" s="171"/>
      <c r="H92" s="39"/>
      <c r="L92" s="39"/>
      <c r="M92" s="39"/>
      <c r="N92" s="70"/>
    </row>
    <row r="93" spans="1:14" x14ac:dyDescent="0.25">
      <c r="A93" s="41" t="s">
        <v>151</v>
      </c>
      <c r="B93" s="149" t="s">
        <v>1165</v>
      </c>
      <c r="C93" s="157">
        <v>32672.04</v>
      </c>
      <c r="D93" s="157" t="s">
        <v>816</v>
      </c>
      <c r="E93" s="37"/>
      <c r="F93" s="164">
        <f>IF($C$100=0,"",IF(C93="[for completion]","",IF(C93="","",C93/$C$100)))</f>
        <v>0.18340505162639306</v>
      </c>
      <c r="G93" s="164" t="str">
        <f>IF($D$100=0,"",IF(D93="[Mark as ND1 if not relevant]","",IF(D93="","",D93/$D$100)))</f>
        <v/>
      </c>
      <c r="H93" s="39"/>
      <c r="L93" s="39"/>
      <c r="M93" s="39"/>
      <c r="N93" s="70"/>
    </row>
    <row r="94" spans="1:14" x14ac:dyDescent="0.25">
      <c r="A94" s="41" t="s">
        <v>152</v>
      </c>
      <c r="B94" s="149" t="s">
        <v>1166</v>
      </c>
      <c r="C94" s="157">
        <v>29943.42</v>
      </c>
      <c r="D94" s="157" t="s">
        <v>816</v>
      </c>
      <c r="E94" s="37"/>
      <c r="F94" s="164">
        <f t="shared" ref="F94:F99" si="6">IF($C$100=0,"",IF(C94="[for completion]","",IF(C94="","",C94/$C$100)))</f>
        <v>0.16808789689810522</v>
      </c>
      <c r="G94" s="164" t="str">
        <f t="shared" ref="G94:G99" si="7">IF($D$100=0,"",IF(D94="[Mark as ND1 if not relevant]","",IF(D94="","",D94/$D$100)))</f>
        <v/>
      </c>
      <c r="H94" s="39"/>
      <c r="L94" s="39"/>
      <c r="M94" s="39"/>
      <c r="N94" s="70"/>
    </row>
    <row r="95" spans="1:14" x14ac:dyDescent="0.25">
      <c r="A95" s="41" t="s">
        <v>153</v>
      </c>
      <c r="B95" s="149" t="s">
        <v>1167</v>
      </c>
      <c r="C95" s="157">
        <v>18679.55</v>
      </c>
      <c r="D95" s="157" t="s">
        <v>816</v>
      </c>
      <c r="E95" s="37"/>
      <c r="F95" s="164">
        <f t="shared" si="6"/>
        <v>0.10485797128394156</v>
      </c>
      <c r="G95" s="164" t="str">
        <f t="shared" si="7"/>
        <v/>
      </c>
      <c r="H95" s="39"/>
      <c r="L95" s="39"/>
      <c r="M95" s="39"/>
      <c r="N95" s="70"/>
    </row>
    <row r="96" spans="1:14" x14ac:dyDescent="0.25">
      <c r="A96" s="41" t="s">
        <v>154</v>
      </c>
      <c r="B96" s="149" t="s">
        <v>1168</v>
      </c>
      <c r="C96" s="157">
        <v>13230.69</v>
      </c>
      <c r="D96" s="157" t="s">
        <v>816</v>
      </c>
      <c r="E96" s="37"/>
      <c r="F96" s="164">
        <f t="shared" si="6"/>
        <v>7.4270703099739169E-2</v>
      </c>
      <c r="G96" s="164" t="str">
        <f t="shared" si="7"/>
        <v/>
      </c>
      <c r="H96" s="39"/>
      <c r="L96" s="39"/>
      <c r="M96" s="39"/>
      <c r="N96" s="70"/>
    </row>
    <row r="97" spans="1:14" x14ac:dyDescent="0.25">
      <c r="A97" s="41" t="s">
        <v>155</v>
      </c>
      <c r="B97" s="149" t="s">
        <v>1169</v>
      </c>
      <c r="C97" s="157">
        <v>21916.34</v>
      </c>
      <c r="D97" s="157" t="s">
        <v>816</v>
      </c>
      <c r="E97" s="37"/>
      <c r="F97" s="164">
        <f t="shared" si="6"/>
        <v>0.12302774694085777</v>
      </c>
      <c r="G97" s="164" t="str">
        <f t="shared" si="7"/>
        <v/>
      </c>
      <c r="H97" s="39"/>
      <c r="L97" s="39"/>
      <c r="M97" s="39"/>
    </row>
    <row r="98" spans="1:14" x14ac:dyDescent="0.25">
      <c r="A98" s="41" t="s">
        <v>156</v>
      </c>
      <c r="B98" s="149" t="s">
        <v>1170</v>
      </c>
      <c r="C98" s="157">
        <v>977.69</v>
      </c>
      <c r="D98" s="157" t="s">
        <v>816</v>
      </c>
      <c r="E98" s="37"/>
      <c r="F98" s="164">
        <f t="shared" si="6"/>
        <v>5.4882794256069789E-3</v>
      </c>
      <c r="G98" s="164" t="str">
        <f t="shared" si="7"/>
        <v/>
      </c>
      <c r="H98" s="39"/>
      <c r="L98" s="39"/>
      <c r="M98" s="39"/>
    </row>
    <row r="99" spans="1:14" x14ac:dyDescent="0.25">
      <c r="A99" s="41" t="s">
        <v>157</v>
      </c>
      <c r="B99" s="149" t="s">
        <v>1171</v>
      </c>
      <c r="C99" s="157">
        <v>60721.71</v>
      </c>
      <c r="D99" s="157" t="s">
        <v>816</v>
      </c>
      <c r="E99" s="37"/>
      <c r="F99" s="164">
        <f t="shared" si="6"/>
        <v>0.3408623507253562</v>
      </c>
      <c r="G99" s="164" t="str">
        <f t="shared" si="7"/>
        <v/>
      </c>
      <c r="H99" s="39"/>
      <c r="L99" s="39"/>
      <c r="M99" s="39"/>
    </row>
    <row r="100" spans="1:14" x14ac:dyDescent="0.25">
      <c r="A100" s="41" t="s">
        <v>158</v>
      </c>
      <c r="B100" s="74" t="s">
        <v>110</v>
      </c>
      <c r="C100" s="158">
        <f>SUM(C93:C99)</f>
        <v>178141.44</v>
      </c>
      <c r="D100" s="158">
        <f>SUM(D93:D99)</f>
        <v>0</v>
      </c>
      <c r="E100" s="58"/>
      <c r="F100" s="165">
        <f>SUM(F93:F99)</f>
        <v>1</v>
      </c>
      <c r="G100" s="165">
        <f>SUM(G93:G99)</f>
        <v>0</v>
      </c>
      <c r="H100" s="39"/>
      <c r="L100" s="39"/>
      <c r="M100" s="39"/>
    </row>
    <row r="101" spans="1:14" outlineLevel="1" x14ac:dyDescent="0.25">
      <c r="A101" s="41" t="s">
        <v>159</v>
      </c>
      <c r="B101" s="75" t="s">
        <v>132</v>
      </c>
      <c r="C101" s="158"/>
      <c r="D101" s="158"/>
      <c r="E101" s="58"/>
      <c r="F101" s="164">
        <f t="shared" ref="F101:F105" si="8">IF($C$100=0,"",IF(C101="[for completion]","",C101/$C$100))</f>
        <v>0</v>
      </c>
      <c r="G101" s="164" t="str">
        <f t="shared" ref="G101:G105" si="9">IF($D$100=0,"",IF(D101="[for completion]","",D101/$D$100))</f>
        <v/>
      </c>
      <c r="H101" s="39"/>
      <c r="L101" s="39"/>
      <c r="M101" s="39"/>
    </row>
    <row r="102" spans="1:14" outlineLevel="1" x14ac:dyDescent="0.25">
      <c r="A102" s="41" t="s">
        <v>160</v>
      </c>
      <c r="B102" s="75" t="s">
        <v>134</v>
      </c>
      <c r="C102" s="158"/>
      <c r="D102" s="158"/>
      <c r="E102" s="58"/>
      <c r="F102" s="164">
        <f t="shared" si="8"/>
        <v>0</v>
      </c>
      <c r="G102" s="164" t="str">
        <f t="shared" si="9"/>
        <v/>
      </c>
      <c r="H102" s="39"/>
      <c r="L102" s="39"/>
      <c r="M102" s="39"/>
    </row>
    <row r="103" spans="1:14" outlineLevel="1" x14ac:dyDescent="0.25">
      <c r="A103" s="41" t="s">
        <v>161</v>
      </c>
      <c r="B103" s="75" t="s">
        <v>136</v>
      </c>
      <c r="C103" s="158"/>
      <c r="D103" s="158"/>
      <c r="E103" s="58"/>
      <c r="F103" s="164">
        <f t="shared" si="8"/>
        <v>0</v>
      </c>
      <c r="G103" s="164" t="str">
        <f t="shared" si="9"/>
        <v/>
      </c>
      <c r="H103" s="39"/>
      <c r="L103" s="39"/>
      <c r="M103" s="39"/>
    </row>
    <row r="104" spans="1:14" outlineLevel="1" x14ac:dyDescent="0.25">
      <c r="A104" s="41" t="s">
        <v>162</v>
      </c>
      <c r="B104" s="75" t="s">
        <v>138</v>
      </c>
      <c r="C104" s="158"/>
      <c r="D104" s="158"/>
      <c r="E104" s="58"/>
      <c r="F104" s="164">
        <f t="shared" si="8"/>
        <v>0</v>
      </c>
      <c r="G104" s="164" t="str">
        <f t="shared" si="9"/>
        <v/>
      </c>
      <c r="H104" s="39"/>
      <c r="L104" s="39"/>
      <c r="M104" s="39"/>
    </row>
    <row r="105" spans="1:14" outlineLevel="1" x14ac:dyDescent="0.25">
      <c r="A105" s="41" t="s">
        <v>163</v>
      </c>
      <c r="B105" s="75" t="s">
        <v>140</v>
      </c>
      <c r="C105" s="158"/>
      <c r="D105" s="158"/>
      <c r="E105" s="58"/>
      <c r="F105" s="164">
        <f t="shared" si="8"/>
        <v>0</v>
      </c>
      <c r="G105" s="164" t="str">
        <f t="shared" si="9"/>
        <v/>
      </c>
      <c r="H105" s="39"/>
      <c r="L105" s="39"/>
      <c r="M105" s="39"/>
    </row>
    <row r="106" spans="1:14" outlineLevel="1" x14ac:dyDescent="0.25">
      <c r="A106" s="41" t="s">
        <v>164</v>
      </c>
      <c r="B106" s="75"/>
      <c r="C106" s="65"/>
      <c r="D106" s="65"/>
      <c r="E106" s="58"/>
      <c r="F106" s="66"/>
      <c r="G106" s="66"/>
      <c r="H106" s="39"/>
      <c r="L106" s="39"/>
      <c r="M106" s="39"/>
    </row>
    <row r="107" spans="1:14" outlineLevel="1" x14ac:dyDescent="0.25">
      <c r="A107" s="41" t="s">
        <v>165</v>
      </c>
      <c r="B107" s="75"/>
      <c r="C107" s="65"/>
      <c r="D107" s="65"/>
      <c r="E107" s="58"/>
      <c r="F107" s="66"/>
      <c r="G107" s="66"/>
      <c r="H107" s="39"/>
      <c r="L107" s="39"/>
      <c r="M107" s="39"/>
    </row>
    <row r="108" spans="1:14" outlineLevel="1" x14ac:dyDescent="0.25">
      <c r="A108" s="41" t="s">
        <v>166</v>
      </c>
      <c r="B108" s="74"/>
      <c r="C108" s="65"/>
      <c r="D108" s="65"/>
      <c r="E108" s="58"/>
      <c r="F108" s="66"/>
      <c r="G108" s="66"/>
      <c r="H108" s="39"/>
      <c r="L108" s="39"/>
      <c r="M108" s="39"/>
    </row>
    <row r="109" spans="1:14" outlineLevel="1" x14ac:dyDescent="0.25">
      <c r="A109" s="41" t="s">
        <v>167</v>
      </c>
      <c r="B109" s="75"/>
      <c r="C109" s="65"/>
      <c r="D109" s="65"/>
      <c r="E109" s="58"/>
      <c r="F109" s="66"/>
      <c r="G109" s="66"/>
      <c r="H109" s="39"/>
      <c r="L109" s="39"/>
      <c r="M109" s="39"/>
    </row>
    <row r="110" spans="1:14" outlineLevel="1" x14ac:dyDescent="0.25">
      <c r="A110" s="41" t="s">
        <v>168</v>
      </c>
      <c r="B110" s="75"/>
      <c r="C110" s="65"/>
      <c r="D110" s="65"/>
      <c r="E110" s="58"/>
      <c r="F110" s="66"/>
      <c r="G110" s="66"/>
      <c r="H110" s="39"/>
      <c r="L110" s="39"/>
      <c r="M110" s="39"/>
    </row>
    <row r="111" spans="1:14" ht="15" customHeight="1" x14ac:dyDescent="0.25">
      <c r="A111" s="60"/>
      <c r="B111" s="163" t="s">
        <v>1188</v>
      </c>
      <c r="C111" s="63" t="s">
        <v>169</v>
      </c>
      <c r="D111" s="63" t="s">
        <v>170</v>
      </c>
      <c r="E111" s="62"/>
      <c r="F111" s="63" t="s">
        <v>171</v>
      </c>
      <c r="G111" s="63" t="s">
        <v>172</v>
      </c>
      <c r="H111" s="39"/>
      <c r="L111" s="39"/>
      <c r="M111" s="39"/>
    </row>
    <row r="112" spans="1:14" s="76" customFormat="1" x14ac:dyDescent="0.25">
      <c r="A112" s="41" t="s">
        <v>173</v>
      </c>
      <c r="B112" s="58" t="s">
        <v>174</v>
      </c>
      <c r="C112" s="217">
        <v>1399.4</v>
      </c>
      <c r="D112" s="217">
        <v>1399.4</v>
      </c>
      <c r="E112" s="66"/>
      <c r="F112" s="164">
        <f>IF($C$129=0,"",IF(C112="[for completion]","",IF(C112="","",C112/$C$129)))</f>
        <v>7.9870098367953793E-3</v>
      </c>
      <c r="G112" s="164">
        <f>IF($D$129=0,"",IF(D112="[for completion]","",IF(D112="","",D112/$D$129)))</f>
        <v>7.9870098367953793E-3</v>
      </c>
      <c r="I112" s="41"/>
      <c r="J112" s="41"/>
      <c r="K112" s="41"/>
      <c r="L112" s="39" t="s">
        <v>1174</v>
      </c>
      <c r="M112" s="39"/>
      <c r="N112" s="39"/>
    </row>
    <row r="113" spans="1:14" s="76" customFormat="1" x14ac:dyDescent="0.25">
      <c r="A113" s="41" t="s">
        <v>175</v>
      </c>
      <c r="B113" s="58" t="s">
        <v>1175</v>
      </c>
      <c r="C113" s="217">
        <v>0</v>
      </c>
      <c r="D113" s="217">
        <v>0</v>
      </c>
      <c r="E113" s="66"/>
      <c r="F113" s="164">
        <f t="shared" ref="F113:F128" si="10">IF($C$129=0,"",IF(C113="[for completion]","",IF(C113="","",C113/$C$129)))</f>
        <v>0</v>
      </c>
      <c r="G113" s="164">
        <f t="shared" ref="G113:G128" si="11">IF($D$129=0,"",IF(D113="[for completion]","",IF(D113="","",D113/$D$129)))</f>
        <v>0</v>
      </c>
      <c r="I113" s="41"/>
      <c r="J113" s="41"/>
      <c r="K113" s="41"/>
      <c r="L113" s="58" t="s">
        <v>1175</v>
      </c>
      <c r="M113" s="39"/>
      <c r="N113" s="39"/>
    </row>
    <row r="114" spans="1:14" s="76" customFormat="1" x14ac:dyDescent="0.25">
      <c r="A114" s="41" t="s">
        <v>176</v>
      </c>
      <c r="B114" s="58" t="s">
        <v>183</v>
      </c>
      <c r="C114" s="217">
        <v>0</v>
      </c>
      <c r="D114" s="217">
        <v>0</v>
      </c>
      <c r="E114" s="66"/>
      <c r="F114" s="164">
        <f t="shared" si="10"/>
        <v>0</v>
      </c>
      <c r="G114" s="164">
        <f t="shared" si="11"/>
        <v>0</v>
      </c>
      <c r="I114" s="41"/>
      <c r="J114" s="41"/>
      <c r="K114" s="41"/>
      <c r="L114" s="58" t="s">
        <v>183</v>
      </c>
      <c r="M114" s="39"/>
      <c r="N114" s="39"/>
    </row>
    <row r="115" spans="1:14" s="76" customFormat="1" x14ac:dyDescent="0.25">
      <c r="A115" s="41" t="s">
        <v>177</v>
      </c>
      <c r="B115" s="58" t="s">
        <v>1176</v>
      </c>
      <c r="C115" s="217">
        <v>0</v>
      </c>
      <c r="D115" s="217">
        <v>0</v>
      </c>
      <c r="E115" s="66"/>
      <c r="F115" s="164">
        <f t="shared" si="10"/>
        <v>0</v>
      </c>
      <c r="G115" s="164">
        <f t="shared" si="11"/>
        <v>0</v>
      </c>
      <c r="I115" s="41"/>
      <c r="J115" s="41"/>
      <c r="K115" s="41"/>
      <c r="L115" s="58" t="s">
        <v>1176</v>
      </c>
      <c r="M115" s="39"/>
      <c r="N115" s="39"/>
    </row>
    <row r="116" spans="1:14" s="76" customFormat="1" x14ac:dyDescent="0.25">
      <c r="A116" s="41" t="s">
        <v>179</v>
      </c>
      <c r="B116" s="58" t="s">
        <v>1177</v>
      </c>
      <c r="C116" s="217">
        <v>0</v>
      </c>
      <c r="D116" s="217">
        <v>0</v>
      </c>
      <c r="E116" s="66"/>
      <c r="F116" s="164">
        <f t="shared" si="10"/>
        <v>0</v>
      </c>
      <c r="G116" s="164">
        <f t="shared" si="11"/>
        <v>0</v>
      </c>
      <c r="I116" s="41"/>
      <c r="J116" s="41"/>
      <c r="K116" s="41"/>
      <c r="L116" s="58" t="s">
        <v>1177</v>
      </c>
      <c r="M116" s="39"/>
      <c r="N116" s="39"/>
    </row>
    <row r="117" spans="1:14" s="76" customFormat="1" x14ac:dyDescent="0.25">
      <c r="A117" s="41" t="s">
        <v>180</v>
      </c>
      <c r="B117" s="58" t="s">
        <v>185</v>
      </c>
      <c r="C117" s="217">
        <v>0</v>
      </c>
      <c r="D117" s="217">
        <v>0</v>
      </c>
      <c r="E117" s="58"/>
      <c r="F117" s="164">
        <f t="shared" si="10"/>
        <v>0</v>
      </c>
      <c r="G117" s="164">
        <f t="shared" si="11"/>
        <v>0</v>
      </c>
      <c r="I117" s="41"/>
      <c r="J117" s="41"/>
      <c r="K117" s="41"/>
      <c r="L117" s="58" t="s">
        <v>185</v>
      </c>
      <c r="M117" s="39"/>
      <c r="N117" s="39"/>
    </row>
    <row r="118" spans="1:14" x14ac:dyDescent="0.25">
      <c r="A118" s="41" t="s">
        <v>181</v>
      </c>
      <c r="B118" s="58" t="s">
        <v>187</v>
      </c>
      <c r="C118" s="217">
        <v>173810.1</v>
      </c>
      <c r="D118" s="217">
        <v>173810.1</v>
      </c>
      <c r="E118" s="58"/>
      <c r="F118" s="164">
        <f t="shared" si="10"/>
        <v>0.99201299016320466</v>
      </c>
      <c r="G118" s="164">
        <f t="shared" si="11"/>
        <v>0.99201299016320466</v>
      </c>
      <c r="L118" s="58" t="s">
        <v>187</v>
      </c>
      <c r="M118" s="39"/>
    </row>
    <row r="119" spans="1:14" x14ac:dyDescent="0.25">
      <c r="A119" s="41" t="s">
        <v>182</v>
      </c>
      <c r="B119" s="58" t="s">
        <v>1178</v>
      </c>
      <c r="C119" s="217">
        <v>0</v>
      </c>
      <c r="D119" s="217">
        <v>0</v>
      </c>
      <c r="E119" s="58"/>
      <c r="F119" s="164">
        <f t="shared" si="10"/>
        <v>0</v>
      </c>
      <c r="G119" s="164">
        <f t="shared" si="11"/>
        <v>0</v>
      </c>
      <c r="L119" s="58" t="s">
        <v>1178</v>
      </c>
      <c r="M119" s="39"/>
    </row>
    <row r="120" spans="1:14" x14ac:dyDescent="0.25">
      <c r="A120" s="41" t="s">
        <v>184</v>
      </c>
      <c r="B120" s="58" t="s">
        <v>189</v>
      </c>
      <c r="C120" s="217">
        <v>0</v>
      </c>
      <c r="D120" s="217">
        <v>0</v>
      </c>
      <c r="E120" s="58"/>
      <c r="F120" s="164">
        <f t="shared" si="10"/>
        <v>0</v>
      </c>
      <c r="G120" s="164">
        <f t="shared" si="11"/>
        <v>0</v>
      </c>
      <c r="L120" s="58" t="s">
        <v>189</v>
      </c>
      <c r="M120" s="39"/>
    </row>
    <row r="121" spans="1:14" x14ac:dyDescent="0.25">
      <c r="A121" s="41" t="s">
        <v>186</v>
      </c>
      <c r="B121" s="58" t="s">
        <v>1185</v>
      </c>
      <c r="C121" s="217">
        <v>0</v>
      </c>
      <c r="D121" s="217">
        <v>0</v>
      </c>
      <c r="E121" s="58"/>
      <c r="F121" s="164">
        <f t="shared" ref="F121" si="12">IF($C$129=0,"",IF(C121="[for completion]","",IF(C121="","",C121/$C$129)))</f>
        <v>0</v>
      </c>
      <c r="G121" s="164">
        <f t="shared" ref="G121" si="13">IF($D$129=0,"",IF(D121="[for completion]","",IF(D121="","",D121/$D$129)))</f>
        <v>0</v>
      </c>
      <c r="L121" s="58"/>
      <c r="M121" s="39"/>
    </row>
    <row r="122" spans="1:14" x14ac:dyDescent="0.25">
      <c r="A122" s="41" t="s">
        <v>188</v>
      </c>
      <c r="B122" s="58" t="s">
        <v>191</v>
      </c>
      <c r="C122" s="217">
        <v>0</v>
      </c>
      <c r="D122" s="217">
        <v>0</v>
      </c>
      <c r="E122" s="58"/>
      <c r="F122" s="164">
        <f t="shared" si="10"/>
        <v>0</v>
      </c>
      <c r="G122" s="164">
        <f t="shared" si="11"/>
        <v>0</v>
      </c>
      <c r="L122" s="58" t="s">
        <v>191</v>
      </c>
      <c r="M122" s="39"/>
    </row>
    <row r="123" spans="1:14" x14ac:dyDescent="0.25">
      <c r="A123" s="41" t="s">
        <v>190</v>
      </c>
      <c r="B123" s="58" t="s">
        <v>178</v>
      </c>
      <c r="C123" s="217">
        <v>0</v>
      </c>
      <c r="D123" s="217">
        <v>0</v>
      </c>
      <c r="E123" s="58"/>
      <c r="F123" s="164">
        <f t="shared" si="10"/>
        <v>0</v>
      </c>
      <c r="G123" s="164">
        <f t="shared" si="11"/>
        <v>0</v>
      </c>
      <c r="L123" s="58" t="s">
        <v>178</v>
      </c>
      <c r="M123" s="39"/>
    </row>
    <row r="124" spans="1:14" x14ac:dyDescent="0.25">
      <c r="A124" s="41" t="s">
        <v>192</v>
      </c>
      <c r="B124" s="149" t="s">
        <v>1180</v>
      </c>
      <c r="C124" s="217">
        <v>0</v>
      </c>
      <c r="D124" s="217">
        <v>0</v>
      </c>
      <c r="E124" s="58"/>
      <c r="F124" s="164">
        <f t="shared" si="10"/>
        <v>0</v>
      </c>
      <c r="G124" s="164">
        <f t="shared" si="11"/>
        <v>0</v>
      </c>
      <c r="L124" s="149" t="s">
        <v>1180</v>
      </c>
      <c r="M124" s="39"/>
    </row>
    <row r="125" spans="1:14" x14ac:dyDescent="0.25">
      <c r="A125" s="41" t="s">
        <v>194</v>
      </c>
      <c r="B125" s="58" t="s">
        <v>193</v>
      </c>
      <c r="C125" s="217">
        <v>0</v>
      </c>
      <c r="D125" s="217">
        <v>0</v>
      </c>
      <c r="E125" s="58"/>
      <c r="F125" s="164">
        <f t="shared" si="10"/>
        <v>0</v>
      </c>
      <c r="G125" s="164">
        <f t="shared" si="11"/>
        <v>0</v>
      </c>
      <c r="L125" s="58" t="s">
        <v>193</v>
      </c>
      <c r="M125" s="39"/>
    </row>
    <row r="126" spans="1:14" x14ac:dyDescent="0.25">
      <c r="A126" s="41" t="s">
        <v>196</v>
      </c>
      <c r="B126" s="58" t="s">
        <v>195</v>
      </c>
      <c r="C126" s="217">
        <v>0</v>
      </c>
      <c r="D126" s="217">
        <v>0</v>
      </c>
      <c r="E126" s="58"/>
      <c r="F126" s="164">
        <f t="shared" si="10"/>
        <v>0</v>
      </c>
      <c r="G126" s="164">
        <f t="shared" si="11"/>
        <v>0</v>
      </c>
      <c r="H126" s="70"/>
      <c r="L126" s="58" t="s">
        <v>195</v>
      </c>
      <c r="M126" s="39"/>
    </row>
    <row r="127" spans="1:14" x14ac:dyDescent="0.25">
      <c r="A127" s="41" t="s">
        <v>197</v>
      </c>
      <c r="B127" s="58" t="s">
        <v>1179</v>
      </c>
      <c r="C127" s="217">
        <v>0</v>
      </c>
      <c r="D127" s="217">
        <v>0</v>
      </c>
      <c r="E127" s="58"/>
      <c r="F127" s="164">
        <f t="shared" ref="F127" si="14">IF($C$129=0,"",IF(C127="[for completion]","",IF(C127="","",C127/$C$129)))</f>
        <v>0</v>
      </c>
      <c r="G127" s="164">
        <f t="shared" ref="G127" si="15">IF($D$129=0,"",IF(D127="[for completion]","",IF(D127="","",D127/$D$129)))</f>
        <v>0</v>
      </c>
      <c r="H127" s="39"/>
      <c r="L127" s="58" t="s">
        <v>1179</v>
      </c>
      <c r="M127" s="39"/>
    </row>
    <row r="128" spans="1:14" x14ac:dyDescent="0.25">
      <c r="A128" s="41" t="s">
        <v>1181</v>
      </c>
      <c r="B128" s="58" t="s">
        <v>108</v>
      </c>
      <c r="C128" s="217">
        <v>0</v>
      </c>
      <c r="D128" s="217">
        <v>0</v>
      </c>
      <c r="E128" s="58"/>
      <c r="F128" s="164">
        <f t="shared" si="10"/>
        <v>0</v>
      </c>
      <c r="G128" s="164">
        <f t="shared" si="11"/>
        <v>0</v>
      </c>
      <c r="H128" s="39"/>
      <c r="L128" s="39"/>
      <c r="M128" s="39"/>
    </row>
    <row r="129" spans="1:14" x14ac:dyDescent="0.25">
      <c r="A129" s="41" t="s">
        <v>1184</v>
      </c>
      <c r="B129" s="74" t="s">
        <v>110</v>
      </c>
      <c r="C129" s="157">
        <f>SUM(C112:C128)</f>
        <v>175209.5</v>
      </c>
      <c r="D129" s="157">
        <f>SUM(D112:D128)</f>
        <v>175209.5</v>
      </c>
      <c r="E129" s="58"/>
      <c r="F129" s="153">
        <f>SUM(F112:F128)</f>
        <v>1</v>
      </c>
      <c r="G129" s="153">
        <f>SUM(G112:G128)</f>
        <v>1</v>
      </c>
      <c r="H129" s="39"/>
      <c r="L129" s="39"/>
      <c r="M129" s="39"/>
    </row>
    <row r="130" spans="1:14" outlineLevel="1" x14ac:dyDescent="0.25">
      <c r="A130" s="41" t="s">
        <v>198</v>
      </c>
      <c r="B130" s="69"/>
      <c r="C130" s="157"/>
      <c r="D130" s="157"/>
      <c r="E130" s="58"/>
      <c r="F130" s="164" t="str">
        <f>IF($C$129=0,"",IF(C130="[for completion]","",IF(C130="","",C130/$C$129)))</f>
        <v/>
      </c>
      <c r="G130" s="164" t="str">
        <f>IF($D$129=0,"",IF(D130="[for completion]","",IF(D130="","",D130/$D$129)))</f>
        <v/>
      </c>
      <c r="H130" s="39"/>
      <c r="L130" s="39"/>
      <c r="M130" s="39"/>
    </row>
    <row r="131" spans="1:14" outlineLevel="1" x14ac:dyDescent="0.25">
      <c r="A131" s="41" t="s">
        <v>199</v>
      </c>
      <c r="B131" s="69"/>
      <c r="C131" s="157"/>
      <c r="D131" s="157"/>
      <c r="E131" s="58"/>
      <c r="F131" s="164">
        <f t="shared" ref="F131:F136" si="16">IF($C$129=0,"",IF(C131="[for completion]","",C131/$C$129))</f>
        <v>0</v>
      </c>
      <c r="G131" s="164">
        <f t="shared" ref="G131:G136" si="17">IF($D$129=0,"",IF(D131="[for completion]","",D131/$D$129))</f>
        <v>0</v>
      </c>
      <c r="H131" s="39"/>
      <c r="L131" s="39"/>
      <c r="M131" s="39"/>
    </row>
    <row r="132" spans="1:14" outlineLevel="1" x14ac:dyDescent="0.25">
      <c r="A132" s="41" t="s">
        <v>200</v>
      </c>
      <c r="B132" s="69"/>
      <c r="C132" s="157"/>
      <c r="D132" s="157"/>
      <c r="E132" s="58"/>
      <c r="F132" s="164">
        <f t="shared" si="16"/>
        <v>0</v>
      </c>
      <c r="G132" s="164">
        <f t="shared" si="17"/>
        <v>0</v>
      </c>
      <c r="H132" s="39"/>
      <c r="L132" s="39"/>
      <c r="M132" s="39"/>
    </row>
    <row r="133" spans="1:14" outlineLevel="1" x14ac:dyDescent="0.25">
      <c r="A133" s="41" t="s">
        <v>201</v>
      </c>
      <c r="B133" s="69"/>
      <c r="C133" s="157"/>
      <c r="D133" s="157"/>
      <c r="E133" s="58"/>
      <c r="F133" s="164">
        <f t="shared" si="16"/>
        <v>0</v>
      </c>
      <c r="G133" s="164">
        <f t="shared" si="17"/>
        <v>0</v>
      </c>
      <c r="H133" s="39"/>
      <c r="L133" s="39"/>
      <c r="M133" s="39"/>
    </row>
    <row r="134" spans="1:14" outlineLevel="1" x14ac:dyDescent="0.25">
      <c r="A134" s="41" t="s">
        <v>202</v>
      </c>
      <c r="B134" s="69"/>
      <c r="C134" s="157"/>
      <c r="D134" s="157"/>
      <c r="E134" s="58"/>
      <c r="F134" s="164">
        <f t="shared" si="16"/>
        <v>0</v>
      </c>
      <c r="G134" s="164">
        <f t="shared" si="17"/>
        <v>0</v>
      </c>
      <c r="H134" s="39"/>
      <c r="L134" s="39"/>
      <c r="M134" s="39"/>
    </row>
    <row r="135" spans="1:14" outlineLevel="1" x14ac:dyDescent="0.25">
      <c r="A135" s="41" t="s">
        <v>203</v>
      </c>
      <c r="B135" s="69"/>
      <c r="C135" s="157"/>
      <c r="D135" s="157"/>
      <c r="E135" s="58"/>
      <c r="F135" s="164">
        <f t="shared" si="16"/>
        <v>0</v>
      </c>
      <c r="G135" s="164">
        <f t="shared" si="17"/>
        <v>0</v>
      </c>
      <c r="H135" s="39"/>
      <c r="L135" s="39"/>
      <c r="M135" s="39"/>
    </row>
    <row r="136" spans="1:14" outlineLevel="1" x14ac:dyDescent="0.25">
      <c r="A136" s="41" t="s">
        <v>204</v>
      </c>
      <c r="B136" s="69"/>
      <c r="C136" s="157"/>
      <c r="D136" s="157"/>
      <c r="E136" s="58"/>
      <c r="F136" s="164">
        <f t="shared" si="16"/>
        <v>0</v>
      </c>
      <c r="G136" s="164">
        <f t="shared" si="17"/>
        <v>0</v>
      </c>
      <c r="H136" s="39"/>
      <c r="L136" s="39"/>
      <c r="M136" s="39"/>
    </row>
    <row r="137" spans="1:14" ht="15" customHeight="1" x14ac:dyDescent="0.25">
      <c r="A137" s="60"/>
      <c r="B137" s="61" t="s">
        <v>205</v>
      </c>
      <c r="C137" s="63" t="s">
        <v>169</v>
      </c>
      <c r="D137" s="63" t="s">
        <v>170</v>
      </c>
      <c r="E137" s="62"/>
      <c r="F137" s="63" t="s">
        <v>171</v>
      </c>
      <c r="G137" s="63" t="s">
        <v>172</v>
      </c>
      <c r="H137" s="39"/>
      <c r="L137" s="39"/>
      <c r="M137" s="39"/>
    </row>
    <row r="138" spans="1:14" s="76" customFormat="1" x14ac:dyDescent="0.25">
      <c r="A138" s="41" t="s">
        <v>206</v>
      </c>
      <c r="B138" s="58" t="s">
        <v>174</v>
      </c>
      <c r="C138" s="217">
        <v>1633.18</v>
      </c>
      <c r="D138" s="217">
        <v>1633.18</v>
      </c>
      <c r="E138" s="66"/>
      <c r="F138" s="164">
        <f>IF($C$155=0,"",IF(C138="[for completion]","",IF(C138="","",C138/$C$155)))</f>
        <v>9.1678836771500218E-3</v>
      </c>
      <c r="G138" s="164">
        <f>IF($D$155=0,"",IF(D138="[for completion]","",IF(D138="","",D138/$D$155)))</f>
        <v>9.1678836771500218E-3</v>
      </c>
      <c r="H138" s="39"/>
      <c r="I138" s="41"/>
      <c r="J138" s="41"/>
      <c r="K138" s="41"/>
      <c r="L138" s="39"/>
      <c r="M138" s="39"/>
      <c r="N138" s="39"/>
    </row>
    <row r="139" spans="1:14" s="76" customFormat="1" x14ac:dyDescent="0.25">
      <c r="A139" s="41" t="s">
        <v>207</v>
      </c>
      <c r="B139" s="58" t="s">
        <v>1175</v>
      </c>
      <c r="C139" s="217">
        <v>0</v>
      </c>
      <c r="D139" s="217">
        <v>0</v>
      </c>
      <c r="E139" s="66"/>
      <c r="F139" s="164">
        <f t="shared" ref="F139:F146" si="18">IF($C$155=0,"",IF(C139="[for completion]","",IF(C139="","",C139/$C$155)))</f>
        <v>0</v>
      </c>
      <c r="G139" s="164">
        <f t="shared" ref="G139:G146" si="19">IF($D$155=0,"",IF(D139="[for completion]","",IF(D139="","",D139/$D$155)))</f>
        <v>0</v>
      </c>
      <c r="H139" s="39"/>
      <c r="I139" s="41"/>
      <c r="J139" s="41"/>
      <c r="K139" s="41"/>
      <c r="L139" s="39"/>
      <c r="M139" s="39"/>
      <c r="N139" s="39"/>
    </row>
    <row r="140" spans="1:14" s="76" customFormat="1" x14ac:dyDescent="0.25">
      <c r="A140" s="41" t="s">
        <v>208</v>
      </c>
      <c r="B140" s="58" t="s">
        <v>183</v>
      </c>
      <c r="C140" s="217">
        <v>0</v>
      </c>
      <c r="D140" s="217">
        <v>0</v>
      </c>
      <c r="E140" s="66"/>
      <c r="F140" s="164">
        <f t="shared" si="18"/>
        <v>0</v>
      </c>
      <c r="G140" s="164">
        <f t="shared" si="19"/>
        <v>0</v>
      </c>
      <c r="H140" s="39"/>
      <c r="I140" s="41"/>
      <c r="J140" s="41"/>
      <c r="K140" s="41"/>
      <c r="L140" s="39"/>
      <c r="M140" s="39"/>
      <c r="N140" s="39"/>
    </row>
    <row r="141" spans="1:14" s="76" customFormat="1" x14ac:dyDescent="0.25">
      <c r="A141" s="41" t="s">
        <v>209</v>
      </c>
      <c r="B141" s="58" t="s">
        <v>1176</v>
      </c>
      <c r="C141" s="217">
        <v>0</v>
      </c>
      <c r="D141" s="217">
        <v>0</v>
      </c>
      <c r="E141" s="66"/>
      <c r="F141" s="164">
        <f t="shared" si="18"/>
        <v>0</v>
      </c>
      <c r="G141" s="164">
        <f t="shared" si="19"/>
        <v>0</v>
      </c>
      <c r="H141" s="39"/>
      <c r="I141" s="41"/>
      <c r="J141" s="41"/>
      <c r="K141" s="41"/>
      <c r="L141" s="39"/>
      <c r="M141" s="39"/>
      <c r="N141" s="39"/>
    </row>
    <row r="142" spans="1:14" s="76" customFormat="1" x14ac:dyDescent="0.25">
      <c r="A142" s="41" t="s">
        <v>210</v>
      </c>
      <c r="B142" s="58" t="s">
        <v>1177</v>
      </c>
      <c r="C142" s="217">
        <v>0</v>
      </c>
      <c r="D142" s="217">
        <v>0</v>
      </c>
      <c r="E142" s="66"/>
      <c r="F142" s="164">
        <f t="shared" si="18"/>
        <v>0</v>
      </c>
      <c r="G142" s="164">
        <f t="shared" si="19"/>
        <v>0</v>
      </c>
      <c r="H142" s="39"/>
      <c r="I142" s="41"/>
      <c r="J142" s="41"/>
      <c r="K142" s="41"/>
      <c r="L142" s="39"/>
      <c r="M142" s="39"/>
      <c r="N142" s="39"/>
    </row>
    <row r="143" spans="1:14" s="76" customFormat="1" x14ac:dyDescent="0.25">
      <c r="A143" s="41" t="s">
        <v>211</v>
      </c>
      <c r="B143" s="58" t="s">
        <v>185</v>
      </c>
      <c r="C143" s="217">
        <v>0</v>
      </c>
      <c r="D143" s="217">
        <v>0</v>
      </c>
      <c r="E143" s="58"/>
      <c r="F143" s="164">
        <f t="shared" si="18"/>
        <v>0</v>
      </c>
      <c r="G143" s="164">
        <f t="shared" si="19"/>
        <v>0</v>
      </c>
      <c r="H143" s="39"/>
      <c r="I143" s="41"/>
      <c r="J143" s="41"/>
      <c r="K143" s="41"/>
      <c r="L143" s="39"/>
      <c r="M143" s="39"/>
      <c r="N143" s="39"/>
    </row>
    <row r="144" spans="1:14" x14ac:dyDescent="0.25">
      <c r="A144" s="41" t="s">
        <v>212</v>
      </c>
      <c r="B144" s="58" t="s">
        <v>187</v>
      </c>
      <c r="C144" s="217">
        <v>176508.26</v>
      </c>
      <c r="D144" s="217">
        <v>176508.26</v>
      </c>
      <c r="E144" s="58"/>
      <c r="F144" s="164">
        <f t="shared" si="18"/>
        <v>0.99083211632285006</v>
      </c>
      <c r="G144" s="164">
        <f t="shared" si="19"/>
        <v>0.99083211632285006</v>
      </c>
      <c r="H144" s="39"/>
      <c r="L144" s="39"/>
      <c r="M144" s="39"/>
    </row>
    <row r="145" spans="1:14" x14ac:dyDescent="0.25">
      <c r="A145" s="41" t="s">
        <v>213</v>
      </c>
      <c r="B145" s="58" t="s">
        <v>1178</v>
      </c>
      <c r="C145" s="217">
        <v>0</v>
      </c>
      <c r="D145" s="217">
        <v>0</v>
      </c>
      <c r="E145" s="58"/>
      <c r="F145" s="164">
        <f t="shared" si="18"/>
        <v>0</v>
      </c>
      <c r="G145" s="164">
        <f t="shared" si="19"/>
        <v>0</v>
      </c>
      <c r="H145" s="39"/>
      <c r="L145" s="39"/>
      <c r="M145" s="39"/>
      <c r="N145" s="70"/>
    </row>
    <row r="146" spans="1:14" x14ac:dyDescent="0.25">
      <c r="A146" s="41" t="s">
        <v>214</v>
      </c>
      <c r="B146" s="58" t="s">
        <v>189</v>
      </c>
      <c r="C146" s="217">
        <v>0</v>
      </c>
      <c r="D146" s="217">
        <v>0</v>
      </c>
      <c r="E146" s="58"/>
      <c r="F146" s="164">
        <f t="shared" si="18"/>
        <v>0</v>
      </c>
      <c r="G146" s="164">
        <f t="shared" si="19"/>
        <v>0</v>
      </c>
      <c r="H146" s="39"/>
      <c r="L146" s="39"/>
      <c r="M146" s="39"/>
      <c r="N146" s="70"/>
    </row>
    <row r="147" spans="1:14" x14ac:dyDescent="0.25">
      <c r="A147" s="41" t="s">
        <v>215</v>
      </c>
      <c r="B147" s="58" t="s">
        <v>1185</v>
      </c>
      <c r="C147" s="217">
        <v>0</v>
      </c>
      <c r="D147" s="217">
        <v>0</v>
      </c>
      <c r="E147" s="58"/>
      <c r="F147" s="164">
        <f t="shared" ref="F147" si="20">IF($C$155=0,"",IF(C147="[for completion]","",IF(C147="","",C147/$C$155)))</f>
        <v>0</v>
      </c>
      <c r="G147" s="164">
        <f t="shared" ref="G147" si="21">IF($D$155=0,"",IF(D147="[for completion]","",IF(D147="","",D147/$D$155)))</f>
        <v>0</v>
      </c>
      <c r="H147" s="39"/>
      <c r="L147" s="39"/>
      <c r="M147" s="39"/>
      <c r="N147" s="70"/>
    </row>
    <row r="148" spans="1:14" x14ac:dyDescent="0.25">
      <c r="A148" s="41" t="s">
        <v>216</v>
      </c>
      <c r="B148" s="58" t="s">
        <v>191</v>
      </c>
      <c r="C148" s="217">
        <v>0</v>
      </c>
      <c r="D148" s="217">
        <v>0</v>
      </c>
      <c r="E148" s="58"/>
      <c r="F148" s="164">
        <f t="shared" ref="F148:F154" si="22">IF($C$155=0,"",IF(C148="[for completion]","",IF(C148="","",C148/$C$155)))</f>
        <v>0</v>
      </c>
      <c r="G148" s="164">
        <f t="shared" ref="G148:G154" si="23">IF($D$155=0,"",IF(D148="[for completion]","",IF(D148="","",D148/$D$155)))</f>
        <v>0</v>
      </c>
      <c r="H148" s="39"/>
      <c r="L148" s="39"/>
      <c r="M148" s="39"/>
      <c r="N148" s="70"/>
    </row>
    <row r="149" spans="1:14" x14ac:dyDescent="0.25">
      <c r="A149" s="41" t="s">
        <v>217</v>
      </c>
      <c r="B149" s="58" t="s">
        <v>178</v>
      </c>
      <c r="C149" s="217">
        <v>0</v>
      </c>
      <c r="D149" s="217">
        <v>0</v>
      </c>
      <c r="E149" s="58"/>
      <c r="F149" s="164">
        <f t="shared" si="22"/>
        <v>0</v>
      </c>
      <c r="G149" s="164">
        <f t="shared" si="23"/>
        <v>0</v>
      </c>
      <c r="H149" s="39"/>
      <c r="L149" s="39"/>
      <c r="M149" s="39"/>
      <c r="N149" s="70"/>
    </row>
    <row r="150" spans="1:14" x14ac:dyDescent="0.25">
      <c r="A150" s="41" t="s">
        <v>218</v>
      </c>
      <c r="B150" s="149" t="s">
        <v>1180</v>
      </c>
      <c r="C150" s="217">
        <v>0</v>
      </c>
      <c r="D150" s="217">
        <v>0</v>
      </c>
      <c r="E150" s="58"/>
      <c r="F150" s="164">
        <f t="shared" si="22"/>
        <v>0</v>
      </c>
      <c r="G150" s="164">
        <f t="shared" si="23"/>
        <v>0</v>
      </c>
      <c r="H150" s="39"/>
      <c r="L150" s="39"/>
      <c r="M150" s="39"/>
      <c r="N150" s="70"/>
    </row>
    <row r="151" spans="1:14" x14ac:dyDescent="0.25">
      <c r="A151" s="41" t="s">
        <v>219</v>
      </c>
      <c r="B151" s="58" t="s">
        <v>193</v>
      </c>
      <c r="C151" s="217">
        <v>0</v>
      </c>
      <c r="D151" s="217">
        <v>0</v>
      </c>
      <c r="E151" s="58"/>
      <c r="F151" s="164">
        <f t="shared" si="22"/>
        <v>0</v>
      </c>
      <c r="G151" s="164">
        <f t="shared" si="23"/>
        <v>0</v>
      </c>
      <c r="H151" s="39"/>
      <c r="L151" s="39"/>
      <c r="M151" s="39"/>
      <c r="N151" s="70"/>
    </row>
    <row r="152" spans="1:14" x14ac:dyDescent="0.25">
      <c r="A152" s="41" t="s">
        <v>220</v>
      </c>
      <c r="B152" s="58" t="s">
        <v>195</v>
      </c>
      <c r="C152" s="217">
        <v>0</v>
      </c>
      <c r="D152" s="217">
        <v>0</v>
      </c>
      <c r="E152" s="58"/>
      <c r="F152" s="164">
        <f t="shared" si="22"/>
        <v>0</v>
      </c>
      <c r="G152" s="164">
        <f t="shared" si="23"/>
        <v>0</v>
      </c>
      <c r="H152" s="39"/>
      <c r="L152" s="39"/>
      <c r="M152" s="39"/>
      <c r="N152" s="70"/>
    </row>
    <row r="153" spans="1:14" x14ac:dyDescent="0.25">
      <c r="A153" s="41" t="s">
        <v>221</v>
      </c>
      <c r="B153" s="58" t="s">
        <v>1179</v>
      </c>
      <c r="C153" s="217">
        <v>0</v>
      </c>
      <c r="D153" s="217">
        <v>0</v>
      </c>
      <c r="E153" s="58"/>
      <c r="F153" s="164">
        <f t="shared" si="22"/>
        <v>0</v>
      </c>
      <c r="G153" s="164">
        <f t="shared" si="23"/>
        <v>0</v>
      </c>
      <c r="H153" s="39"/>
      <c r="L153" s="39"/>
      <c r="M153" s="39"/>
      <c r="N153" s="70"/>
    </row>
    <row r="154" spans="1:14" x14ac:dyDescent="0.25">
      <c r="A154" s="41" t="s">
        <v>1182</v>
      </c>
      <c r="B154" s="58" t="s">
        <v>108</v>
      </c>
      <c r="C154" s="217">
        <v>0</v>
      </c>
      <c r="D154" s="217">
        <v>0</v>
      </c>
      <c r="E154" s="58"/>
      <c r="F154" s="164">
        <f t="shared" si="22"/>
        <v>0</v>
      </c>
      <c r="G154" s="164">
        <f t="shared" si="23"/>
        <v>0</v>
      </c>
      <c r="H154" s="39"/>
      <c r="L154" s="39"/>
      <c r="M154" s="39"/>
      <c r="N154" s="70"/>
    </row>
    <row r="155" spans="1:14" x14ac:dyDescent="0.25">
      <c r="A155" s="41" t="s">
        <v>1186</v>
      </c>
      <c r="B155" s="74" t="s">
        <v>110</v>
      </c>
      <c r="C155" s="157">
        <f>SUM(C138:C154)</f>
        <v>178141.44</v>
      </c>
      <c r="D155" s="157">
        <f>SUM(D138:D154)</f>
        <v>178141.44</v>
      </c>
      <c r="E155" s="58"/>
      <c r="F155" s="153">
        <f>SUM(F138:F154)</f>
        <v>1</v>
      </c>
      <c r="G155" s="153">
        <f>SUM(G138:G154)</f>
        <v>1</v>
      </c>
      <c r="H155" s="39"/>
      <c r="L155" s="39"/>
      <c r="M155" s="39"/>
      <c r="N155" s="70"/>
    </row>
    <row r="156" spans="1:14" outlineLevel="1" x14ac:dyDescent="0.25">
      <c r="A156" s="41" t="s">
        <v>222</v>
      </c>
      <c r="B156" s="69"/>
      <c r="C156" s="157"/>
      <c r="D156" s="157"/>
      <c r="E156" s="58"/>
      <c r="F156" s="164" t="str">
        <f>IF($C$155=0,"",IF(C156="[for completion]","",IF(C156="","",C156/$C$155)))</f>
        <v/>
      </c>
      <c r="G156" s="164" t="str">
        <f>IF($D$155=0,"",IF(D156="[for completion]","",IF(D156="","",D156/$D$155)))</f>
        <v/>
      </c>
      <c r="H156" s="39"/>
      <c r="L156" s="39"/>
      <c r="M156" s="39"/>
      <c r="N156" s="70"/>
    </row>
    <row r="157" spans="1:14" outlineLevel="1" x14ac:dyDescent="0.25">
      <c r="A157" s="41" t="s">
        <v>223</v>
      </c>
      <c r="B157" s="69"/>
      <c r="C157" s="157"/>
      <c r="D157" s="157"/>
      <c r="E157" s="58"/>
      <c r="F157" s="164" t="str">
        <f t="shared" ref="F157:F162" si="24">IF($C$155=0,"",IF(C157="[for completion]","",IF(C157="","",C157/$C$155)))</f>
        <v/>
      </c>
      <c r="G157" s="164" t="str">
        <f t="shared" ref="G157:G162" si="25">IF($D$155=0,"",IF(D157="[for completion]","",IF(D157="","",D157/$D$155)))</f>
        <v/>
      </c>
      <c r="H157" s="39"/>
      <c r="L157" s="39"/>
      <c r="M157" s="39"/>
      <c r="N157" s="70"/>
    </row>
    <row r="158" spans="1:14" outlineLevel="1" x14ac:dyDescent="0.25">
      <c r="A158" s="41" t="s">
        <v>224</v>
      </c>
      <c r="B158" s="69"/>
      <c r="C158" s="157"/>
      <c r="D158" s="157"/>
      <c r="E158" s="58"/>
      <c r="F158" s="164" t="str">
        <f t="shared" si="24"/>
        <v/>
      </c>
      <c r="G158" s="164" t="str">
        <f t="shared" si="25"/>
        <v/>
      </c>
      <c r="H158" s="39"/>
      <c r="L158" s="39"/>
      <c r="M158" s="39"/>
      <c r="N158" s="70"/>
    </row>
    <row r="159" spans="1:14" outlineLevel="1" x14ac:dyDescent="0.25">
      <c r="A159" s="41" t="s">
        <v>225</v>
      </c>
      <c r="B159" s="69"/>
      <c r="C159" s="157"/>
      <c r="D159" s="157"/>
      <c r="E159" s="58"/>
      <c r="F159" s="164" t="str">
        <f t="shared" si="24"/>
        <v/>
      </c>
      <c r="G159" s="164" t="str">
        <f t="shared" si="25"/>
        <v/>
      </c>
      <c r="H159" s="39"/>
      <c r="L159" s="39"/>
      <c r="M159" s="39"/>
      <c r="N159" s="70"/>
    </row>
    <row r="160" spans="1:14" outlineLevel="1" x14ac:dyDescent="0.25">
      <c r="A160" s="41" t="s">
        <v>226</v>
      </c>
      <c r="B160" s="69"/>
      <c r="C160" s="157"/>
      <c r="D160" s="157"/>
      <c r="E160" s="58"/>
      <c r="F160" s="164" t="str">
        <f t="shared" si="24"/>
        <v/>
      </c>
      <c r="G160" s="164" t="str">
        <f t="shared" si="25"/>
        <v/>
      </c>
      <c r="H160" s="39"/>
      <c r="L160" s="39"/>
      <c r="M160" s="39"/>
      <c r="N160" s="70"/>
    </row>
    <row r="161" spans="1:14" outlineLevel="1" x14ac:dyDescent="0.25">
      <c r="A161" s="41" t="s">
        <v>227</v>
      </c>
      <c r="B161" s="69"/>
      <c r="C161" s="157"/>
      <c r="D161" s="157"/>
      <c r="E161" s="58"/>
      <c r="F161" s="164" t="str">
        <f t="shared" si="24"/>
        <v/>
      </c>
      <c r="G161" s="164" t="str">
        <f t="shared" si="25"/>
        <v/>
      </c>
      <c r="H161" s="39"/>
      <c r="L161" s="39"/>
      <c r="M161" s="39"/>
      <c r="N161" s="70"/>
    </row>
    <row r="162" spans="1:14" outlineLevel="1" x14ac:dyDescent="0.25">
      <c r="A162" s="41" t="s">
        <v>228</v>
      </c>
      <c r="B162" s="69"/>
      <c r="C162" s="157"/>
      <c r="D162" s="157"/>
      <c r="E162" s="58"/>
      <c r="F162" s="164" t="str">
        <f t="shared" si="24"/>
        <v/>
      </c>
      <c r="G162" s="164" t="str">
        <f t="shared" si="25"/>
        <v/>
      </c>
      <c r="H162" s="39"/>
      <c r="L162" s="39"/>
      <c r="M162" s="39"/>
      <c r="N162" s="70"/>
    </row>
    <row r="163" spans="1:14" ht="15" customHeight="1" x14ac:dyDescent="0.25">
      <c r="A163" s="60"/>
      <c r="B163" s="61" t="s">
        <v>229</v>
      </c>
      <c r="C163" s="108" t="s">
        <v>169</v>
      </c>
      <c r="D163" s="108" t="s">
        <v>170</v>
      </c>
      <c r="E163" s="62"/>
      <c r="F163" s="108" t="s">
        <v>171</v>
      </c>
      <c r="G163" s="108" t="s">
        <v>172</v>
      </c>
      <c r="H163" s="39"/>
      <c r="L163" s="39"/>
      <c r="M163" s="39"/>
      <c r="N163" s="70"/>
    </row>
    <row r="164" spans="1:14" x14ac:dyDescent="0.25">
      <c r="A164" s="41" t="s">
        <v>231</v>
      </c>
      <c r="B164" s="39" t="s">
        <v>232</v>
      </c>
      <c r="C164" s="157">
        <v>111520</v>
      </c>
      <c r="D164" s="157">
        <v>111520.02</v>
      </c>
      <c r="E164" s="78"/>
      <c r="F164" s="164">
        <f>IF($C$167=0,"",IF(C164="[for completion]","",IF(C164="","",C164/$C$167)))</f>
        <v>0.62601955525217612</v>
      </c>
      <c r="G164" s="164">
        <f>IF($D$167=0,"",IF(D164="[for completion]","",IF(D164="","",D164/$D$167)))</f>
        <v>0.626019491813949</v>
      </c>
      <c r="H164" s="39"/>
      <c r="L164" s="39"/>
      <c r="M164" s="39"/>
      <c r="N164" s="70"/>
    </row>
    <row r="165" spans="1:14" x14ac:dyDescent="0.25">
      <c r="A165" s="41" t="s">
        <v>233</v>
      </c>
      <c r="B165" s="39" t="s">
        <v>234</v>
      </c>
      <c r="C165" s="157">
        <v>66621.399999999994</v>
      </c>
      <c r="D165" s="157">
        <v>66621.429999999993</v>
      </c>
      <c r="E165" s="78"/>
      <c r="F165" s="164">
        <f t="shared" ref="F165:F166" si="26">IF($C$167=0,"",IF(C165="[for completion]","",IF(C165="","",C165/$C$167)))</f>
        <v>0.37398044474782388</v>
      </c>
      <c r="G165" s="164">
        <f t="shared" ref="G165:G166" si="27">IF($D$167=0,"",IF(D165="[for completion]","",IF(D165="","",D165/$D$167)))</f>
        <v>0.37398050818605094</v>
      </c>
      <c r="H165" s="39"/>
      <c r="L165" s="39"/>
      <c r="M165" s="39"/>
      <c r="N165" s="70"/>
    </row>
    <row r="166" spans="1:14" x14ac:dyDescent="0.25">
      <c r="A166" s="41" t="s">
        <v>235</v>
      </c>
      <c r="B166" s="39" t="s">
        <v>108</v>
      </c>
      <c r="C166" s="157">
        <v>0</v>
      </c>
      <c r="D166" s="157">
        <v>0</v>
      </c>
      <c r="E166" s="78"/>
      <c r="F166" s="164">
        <f t="shared" si="26"/>
        <v>0</v>
      </c>
      <c r="G166" s="164">
        <f t="shared" si="27"/>
        <v>0</v>
      </c>
      <c r="H166" s="39"/>
      <c r="L166" s="39"/>
      <c r="M166" s="39"/>
      <c r="N166" s="70"/>
    </row>
    <row r="167" spans="1:14" x14ac:dyDescent="0.25">
      <c r="A167" s="41" t="s">
        <v>236</v>
      </c>
      <c r="B167" s="79" t="s">
        <v>110</v>
      </c>
      <c r="C167" s="167">
        <f>SUM(C164:C166)</f>
        <v>178141.4</v>
      </c>
      <c r="D167" s="167">
        <f>SUM(D164:D166)</f>
        <v>178141.45</v>
      </c>
      <c r="E167" s="78"/>
      <c r="F167" s="166">
        <f>SUM(F164:F166)</f>
        <v>1</v>
      </c>
      <c r="G167" s="166">
        <f>SUM(G164:G166)</f>
        <v>1</v>
      </c>
      <c r="H167" s="39"/>
      <c r="L167" s="39"/>
      <c r="M167" s="39"/>
      <c r="N167" s="70"/>
    </row>
    <row r="168" spans="1:14" outlineLevel="1" x14ac:dyDescent="0.25">
      <c r="A168" s="41" t="s">
        <v>237</v>
      </c>
      <c r="B168" s="79"/>
      <c r="C168" s="167"/>
      <c r="D168" s="167"/>
      <c r="E168" s="78"/>
      <c r="F168" s="78"/>
      <c r="G168" s="37"/>
      <c r="H168" s="39"/>
      <c r="L168" s="39"/>
      <c r="M168" s="39"/>
      <c r="N168" s="70"/>
    </row>
    <row r="169" spans="1:14" outlineLevel="1" x14ac:dyDescent="0.25">
      <c r="A169" s="41" t="s">
        <v>238</v>
      </c>
      <c r="B169" s="79"/>
      <c r="C169" s="167"/>
      <c r="D169" s="167"/>
      <c r="E169" s="78"/>
      <c r="F169" s="78"/>
      <c r="G169" s="37"/>
      <c r="H169" s="39"/>
      <c r="L169" s="39"/>
      <c r="M169" s="39"/>
      <c r="N169" s="70"/>
    </row>
    <row r="170" spans="1:14" outlineLevel="1" x14ac:dyDescent="0.25">
      <c r="A170" s="41" t="s">
        <v>239</v>
      </c>
      <c r="B170" s="79"/>
      <c r="C170" s="167"/>
      <c r="D170" s="167"/>
      <c r="E170" s="78"/>
      <c r="F170" s="78"/>
      <c r="G170" s="37"/>
      <c r="H170" s="39"/>
      <c r="L170" s="39"/>
      <c r="M170" s="39"/>
      <c r="N170" s="70"/>
    </row>
    <row r="171" spans="1:14" outlineLevel="1" x14ac:dyDescent="0.25">
      <c r="A171" s="41" t="s">
        <v>240</v>
      </c>
      <c r="B171" s="79"/>
      <c r="C171" s="167"/>
      <c r="D171" s="167"/>
      <c r="E171" s="78"/>
      <c r="F171" s="78"/>
      <c r="G171" s="37"/>
      <c r="H171" s="39"/>
      <c r="L171" s="39"/>
      <c r="M171" s="39"/>
      <c r="N171" s="70"/>
    </row>
    <row r="172" spans="1:14" outlineLevel="1" x14ac:dyDescent="0.25">
      <c r="A172" s="41" t="s">
        <v>241</v>
      </c>
      <c r="B172" s="79"/>
      <c r="C172" s="167"/>
      <c r="D172" s="167"/>
      <c r="E172" s="78"/>
      <c r="F172" s="78"/>
      <c r="G172" s="37"/>
      <c r="H172" s="39"/>
      <c r="L172" s="39"/>
      <c r="M172" s="39"/>
      <c r="N172" s="70"/>
    </row>
    <row r="173" spans="1:14" ht="15" customHeight="1" x14ac:dyDescent="0.25">
      <c r="A173" s="60"/>
      <c r="B173" s="61" t="s">
        <v>242</v>
      </c>
      <c r="C173" s="60" t="s">
        <v>76</v>
      </c>
      <c r="D173" s="60"/>
      <c r="E173" s="62"/>
      <c r="F173" s="63" t="s">
        <v>243</v>
      </c>
      <c r="G173" s="63"/>
      <c r="H173" s="39"/>
      <c r="L173" s="39"/>
      <c r="M173" s="39"/>
      <c r="N173" s="70"/>
    </row>
    <row r="174" spans="1:14" ht="15" customHeight="1" x14ac:dyDescent="0.25">
      <c r="A174" s="41" t="s">
        <v>244</v>
      </c>
      <c r="B174" s="58" t="s">
        <v>245</v>
      </c>
      <c r="C174" s="157">
        <v>0</v>
      </c>
      <c r="D174" s="55"/>
      <c r="E174" s="47"/>
      <c r="F174" s="164">
        <f>IF($C$179=0,"",IF(C174="[for completion]","",C174/$C$179))</f>
        <v>0</v>
      </c>
      <c r="G174" s="66"/>
      <c r="H174" s="39"/>
      <c r="L174" s="39"/>
      <c r="M174" s="39"/>
      <c r="N174" s="70"/>
    </row>
    <row r="175" spans="1:14" x14ac:dyDescent="0.25">
      <c r="A175" s="41" t="s">
        <v>9</v>
      </c>
      <c r="B175" s="58" t="s">
        <v>991</v>
      </c>
      <c r="C175" s="157">
        <v>591.51980000000003</v>
      </c>
      <c r="E175" s="68"/>
      <c r="F175" s="164">
        <f>IF($C$179=0,"",IF(C175="[for completion]","",C175/$C$179))</f>
        <v>2.6899049087916294E-2</v>
      </c>
      <c r="G175" s="66"/>
      <c r="H175" s="39"/>
      <c r="L175" s="39"/>
      <c r="M175" s="39"/>
      <c r="N175" s="70"/>
    </row>
    <row r="176" spans="1:14" x14ac:dyDescent="0.25">
      <c r="A176" s="41" t="s">
        <v>246</v>
      </c>
      <c r="B176" s="58" t="s">
        <v>247</v>
      </c>
      <c r="C176" s="157">
        <v>757.30690000000004</v>
      </c>
      <c r="E176" s="68"/>
      <c r="F176" s="164"/>
      <c r="G176" s="66"/>
      <c r="H176" s="39"/>
      <c r="L176" s="39"/>
      <c r="M176" s="39"/>
      <c r="N176" s="70"/>
    </row>
    <row r="177" spans="1:14" x14ac:dyDescent="0.25">
      <c r="A177" s="41" t="s">
        <v>248</v>
      </c>
      <c r="B177" s="58" t="s">
        <v>249</v>
      </c>
      <c r="C177" s="157">
        <v>0</v>
      </c>
      <c r="E177" s="68"/>
      <c r="F177" s="164">
        <f t="shared" ref="F177:F187" si="28">IF($C$179=0,"",IF(C177="[for completion]","",C177/$C$179))</f>
        <v>0</v>
      </c>
      <c r="G177" s="66"/>
      <c r="H177" s="39"/>
      <c r="L177" s="39"/>
      <c r="M177" s="39"/>
      <c r="N177" s="70"/>
    </row>
    <row r="178" spans="1:14" x14ac:dyDescent="0.25">
      <c r="A178" s="41" t="s">
        <v>250</v>
      </c>
      <c r="B178" s="58" t="s">
        <v>108</v>
      </c>
      <c r="C178" s="157">
        <v>20641.534299999999</v>
      </c>
      <c r="E178" s="68"/>
      <c r="F178" s="164">
        <f t="shared" si="28"/>
        <v>0.93866282140616053</v>
      </c>
      <c r="G178" s="66"/>
      <c r="H178" s="39"/>
      <c r="L178" s="39"/>
      <c r="M178" s="39"/>
      <c r="N178" s="70"/>
    </row>
    <row r="179" spans="1:14" x14ac:dyDescent="0.25">
      <c r="A179" s="41" t="s">
        <v>10</v>
      </c>
      <c r="B179" s="74" t="s">
        <v>110</v>
      </c>
      <c r="C179" s="158">
        <f>SUM(C174:C178)</f>
        <v>21990.361000000001</v>
      </c>
      <c r="E179" s="68"/>
      <c r="F179" s="165">
        <f>SUM(F174:F178)</f>
        <v>0.96556187049407682</v>
      </c>
      <c r="G179" s="66"/>
      <c r="H179" s="39"/>
      <c r="L179" s="39"/>
      <c r="M179" s="39"/>
      <c r="N179" s="70"/>
    </row>
    <row r="180" spans="1:14" outlineLevel="1" x14ac:dyDescent="0.25">
      <c r="A180" s="41" t="s">
        <v>251</v>
      </c>
      <c r="B180" s="80" t="s">
        <v>252</v>
      </c>
      <c r="C180" s="157">
        <v>591.51980000000003</v>
      </c>
      <c r="E180" s="68"/>
      <c r="F180" s="164">
        <f t="shared" si="28"/>
        <v>2.6899049087916294E-2</v>
      </c>
      <c r="G180" s="66"/>
      <c r="H180" s="39"/>
      <c r="L180" s="39"/>
      <c r="M180" s="39"/>
      <c r="N180" s="70"/>
    </row>
    <row r="181" spans="1:14" s="80" customFormat="1" outlineLevel="1" x14ac:dyDescent="0.25">
      <c r="A181" s="41" t="s">
        <v>253</v>
      </c>
      <c r="B181" s="80" t="s">
        <v>254</v>
      </c>
      <c r="C181" s="168">
        <v>0</v>
      </c>
      <c r="F181" s="164">
        <f t="shared" si="28"/>
        <v>0</v>
      </c>
    </row>
    <row r="182" spans="1:14" outlineLevel="1" x14ac:dyDescent="0.25">
      <c r="A182" s="41" t="s">
        <v>255</v>
      </c>
      <c r="B182" s="80" t="s">
        <v>256</v>
      </c>
      <c r="C182" s="157">
        <v>0</v>
      </c>
      <c r="E182" s="68"/>
      <c r="F182" s="164">
        <f t="shared" si="28"/>
        <v>0</v>
      </c>
      <c r="G182" s="66"/>
      <c r="H182" s="39"/>
      <c r="L182" s="39"/>
      <c r="M182" s="39"/>
      <c r="N182" s="70"/>
    </row>
    <row r="183" spans="1:14" outlineLevel="1" x14ac:dyDescent="0.25">
      <c r="A183" s="41" t="s">
        <v>257</v>
      </c>
      <c r="B183" s="80" t="s">
        <v>258</v>
      </c>
      <c r="C183" s="157">
        <v>757.30690000000004</v>
      </c>
      <c r="E183" s="68"/>
      <c r="F183" s="164">
        <f t="shared" si="28"/>
        <v>3.4438129505923072E-2</v>
      </c>
      <c r="G183" s="66"/>
      <c r="H183" s="39"/>
      <c r="L183" s="39"/>
      <c r="M183" s="39"/>
      <c r="N183" s="70"/>
    </row>
    <row r="184" spans="1:14" s="80" customFormat="1" outlineLevel="1" x14ac:dyDescent="0.25">
      <c r="A184" s="41" t="s">
        <v>259</v>
      </c>
      <c r="B184" s="80" t="s">
        <v>260</v>
      </c>
      <c r="C184" s="168">
        <v>0</v>
      </c>
      <c r="F184" s="164">
        <f t="shared" si="28"/>
        <v>0</v>
      </c>
    </row>
    <row r="185" spans="1:14" outlineLevel="1" x14ac:dyDescent="0.25">
      <c r="A185" s="41" t="s">
        <v>261</v>
      </c>
      <c r="B185" s="80" t="s">
        <v>262</v>
      </c>
      <c r="C185" s="157">
        <v>0</v>
      </c>
      <c r="E185" s="68"/>
      <c r="F185" s="164">
        <f t="shared" si="28"/>
        <v>0</v>
      </c>
      <c r="G185" s="66"/>
      <c r="H185" s="39"/>
      <c r="L185" s="39"/>
      <c r="M185" s="39"/>
      <c r="N185" s="70"/>
    </row>
    <row r="186" spans="1:14" outlineLevel="1" x14ac:dyDescent="0.25">
      <c r="A186" s="41" t="s">
        <v>263</v>
      </c>
      <c r="B186" s="80" t="s">
        <v>264</v>
      </c>
      <c r="C186" s="157">
        <v>0</v>
      </c>
      <c r="E186" s="68"/>
      <c r="F186" s="164">
        <f t="shared" si="28"/>
        <v>0</v>
      </c>
      <c r="G186" s="66"/>
      <c r="H186" s="39"/>
      <c r="L186" s="39"/>
      <c r="M186" s="39"/>
      <c r="N186" s="70"/>
    </row>
    <row r="187" spans="1:14" outlineLevel="1" x14ac:dyDescent="0.25">
      <c r="A187" s="41" t="s">
        <v>265</v>
      </c>
      <c r="B187" s="80" t="s">
        <v>266</v>
      </c>
      <c r="C187" s="157">
        <v>0</v>
      </c>
      <c r="E187" s="68"/>
      <c r="F187" s="164">
        <f t="shared" si="28"/>
        <v>0</v>
      </c>
      <c r="G187" s="66"/>
      <c r="H187" s="39"/>
      <c r="L187" s="39"/>
      <c r="M187" s="39"/>
      <c r="N187" s="70"/>
    </row>
    <row r="188" spans="1:14" outlineLevel="1" x14ac:dyDescent="0.25">
      <c r="A188" s="41" t="s">
        <v>267</v>
      </c>
      <c r="B188" s="218" t="s">
        <v>1610</v>
      </c>
      <c r="E188" s="68"/>
      <c r="F188" s="66"/>
      <c r="G188" s="66"/>
      <c r="H188" s="39"/>
      <c r="L188" s="39"/>
      <c r="M188" s="39"/>
      <c r="N188" s="70"/>
    </row>
    <row r="189" spans="1:14" outlineLevel="1" x14ac:dyDescent="0.25">
      <c r="A189" s="41" t="s">
        <v>268</v>
      </c>
      <c r="B189" s="80"/>
      <c r="E189" s="68"/>
      <c r="F189" s="66"/>
      <c r="G189" s="66"/>
      <c r="H189" s="39"/>
      <c r="L189" s="39"/>
      <c r="M189" s="39"/>
      <c r="N189" s="70"/>
    </row>
    <row r="190" spans="1:14" outlineLevel="1" x14ac:dyDescent="0.25">
      <c r="A190" s="41" t="s">
        <v>269</v>
      </c>
      <c r="B190" s="80"/>
      <c r="E190" s="68"/>
      <c r="F190" s="66"/>
      <c r="G190" s="66"/>
      <c r="H190" s="39"/>
      <c r="L190" s="39"/>
      <c r="M190" s="39"/>
      <c r="N190" s="70"/>
    </row>
    <row r="191" spans="1:14" outlineLevel="1" x14ac:dyDescent="0.25">
      <c r="A191" s="41" t="s">
        <v>270</v>
      </c>
      <c r="B191" s="69"/>
      <c r="E191" s="68"/>
      <c r="F191" s="66"/>
      <c r="G191" s="66"/>
      <c r="H191" s="39"/>
      <c r="L191" s="39"/>
      <c r="M191" s="39"/>
      <c r="N191" s="70"/>
    </row>
    <row r="192" spans="1:14" ht="15" customHeight="1" x14ac:dyDescent="0.25">
      <c r="A192" s="60"/>
      <c r="B192" s="61" t="s">
        <v>271</v>
      </c>
      <c r="C192" s="60" t="s">
        <v>76</v>
      </c>
      <c r="D192" s="60"/>
      <c r="E192" s="62"/>
      <c r="F192" s="63" t="s">
        <v>243</v>
      </c>
      <c r="G192" s="63"/>
      <c r="H192" s="39"/>
      <c r="L192" s="39"/>
      <c r="M192" s="39"/>
      <c r="N192" s="70"/>
    </row>
    <row r="193" spans="1:14" x14ac:dyDescent="0.25">
      <c r="A193" s="41" t="s">
        <v>272</v>
      </c>
      <c r="B193" s="58" t="s">
        <v>273</v>
      </c>
      <c r="C193" s="157">
        <v>21990.361000000001</v>
      </c>
      <c r="E193" s="65"/>
      <c r="F193" s="164">
        <f t="shared" ref="F193:F206" si="29">IF($C$208=0,"",IF(C193="[for completion]","",C193/$C$208))</f>
        <v>1</v>
      </c>
      <c r="G193" s="66"/>
      <c r="H193" s="39"/>
      <c r="L193" s="39"/>
      <c r="M193" s="39"/>
      <c r="N193" s="70"/>
    </row>
    <row r="194" spans="1:14" x14ac:dyDescent="0.25">
      <c r="A194" s="41" t="s">
        <v>274</v>
      </c>
      <c r="B194" s="58" t="s">
        <v>275</v>
      </c>
      <c r="C194" s="157">
        <v>0</v>
      </c>
      <c r="E194" s="68"/>
      <c r="F194" s="164">
        <f t="shared" si="29"/>
        <v>0</v>
      </c>
      <c r="G194" s="68"/>
      <c r="H194" s="39"/>
      <c r="L194" s="39"/>
      <c r="M194" s="39"/>
      <c r="N194" s="70"/>
    </row>
    <row r="195" spans="1:14" x14ac:dyDescent="0.25">
      <c r="A195" s="41" t="s">
        <v>276</v>
      </c>
      <c r="B195" s="58" t="s">
        <v>277</v>
      </c>
      <c r="C195" s="157">
        <v>0</v>
      </c>
      <c r="E195" s="68"/>
      <c r="F195" s="164">
        <f t="shared" si="29"/>
        <v>0</v>
      </c>
      <c r="G195" s="68"/>
      <c r="H195" s="39"/>
      <c r="L195" s="39"/>
      <c r="M195" s="39"/>
      <c r="N195" s="70"/>
    </row>
    <row r="196" spans="1:14" x14ac:dyDescent="0.25">
      <c r="A196" s="41" t="s">
        <v>278</v>
      </c>
      <c r="B196" s="58" t="s">
        <v>279</v>
      </c>
      <c r="C196" s="157">
        <v>0</v>
      </c>
      <c r="E196" s="68"/>
      <c r="F196" s="164">
        <f t="shared" si="29"/>
        <v>0</v>
      </c>
      <c r="G196" s="68"/>
      <c r="H196" s="39"/>
      <c r="L196" s="39"/>
      <c r="M196" s="39"/>
      <c r="N196" s="70"/>
    </row>
    <row r="197" spans="1:14" x14ac:dyDescent="0.25">
      <c r="A197" s="41" t="s">
        <v>280</v>
      </c>
      <c r="B197" s="58" t="s">
        <v>281</v>
      </c>
      <c r="C197" s="157">
        <v>0</v>
      </c>
      <c r="E197" s="68"/>
      <c r="F197" s="164">
        <f t="shared" si="29"/>
        <v>0</v>
      </c>
      <c r="G197" s="68"/>
      <c r="H197" s="39"/>
      <c r="L197" s="39"/>
      <c r="M197" s="39"/>
      <c r="N197" s="70"/>
    </row>
    <row r="198" spans="1:14" x14ac:dyDescent="0.25">
      <c r="A198" s="41" t="s">
        <v>282</v>
      </c>
      <c r="B198" s="58" t="s">
        <v>283</v>
      </c>
      <c r="C198" s="157">
        <v>0</v>
      </c>
      <c r="E198" s="68"/>
      <c r="F198" s="164">
        <f t="shared" si="29"/>
        <v>0</v>
      </c>
      <c r="G198" s="68"/>
      <c r="H198" s="39"/>
      <c r="L198" s="39"/>
      <c r="M198" s="39"/>
      <c r="N198" s="70"/>
    </row>
    <row r="199" spans="1:14" x14ac:dyDescent="0.25">
      <c r="A199" s="41" t="s">
        <v>284</v>
      </c>
      <c r="B199" s="58" t="s">
        <v>285</v>
      </c>
      <c r="C199" s="157">
        <v>0</v>
      </c>
      <c r="E199" s="68"/>
      <c r="F199" s="164">
        <f t="shared" si="29"/>
        <v>0</v>
      </c>
      <c r="G199" s="68"/>
      <c r="H199" s="39"/>
      <c r="L199" s="39"/>
      <c r="M199" s="39"/>
      <c r="N199" s="70"/>
    </row>
    <row r="200" spans="1:14" x14ac:dyDescent="0.25">
      <c r="A200" s="41" t="s">
        <v>286</v>
      </c>
      <c r="B200" s="58" t="s">
        <v>12</v>
      </c>
      <c r="C200" s="157">
        <v>0</v>
      </c>
      <c r="E200" s="68"/>
      <c r="F200" s="164">
        <f t="shared" si="29"/>
        <v>0</v>
      </c>
      <c r="G200" s="68"/>
      <c r="H200" s="39"/>
      <c r="L200" s="39"/>
      <c r="M200" s="39"/>
      <c r="N200" s="70"/>
    </row>
    <row r="201" spans="1:14" x14ac:dyDescent="0.25">
      <c r="A201" s="41" t="s">
        <v>287</v>
      </c>
      <c r="B201" s="58" t="s">
        <v>288</v>
      </c>
      <c r="C201" s="157">
        <v>0</v>
      </c>
      <c r="E201" s="68"/>
      <c r="F201" s="164">
        <f t="shared" si="29"/>
        <v>0</v>
      </c>
      <c r="G201" s="68"/>
      <c r="H201" s="39"/>
      <c r="L201" s="39"/>
      <c r="M201" s="39"/>
      <c r="N201" s="70"/>
    </row>
    <row r="202" spans="1:14" x14ac:dyDescent="0.25">
      <c r="A202" s="41" t="s">
        <v>289</v>
      </c>
      <c r="B202" s="58" t="s">
        <v>290</v>
      </c>
      <c r="C202" s="157">
        <v>0</v>
      </c>
      <c r="E202" s="68"/>
      <c r="F202" s="164">
        <f t="shared" si="29"/>
        <v>0</v>
      </c>
      <c r="G202" s="68"/>
      <c r="H202" s="39"/>
      <c r="L202" s="39"/>
      <c r="M202" s="39"/>
      <c r="N202" s="70"/>
    </row>
    <row r="203" spans="1:14" x14ac:dyDescent="0.25">
      <c r="A203" s="41" t="s">
        <v>291</v>
      </c>
      <c r="B203" s="58" t="s">
        <v>292</v>
      </c>
      <c r="C203" s="157">
        <v>0</v>
      </c>
      <c r="E203" s="68"/>
      <c r="F203" s="164">
        <f t="shared" si="29"/>
        <v>0</v>
      </c>
      <c r="G203" s="68"/>
      <c r="H203" s="39"/>
      <c r="L203" s="39"/>
      <c r="M203" s="39"/>
      <c r="N203" s="70"/>
    </row>
    <row r="204" spans="1:14" x14ac:dyDescent="0.25">
      <c r="A204" s="41" t="s">
        <v>293</v>
      </c>
      <c r="B204" s="58" t="s">
        <v>294</v>
      </c>
      <c r="C204" s="157">
        <v>0</v>
      </c>
      <c r="E204" s="68"/>
      <c r="F204" s="164">
        <f t="shared" si="29"/>
        <v>0</v>
      </c>
      <c r="G204" s="68"/>
      <c r="H204" s="39"/>
      <c r="L204" s="39"/>
      <c r="M204" s="39"/>
      <c r="N204" s="70"/>
    </row>
    <row r="205" spans="1:14" x14ac:dyDescent="0.25">
      <c r="A205" s="41" t="s">
        <v>295</v>
      </c>
      <c r="B205" s="58" t="s">
        <v>296</v>
      </c>
      <c r="C205" s="157">
        <v>0</v>
      </c>
      <c r="E205" s="68"/>
      <c r="F205" s="164">
        <f t="shared" si="29"/>
        <v>0</v>
      </c>
      <c r="G205" s="68"/>
      <c r="H205" s="39"/>
      <c r="L205" s="39"/>
      <c r="M205" s="39"/>
      <c r="N205" s="70"/>
    </row>
    <row r="206" spans="1:14" x14ac:dyDescent="0.25">
      <c r="A206" s="41" t="s">
        <v>297</v>
      </c>
      <c r="B206" s="58" t="s">
        <v>108</v>
      </c>
      <c r="C206" s="157">
        <v>0</v>
      </c>
      <c r="E206" s="68"/>
      <c r="F206" s="164">
        <f t="shared" si="29"/>
        <v>0</v>
      </c>
      <c r="G206" s="68"/>
      <c r="H206" s="39"/>
      <c r="L206" s="39"/>
      <c r="M206" s="39"/>
      <c r="N206" s="70"/>
    </row>
    <row r="207" spans="1:14" x14ac:dyDescent="0.25">
      <c r="A207" s="41" t="s">
        <v>298</v>
      </c>
      <c r="B207" s="67" t="s">
        <v>299</v>
      </c>
      <c r="C207" s="157">
        <v>0</v>
      </c>
      <c r="E207" s="68"/>
      <c r="F207" s="164"/>
      <c r="G207" s="68"/>
      <c r="H207" s="39"/>
      <c r="L207" s="39"/>
      <c r="M207" s="39"/>
      <c r="N207" s="70"/>
    </row>
    <row r="208" spans="1:14" x14ac:dyDescent="0.25">
      <c r="A208" s="41" t="s">
        <v>300</v>
      </c>
      <c r="B208" s="74" t="s">
        <v>110</v>
      </c>
      <c r="C208" s="158">
        <f>SUM(C193:C206)</f>
        <v>21990.361000000001</v>
      </c>
      <c r="D208" s="58"/>
      <c r="E208" s="68"/>
      <c r="F208" s="165">
        <f>SUM(F193:F206)</f>
        <v>1</v>
      </c>
      <c r="G208" s="68"/>
      <c r="H208" s="39"/>
      <c r="L208" s="39"/>
      <c r="M208" s="39"/>
      <c r="N208" s="70"/>
    </row>
    <row r="209" spans="1:14" outlineLevel="1" x14ac:dyDescent="0.25">
      <c r="A209" s="41" t="s">
        <v>301</v>
      </c>
      <c r="B209" s="69"/>
      <c r="C209" s="157"/>
      <c r="E209" s="68"/>
      <c r="F209" s="164">
        <f>IF($C$208=0,"",IF(C209="[for completion]","",C209/$C$208))</f>
        <v>0</v>
      </c>
      <c r="G209" s="68"/>
      <c r="H209" s="39"/>
      <c r="L209" s="39"/>
      <c r="M209" s="39"/>
      <c r="N209" s="70"/>
    </row>
    <row r="210" spans="1:14" outlineLevel="1" x14ac:dyDescent="0.25">
      <c r="A210" s="41" t="s">
        <v>302</v>
      </c>
      <c r="B210" s="69"/>
      <c r="C210" s="157"/>
      <c r="E210" s="68"/>
      <c r="F210" s="164">
        <f t="shared" ref="F210:F215" si="30">IF($C$208=0,"",IF(C210="[for completion]","",C210/$C$208))</f>
        <v>0</v>
      </c>
      <c r="G210" s="68"/>
      <c r="H210" s="39"/>
      <c r="L210" s="39"/>
      <c r="M210" s="39"/>
      <c r="N210" s="70"/>
    </row>
    <row r="211" spans="1:14" outlineLevel="1" x14ac:dyDescent="0.25">
      <c r="A211" s="41" t="s">
        <v>303</v>
      </c>
      <c r="B211" s="69"/>
      <c r="C211" s="157"/>
      <c r="E211" s="68"/>
      <c r="F211" s="164">
        <f t="shared" si="30"/>
        <v>0</v>
      </c>
      <c r="G211" s="68"/>
      <c r="H211" s="39"/>
      <c r="L211" s="39"/>
      <c r="M211" s="39"/>
      <c r="N211" s="70"/>
    </row>
    <row r="212" spans="1:14" outlineLevel="1" x14ac:dyDescent="0.25">
      <c r="A212" s="41" t="s">
        <v>304</v>
      </c>
      <c r="B212" s="69"/>
      <c r="C212" s="157"/>
      <c r="E212" s="68"/>
      <c r="F212" s="164">
        <f t="shared" si="30"/>
        <v>0</v>
      </c>
      <c r="G212" s="68"/>
      <c r="H212" s="39"/>
      <c r="L212" s="39"/>
      <c r="M212" s="39"/>
      <c r="N212" s="70"/>
    </row>
    <row r="213" spans="1:14" outlineLevel="1" x14ac:dyDescent="0.25">
      <c r="A213" s="41" t="s">
        <v>305</v>
      </c>
      <c r="B213" s="69"/>
      <c r="C213" s="157"/>
      <c r="E213" s="68"/>
      <c r="F213" s="164">
        <f t="shared" si="30"/>
        <v>0</v>
      </c>
      <c r="G213" s="68"/>
      <c r="H213" s="39"/>
      <c r="L213" s="39"/>
      <c r="M213" s="39"/>
      <c r="N213" s="70"/>
    </row>
    <row r="214" spans="1:14" outlineLevel="1" x14ac:dyDescent="0.25">
      <c r="A214" s="41" t="s">
        <v>306</v>
      </c>
      <c r="B214" s="69"/>
      <c r="C214" s="157"/>
      <c r="E214" s="68"/>
      <c r="F214" s="164">
        <f t="shared" si="30"/>
        <v>0</v>
      </c>
      <c r="G214" s="68"/>
      <c r="H214" s="39"/>
      <c r="L214" s="39"/>
      <c r="M214" s="39"/>
      <c r="N214" s="70"/>
    </row>
    <row r="215" spans="1:14" outlineLevel="1" x14ac:dyDescent="0.25">
      <c r="A215" s="41" t="s">
        <v>307</v>
      </c>
      <c r="B215" s="69"/>
      <c r="C215" s="157"/>
      <c r="E215" s="68"/>
      <c r="F215" s="164">
        <f t="shared" si="30"/>
        <v>0</v>
      </c>
      <c r="G215" s="68"/>
      <c r="H215" s="39"/>
      <c r="L215" s="39"/>
      <c r="M215" s="39"/>
      <c r="N215" s="70"/>
    </row>
    <row r="216" spans="1:14" ht="15" customHeight="1" x14ac:dyDescent="0.25">
      <c r="A216" s="60"/>
      <c r="B216" s="61" t="s">
        <v>308</v>
      </c>
      <c r="C216" s="60" t="s">
        <v>76</v>
      </c>
      <c r="D216" s="60"/>
      <c r="E216" s="62"/>
      <c r="F216" s="63" t="s">
        <v>98</v>
      </c>
      <c r="G216" s="63" t="s">
        <v>230</v>
      </c>
      <c r="H216" s="39"/>
      <c r="L216" s="39"/>
      <c r="M216" s="39"/>
      <c r="N216" s="70"/>
    </row>
    <row r="217" spans="1:14" x14ac:dyDescent="0.25">
      <c r="A217" s="41" t="s">
        <v>309</v>
      </c>
      <c r="B217" s="37" t="s">
        <v>310</v>
      </c>
      <c r="C217" s="157">
        <v>21990.361000000001</v>
      </c>
      <c r="E217" s="78"/>
      <c r="F217" s="164">
        <f>IF($C$38=0,"",IF(C217="[for completion]","",IF(C217="","",C217/$C$38)))</f>
        <v>0.11151307231631102</v>
      </c>
      <c r="G217" s="164">
        <f>IF($C$39=0,"",IF(C217="[for completion]","",IF(C217="","",C217/$C$39)))</f>
        <v>0.12344329279998922</v>
      </c>
      <c r="H217" s="39"/>
      <c r="L217" s="39"/>
      <c r="M217" s="39"/>
      <c r="N217" s="70"/>
    </row>
    <row r="218" spans="1:14" x14ac:dyDescent="0.25">
      <c r="A218" s="41" t="s">
        <v>311</v>
      </c>
      <c r="B218" s="37" t="s">
        <v>312</v>
      </c>
      <c r="C218" s="157">
        <v>0</v>
      </c>
      <c r="E218" s="78"/>
      <c r="F218" s="164">
        <f t="shared" ref="F218:F219" si="31">IF($C$38=0,"",IF(C218="[for completion]","",IF(C218="","",C218/$C$38)))</f>
        <v>0</v>
      </c>
      <c r="G218" s="164">
        <f t="shared" ref="G218:G219" si="32">IF($C$39=0,"",IF(C218="[for completion]","",IF(C218="","",C218/$C$39)))</f>
        <v>0</v>
      </c>
      <c r="H218" s="39"/>
      <c r="L218" s="39"/>
      <c r="M218" s="39"/>
      <c r="N218" s="70"/>
    </row>
    <row r="219" spans="1:14" x14ac:dyDescent="0.25">
      <c r="A219" s="41" t="s">
        <v>313</v>
      </c>
      <c r="B219" s="37" t="s">
        <v>108</v>
      </c>
      <c r="C219" s="157">
        <v>0</v>
      </c>
      <c r="E219" s="78"/>
      <c r="F219" s="164">
        <f t="shared" si="31"/>
        <v>0</v>
      </c>
      <c r="G219" s="164">
        <f t="shared" si="32"/>
        <v>0</v>
      </c>
      <c r="H219" s="39"/>
      <c r="L219" s="39"/>
      <c r="M219" s="39"/>
      <c r="N219" s="70"/>
    </row>
    <row r="220" spans="1:14" x14ac:dyDescent="0.25">
      <c r="A220" s="41" t="s">
        <v>314</v>
      </c>
      <c r="B220" s="74" t="s">
        <v>110</v>
      </c>
      <c r="C220" s="157">
        <f>SUM(C217:C219)</f>
        <v>21990.361000000001</v>
      </c>
      <c r="E220" s="78"/>
      <c r="F220" s="153">
        <f>SUM(F217:F219)</f>
        <v>0.11151307231631102</v>
      </c>
      <c r="G220" s="153">
        <f>SUM(G217:G219)</f>
        <v>0.12344329279998922</v>
      </c>
      <c r="H220" s="39"/>
      <c r="L220" s="39"/>
      <c r="M220" s="39"/>
      <c r="N220" s="70"/>
    </row>
    <row r="221" spans="1:14" outlineLevel="1" x14ac:dyDescent="0.25">
      <c r="A221" s="41" t="s">
        <v>315</v>
      </c>
      <c r="B221" s="69"/>
      <c r="C221" s="157"/>
      <c r="E221" s="78"/>
      <c r="F221" s="164" t="str">
        <f t="shared" ref="F221:F227" si="33">IF($C$38=0,"",IF(C221="[for completion]","",IF(C221="","",C221/$C$38)))</f>
        <v/>
      </c>
      <c r="G221" s="164" t="str">
        <f t="shared" ref="G221:G227" si="34">IF($C$39=0,"",IF(C221="[for completion]","",IF(C221="","",C221/$C$39)))</f>
        <v/>
      </c>
      <c r="H221" s="39"/>
      <c r="L221" s="39"/>
      <c r="M221" s="39"/>
      <c r="N221" s="70"/>
    </row>
    <row r="222" spans="1:14" outlineLevel="1" x14ac:dyDescent="0.25">
      <c r="A222" s="41" t="s">
        <v>316</v>
      </c>
      <c r="B222" s="69"/>
      <c r="C222" s="157"/>
      <c r="E222" s="78"/>
      <c r="F222" s="164" t="str">
        <f t="shared" si="33"/>
        <v/>
      </c>
      <c r="G222" s="164" t="str">
        <f t="shared" si="34"/>
        <v/>
      </c>
      <c r="H222" s="39"/>
      <c r="L222" s="39"/>
      <c r="M222" s="39"/>
      <c r="N222" s="70"/>
    </row>
    <row r="223" spans="1:14" outlineLevel="1" x14ac:dyDescent="0.25">
      <c r="A223" s="41" t="s">
        <v>317</v>
      </c>
      <c r="B223" s="69"/>
      <c r="C223" s="157"/>
      <c r="E223" s="78"/>
      <c r="F223" s="164" t="str">
        <f t="shared" si="33"/>
        <v/>
      </c>
      <c r="G223" s="164" t="str">
        <f t="shared" si="34"/>
        <v/>
      </c>
      <c r="H223" s="39"/>
      <c r="L223" s="39"/>
      <c r="M223" s="39"/>
      <c r="N223" s="70"/>
    </row>
    <row r="224" spans="1:14" outlineLevel="1" x14ac:dyDescent="0.25">
      <c r="A224" s="41" t="s">
        <v>318</v>
      </c>
      <c r="B224" s="69"/>
      <c r="C224" s="157"/>
      <c r="E224" s="78"/>
      <c r="F224" s="164" t="str">
        <f t="shared" si="33"/>
        <v/>
      </c>
      <c r="G224" s="164" t="str">
        <f t="shared" si="34"/>
        <v/>
      </c>
      <c r="H224" s="39"/>
      <c r="L224" s="39"/>
      <c r="M224" s="39"/>
      <c r="N224" s="70"/>
    </row>
    <row r="225" spans="1:14" outlineLevel="1" x14ac:dyDescent="0.25">
      <c r="A225" s="41" t="s">
        <v>319</v>
      </c>
      <c r="B225" s="69"/>
      <c r="C225" s="157"/>
      <c r="E225" s="78"/>
      <c r="F225" s="164" t="str">
        <f t="shared" si="33"/>
        <v/>
      </c>
      <c r="G225" s="164" t="str">
        <f t="shared" si="34"/>
        <v/>
      </c>
      <c r="H225" s="39"/>
      <c r="L225" s="39"/>
      <c r="M225" s="39"/>
    </row>
    <row r="226" spans="1:14" outlineLevel="1" x14ac:dyDescent="0.25">
      <c r="A226" s="41" t="s">
        <v>320</v>
      </c>
      <c r="B226" s="69"/>
      <c r="C226" s="157"/>
      <c r="E226" s="58"/>
      <c r="F226" s="164" t="str">
        <f t="shared" si="33"/>
        <v/>
      </c>
      <c r="G226" s="164" t="str">
        <f t="shared" si="34"/>
        <v/>
      </c>
      <c r="H226" s="39"/>
      <c r="L226" s="39"/>
      <c r="M226" s="39"/>
    </row>
    <row r="227" spans="1:14" outlineLevel="1" x14ac:dyDescent="0.25">
      <c r="A227" s="41" t="s">
        <v>321</v>
      </c>
      <c r="B227" s="69"/>
      <c r="C227" s="157"/>
      <c r="E227" s="78"/>
      <c r="F227" s="164" t="str">
        <f t="shared" si="33"/>
        <v/>
      </c>
      <c r="G227" s="164" t="str">
        <f t="shared" si="34"/>
        <v/>
      </c>
      <c r="H227" s="39"/>
      <c r="L227" s="39"/>
      <c r="M227" s="39"/>
    </row>
    <row r="228" spans="1:14" ht="15" customHeight="1" x14ac:dyDescent="0.25">
      <c r="A228" s="60"/>
      <c r="B228" s="61" t="s">
        <v>322</v>
      </c>
      <c r="C228" s="60"/>
      <c r="D228" s="60"/>
      <c r="E228" s="62"/>
      <c r="F228" s="63"/>
      <c r="G228" s="63"/>
      <c r="H228" s="39"/>
      <c r="L228" s="39"/>
      <c r="M228" s="39"/>
    </row>
    <row r="229" spans="1:14" x14ac:dyDescent="0.25">
      <c r="A229" s="41" t="s">
        <v>323</v>
      </c>
      <c r="B229" s="58" t="s">
        <v>324</v>
      </c>
      <c r="C229" s="215" t="s">
        <v>1609</v>
      </c>
      <c r="H229" s="39"/>
      <c r="L229" s="39"/>
      <c r="M229" s="39"/>
    </row>
    <row r="230" spans="1:14" ht="15" customHeight="1" x14ac:dyDescent="0.25">
      <c r="A230" s="60"/>
      <c r="B230" s="61" t="s">
        <v>325</v>
      </c>
      <c r="C230" s="60"/>
      <c r="D230" s="60"/>
      <c r="E230" s="62"/>
      <c r="F230" s="63"/>
      <c r="G230" s="63"/>
      <c r="H230" s="39"/>
      <c r="L230" s="39"/>
      <c r="M230" s="39"/>
    </row>
    <row r="231" spans="1:14" x14ac:dyDescent="0.25">
      <c r="A231" s="41" t="s">
        <v>11</v>
      </c>
      <c r="B231" s="41" t="s">
        <v>994</v>
      </c>
      <c r="C231" s="157">
        <v>0</v>
      </c>
      <c r="E231" s="58"/>
      <c r="H231" s="39"/>
      <c r="L231" s="39"/>
      <c r="M231" s="39"/>
    </row>
    <row r="232" spans="1:14" x14ac:dyDescent="0.25">
      <c r="A232" s="41" t="s">
        <v>326</v>
      </c>
      <c r="B232" s="81" t="s">
        <v>327</v>
      </c>
      <c r="C232" s="157">
        <v>0</v>
      </c>
      <c r="E232" s="58"/>
      <c r="H232" s="39"/>
      <c r="L232" s="39"/>
      <c r="M232" s="39"/>
    </row>
    <row r="233" spans="1:14" x14ac:dyDescent="0.25">
      <c r="A233" s="41" t="s">
        <v>328</v>
      </c>
      <c r="B233" s="81" t="s">
        <v>329</v>
      </c>
      <c r="C233" s="157">
        <v>0</v>
      </c>
      <c r="E233" s="58"/>
      <c r="H233" s="39"/>
      <c r="L233" s="39"/>
      <c r="M233" s="39"/>
    </row>
    <row r="234" spans="1:14" outlineLevel="1" x14ac:dyDescent="0.25">
      <c r="A234" s="41" t="s">
        <v>330</v>
      </c>
      <c r="B234" s="56" t="s">
        <v>331</v>
      </c>
      <c r="C234" s="158"/>
      <c r="D234" s="58"/>
      <c r="E234" s="58"/>
      <c r="H234" s="39"/>
      <c r="L234" s="39"/>
      <c r="M234" s="39"/>
    </row>
    <row r="235" spans="1:14" outlineLevel="1" x14ac:dyDescent="0.25">
      <c r="A235" s="41" t="s">
        <v>332</v>
      </c>
      <c r="B235" s="56" t="s">
        <v>333</v>
      </c>
      <c r="C235" s="158"/>
      <c r="D235" s="58"/>
      <c r="E235" s="58"/>
      <c r="H235" s="39"/>
      <c r="L235" s="39"/>
      <c r="M235" s="39"/>
    </row>
    <row r="236" spans="1:14" outlineLevel="1" x14ac:dyDescent="0.25">
      <c r="A236" s="41" t="s">
        <v>334</v>
      </c>
      <c r="B236" s="56" t="s">
        <v>335</v>
      </c>
      <c r="C236" s="158"/>
      <c r="D236" s="58"/>
      <c r="E236" s="58"/>
      <c r="H236" s="39"/>
      <c r="L236" s="39"/>
      <c r="M236" s="39"/>
    </row>
    <row r="237" spans="1:14" outlineLevel="1" x14ac:dyDescent="0.25">
      <c r="A237" s="41" t="s">
        <v>336</v>
      </c>
      <c r="C237" s="58"/>
      <c r="D237" s="58"/>
      <c r="E237" s="58"/>
      <c r="H237" s="39"/>
      <c r="L237" s="39"/>
      <c r="M237" s="39"/>
    </row>
    <row r="238" spans="1:14" outlineLevel="1" x14ac:dyDescent="0.25">
      <c r="A238" s="41" t="s">
        <v>337</v>
      </c>
      <c r="C238" s="58"/>
      <c r="D238" s="58"/>
      <c r="E238" s="58"/>
      <c r="H238" s="39"/>
      <c r="L238" s="39"/>
      <c r="M238" s="39"/>
    </row>
    <row r="239" spans="1:14" outlineLevel="1" x14ac:dyDescent="0.25">
      <c r="A239" s="60"/>
      <c r="B239" s="61" t="s">
        <v>1592</v>
      </c>
      <c r="C239" s="60"/>
      <c r="D239" s="135"/>
      <c r="E239" s="62"/>
      <c r="F239" s="63"/>
      <c r="G239" s="63"/>
      <c r="H239" s="39"/>
      <c r="K239" s="82"/>
      <c r="L239" s="82"/>
      <c r="M239" s="82"/>
      <c r="N239" s="82"/>
    </row>
    <row r="240" spans="1:14" outlineLevel="1" x14ac:dyDescent="0.25">
      <c r="A240" s="41" t="s">
        <v>1210</v>
      </c>
      <c r="B240" s="41" t="s">
        <v>1565</v>
      </c>
      <c r="C240" s="41" t="s">
        <v>46</v>
      </c>
      <c r="D240" s="229"/>
      <c r="E240"/>
      <c r="F240"/>
      <c r="G240"/>
      <c r="H240" s="39"/>
      <c r="K240" s="82"/>
      <c r="L240" s="82"/>
      <c r="M240" s="82"/>
      <c r="N240" s="82"/>
    </row>
    <row r="241" spans="1:14" ht="30" outlineLevel="1" x14ac:dyDescent="0.25">
      <c r="A241" s="41" t="s">
        <v>1213</v>
      </c>
      <c r="B241" s="41" t="s">
        <v>1566</v>
      </c>
      <c r="C241" s="207" t="s">
        <v>46</v>
      </c>
      <c r="D241" s="229"/>
      <c r="E241"/>
      <c r="F241"/>
      <c r="G241"/>
      <c r="H241" s="39"/>
      <c r="K241" s="82"/>
      <c r="L241" s="82"/>
      <c r="M241" s="82"/>
      <c r="N241" s="82"/>
    </row>
    <row r="242" spans="1:14" outlineLevel="1" x14ac:dyDescent="0.25">
      <c r="A242" s="41" t="s">
        <v>1563</v>
      </c>
      <c r="B242" s="41" t="s">
        <v>1215</v>
      </c>
      <c r="C242" s="41" t="s">
        <v>1216</v>
      </c>
      <c r="D242" s="229"/>
      <c r="E242"/>
      <c r="F242"/>
      <c r="G242"/>
      <c r="H242" s="39"/>
      <c r="K242" s="82"/>
      <c r="L242" s="82"/>
      <c r="M242" s="82"/>
      <c r="N242" s="82"/>
    </row>
    <row r="243" spans="1:14" ht="45" outlineLevel="1" x14ac:dyDescent="0.25">
      <c r="A243" s="207" t="s">
        <v>1564</v>
      </c>
      <c r="B243" s="41" t="s">
        <v>1211</v>
      </c>
      <c r="C243" s="41" t="s">
        <v>1212</v>
      </c>
      <c r="D243" s="229"/>
      <c r="E243"/>
      <c r="F243"/>
      <c r="G243"/>
      <c r="H243" s="39"/>
      <c r="K243" s="82"/>
      <c r="L243" s="82"/>
      <c r="M243" s="82"/>
      <c r="N243" s="82"/>
    </row>
    <row r="244" spans="1:14" outlineLevel="1" x14ac:dyDescent="0.25">
      <c r="A244" s="41" t="s">
        <v>1217</v>
      </c>
      <c r="D244" s="229"/>
      <c r="E244"/>
      <c r="F244"/>
      <c r="G244"/>
      <c r="H244" s="39"/>
      <c r="K244" s="82"/>
      <c r="L244" s="82"/>
      <c r="M244" s="82"/>
      <c r="N244" s="82"/>
    </row>
    <row r="245" spans="1:14" outlineLevel="1" x14ac:dyDescent="0.25">
      <c r="A245" s="207" t="s">
        <v>1218</v>
      </c>
      <c r="D245" s="229"/>
      <c r="E245"/>
      <c r="F245"/>
      <c r="G245"/>
      <c r="H245" s="39"/>
      <c r="K245" s="82"/>
      <c r="L245" s="82"/>
      <c r="M245" s="82"/>
      <c r="N245" s="82"/>
    </row>
    <row r="246" spans="1:14" outlineLevel="1" x14ac:dyDescent="0.25">
      <c r="A246" s="207" t="s">
        <v>1214</v>
      </c>
      <c r="D246" s="229"/>
      <c r="E246"/>
      <c r="F246"/>
      <c r="G246"/>
      <c r="H246" s="39"/>
      <c r="K246" s="82"/>
      <c r="L246" s="82"/>
      <c r="M246" s="82"/>
      <c r="N246" s="82"/>
    </row>
    <row r="247" spans="1:14" outlineLevel="1" x14ac:dyDescent="0.25">
      <c r="A247" s="207" t="s">
        <v>1219</v>
      </c>
      <c r="D247" s="229"/>
      <c r="E247"/>
      <c r="F247"/>
      <c r="G247"/>
      <c r="H247" s="39"/>
      <c r="K247" s="82"/>
      <c r="L247" s="82"/>
      <c r="M247" s="82"/>
      <c r="N247" s="82"/>
    </row>
    <row r="248" spans="1:14" outlineLevel="1" x14ac:dyDescent="0.25">
      <c r="A248" s="207" t="s">
        <v>1220</v>
      </c>
      <c r="D248" s="229"/>
      <c r="E248"/>
      <c r="F248"/>
      <c r="G248"/>
      <c r="H248" s="39"/>
      <c r="K248" s="82"/>
      <c r="L248" s="82"/>
      <c r="M248" s="82"/>
      <c r="N248" s="82"/>
    </row>
    <row r="249" spans="1:14" outlineLevel="1" x14ac:dyDescent="0.25">
      <c r="A249" s="207" t="s">
        <v>1221</v>
      </c>
      <c r="D249" s="229"/>
      <c r="E249"/>
      <c r="F249"/>
      <c r="G249"/>
      <c r="H249" s="39"/>
      <c r="K249" s="82"/>
      <c r="L249" s="82"/>
      <c r="M249" s="82"/>
      <c r="N249" s="82"/>
    </row>
    <row r="250" spans="1:14" outlineLevel="1" x14ac:dyDescent="0.25">
      <c r="A250" s="207" t="s">
        <v>1222</v>
      </c>
      <c r="D250" s="229"/>
      <c r="E250"/>
      <c r="F250"/>
      <c r="G250"/>
      <c r="H250" s="39"/>
      <c r="K250" s="82"/>
      <c r="L250" s="82"/>
      <c r="M250" s="82"/>
      <c r="N250" s="82"/>
    </row>
    <row r="251" spans="1:14" outlineLevel="1" x14ac:dyDescent="0.25">
      <c r="A251" s="207" t="s">
        <v>1223</v>
      </c>
      <c r="D251" s="229"/>
      <c r="E251"/>
      <c r="F251"/>
      <c r="G251"/>
      <c r="H251" s="39"/>
      <c r="K251" s="82"/>
      <c r="L251" s="82"/>
      <c r="M251" s="82"/>
      <c r="N251" s="82"/>
    </row>
    <row r="252" spans="1:14" outlineLevel="1" x14ac:dyDescent="0.25">
      <c r="A252" s="207" t="s">
        <v>1224</v>
      </c>
      <c r="D252" s="229"/>
      <c r="E252"/>
      <c r="F252"/>
      <c r="G252"/>
      <c r="H252" s="39"/>
      <c r="K252" s="82"/>
      <c r="L252" s="82"/>
      <c r="M252" s="82"/>
      <c r="N252" s="82"/>
    </row>
    <row r="253" spans="1:14" outlineLevel="1" x14ac:dyDescent="0.25">
      <c r="A253" s="207" t="s">
        <v>1225</v>
      </c>
      <c r="D253" s="229"/>
      <c r="E253"/>
      <c r="F253"/>
      <c r="G253"/>
      <c r="H253" s="39"/>
      <c r="K253" s="82"/>
      <c r="L253" s="82"/>
      <c r="M253" s="82"/>
      <c r="N253" s="82"/>
    </row>
    <row r="254" spans="1:14" outlineLevel="1" x14ac:dyDescent="0.25">
      <c r="A254" s="207" t="s">
        <v>1226</v>
      </c>
      <c r="D254" s="229"/>
      <c r="E254"/>
      <c r="F254"/>
      <c r="G254"/>
      <c r="H254" s="39"/>
      <c r="K254" s="82"/>
      <c r="L254" s="82"/>
      <c r="M254" s="82"/>
      <c r="N254" s="82"/>
    </row>
    <row r="255" spans="1:14" outlineLevel="1" x14ac:dyDescent="0.25">
      <c r="A255" s="207" t="s">
        <v>1227</v>
      </c>
      <c r="D255" s="229"/>
      <c r="E255"/>
      <c r="F255"/>
      <c r="G255"/>
      <c r="H255" s="39"/>
      <c r="K255" s="82"/>
      <c r="L255" s="82"/>
      <c r="M255" s="82"/>
      <c r="N255" s="82"/>
    </row>
    <row r="256" spans="1:14" outlineLevel="1" x14ac:dyDescent="0.25">
      <c r="A256" s="207" t="s">
        <v>1228</v>
      </c>
      <c r="D256" s="229"/>
      <c r="E256"/>
      <c r="F256"/>
      <c r="G256"/>
      <c r="H256" s="39"/>
      <c r="K256" s="82"/>
      <c r="L256" s="82"/>
      <c r="M256" s="82"/>
      <c r="N256" s="82"/>
    </row>
    <row r="257" spans="1:14" outlineLevel="1" x14ac:dyDescent="0.25">
      <c r="A257" s="207" t="s">
        <v>1229</v>
      </c>
      <c r="D257" s="229"/>
      <c r="E257"/>
      <c r="F257"/>
      <c r="G257"/>
      <c r="H257" s="39"/>
      <c r="K257" s="82"/>
      <c r="L257" s="82"/>
      <c r="M257" s="82"/>
      <c r="N257" s="82"/>
    </row>
    <row r="258" spans="1:14" outlineLevel="1" x14ac:dyDescent="0.25">
      <c r="A258" s="207" t="s">
        <v>1230</v>
      </c>
      <c r="D258" s="229"/>
      <c r="E258"/>
      <c r="F258"/>
      <c r="G258"/>
      <c r="H258" s="39"/>
      <c r="K258" s="82"/>
      <c r="L258" s="82"/>
      <c r="M258" s="82"/>
      <c r="N258" s="82"/>
    </row>
    <row r="259" spans="1:14" outlineLevel="1" x14ac:dyDescent="0.25">
      <c r="A259" s="207" t="s">
        <v>1231</v>
      </c>
      <c r="D259" s="229"/>
      <c r="E259"/>
      <c r="F259"/>
      <c r="G259"/>
      <c r="H259" s="39"/>
      <c r="K259" s="82"/>
      <c r="L259" s="82"/>
      <c r="M259" s="82"/>
      <c r="N259" s="82"/>
    </row>
    <row r="260" spans="1:14" outlineLevel="1" x14ac:dyDescent="0.25">
      <c r="A260" s="207" t="s">
        <v>1232</v>
      </c>
      <c r="D260" s="229"/>
      <c r="E260"/>
      <c r="F260"/>
      <c r="G260"/>
      <c r="H260" s="39"/>
      <c r="K260" s="82"/>
      <c r="L260" s="82"/>
      <c r="M260" s="82"/>
      <c r="N260" s="82"/>
    </row>
    <row r="261" spans="1:14" outlineLevel="1" x14ac:dyDescent="0.25">
      <c r="A261" s="207" t="s">
        <v>1233</v>
      </c>
      <c r="D261" s="229"/>
      <c r="E261"/>
      <c r="F261"/>
      <c r="G261"/>
      <c r="H261" s="39"/>
      <c r="K261" s="82"/>
      <c r="L261" s="82"/>
      <c r="M261" s="82"/>
      <c r="N261" s="82"/>
    </row>
    <row r="262" spans="1:14" outlineLevel="1" x14ac:dyDescent="0.25">
      <c r="A262" s="207" t="s">
        <v>1234</v>
      </c>
      <c r="D262" s="229"/>
      <c r="E262"/>
      <c r="F262"/>
      <c r="G262"/>
      <c r="H262" s="39"/>
      <c r="K262" s="82"/>
      <c r="L262" s="82"/>
      <c r="M262" s="82"/>
      <c r="N262" s="82"/>
    </row>
    <row r="263" spans="1:14" outlineLevel="1" x14ac:dyDescent="0.25">
      <c r="A263" s="207" t="s">
        <v>1235</v>
      </c>
      <c r="D263" s="229"/>
      <c r="E263"/>
      <c r="F263"/>
      <c r="G263"/>
      <c r="H263" s="39"/>
      <c r="K263" s="82"/>
      <c r="L263" s="82"/>
      <c r="M263" s="82"/>
      <c r="N263" s="82"/>
    </row>
    <row r="264" spans="1:14" outlineLevel="1" x14ac:dyDescent="0.25">
      <c r="A264" s="207" t="s">
        <v>1236</v>
      </c>
      <c r="D264" s="229"/>
      <c r="E264"/>
      <c r="F264"/>
      <c r="G264"/>
      <c r="H264" s="39"/>
      <c r="K264" s="82"/>
      <c r="L264" s="82"/>
      <c r="M264" s="82"/>
      <c r="N264" s="82"/>
    </row>
    <row r="265" spans="1:14" outlineLevel="1" x14ac:dyDescent="0.25">
      <c r="A265" s="207" t="s">
        <v>1237</v>
      </c>
      <c r="D265" s="229"/>
      <c r="E265"/>
      <c r="F265"/>
      <c r="G265"/>
      <c r="H265" s="39"/>
      <c r="K265" s="82"/>
      <c r="L265" s="82"/>
      <c r="M265" s="82"/>
      <c r="N265" s="82"/>
    </row>
    <row r="266" spans="1:14" outlineLevel="1" x14ac:dyDescent="0.25">
      <c r="A266" s="207" t="s">
        <v>1238</v>
      </c>
      <c r="D266" s="229"/>
      <c r="E266"/>
      <c r="F266"/>
      <c r="G266"/>
      <c r="H266" s="39"/>
      <c r="K266" s="82"/>
      <c r="L266" s="82"/>
      <c r="M266" s="82"/>
      <c r="N266" s="82"/>
    </row>
    <row r="267" spans="1:14" outlineLevel="1" x14ac:dyDescent="0.25">
      <c r="A267" s="207" t="s">
        <v>1239</v>
      </c>
      <c r="D267" s="229"/>
      <c r="E267"/>
      <c r="F267"/>
      <c r="G267"/>
      <c r="H267" s="39"/>
      <c r="K267" s="82"/>
      <c r="L267" s="82"/>
      <c r="M267" s="82"/>
      <c r="N267" s="82"/>
    </row>
    <row r="268" spans="1:14" outlineLevel="1" x14ac:dyDescent="0.25">
      <c r="A268" s="207" t="s">
        <v>1240</v>
      </c>
      <c r="D268" s="229"/>
      <c r="E268"/>
      <c r="F268"/>
      <c r="G268"/>
      <c r="H268" s="39"/>
      <c r="K268" s="82"/>
      <c r="L268" s="82"/>
      <c r="M268" s="82"/>
      <c r="N268" s="82"/>
    </row>
    <row r="269" spans="1:14" outlineLevel="1" x14ac:dyDescent="0.25">
      <c r="A269" s="207" t="s">
        <v>1241</v>
      </c>
      <c r="D269" s="229"/>
      <c r="E269"/>
      <c r="F269"/>
      <c r="G269"/>
      <c r="H269" s="39"/>
      <c r="K269" s="82"/>
      <c r="L269" s="82"/>
      <c r="M269" s="82"/>
      <c r="N269" s="82"/>
    </row>
    <row r="270" spans="1:14" outlineLevel="1" x14ac:dyDescent="0.25">
      <c r="A270" s="207" t="s">
        <v>1242</v>
      </c>
      <c r="D270" s="229"/>
      <c r="E270"/>
      <c r="F270"/>
      <c r="G270"/>
      <c r="H270" s="39"/>
      <c r="K270" s="82"/>
      <c r="L270" s="82"/>
      <c r="M270" s="82"/>
      <c r="N270" s="82"/>
    </row>
    <row r="271" spans="1:14" outlineLevel="1" x14ac:dyDescent="0.25">
      <c r="A271" s="207" t="s">
        <v>1243</v>
      </c>
      <c r="D271" s="229"/>
      <c r="E271"/>
      <c r="F271"/>
      <c r="G271"/>
      <c r="H271" s="39"/>
      <c r="K271" s="82"/>
      <c r="L271" s="82"/>
      <c r="M271" s="82"/>
      <c r="N271" s="82"/>
    </row>
    <row r="272" spans="1:14" outlineLevel="1" x14ac:dyDescent="0.25">
      <c r="A272" s="207" t="s">
        <v>1244</v>
      </c>
      <c r="D272" s="229"/>
      <c r="E272"/>
      <c r="F272"/>
      <c r="G272"/>
      <c r="H272" s="39"/>
      <c r="K272" s="82"/>
      <c r="L272" s="82"/>
      <c r="M272" s="82"/>
      <c r="N272" s="82"/>
    </row>
    <row r="273" spans="1:14" outlineLevel="1" x14ac:dyDescent="0.25">
      <c r="A273" s="207" t="s">
        <v>1245</v>
      </c>
      <c r="D273" s="229"/>
      <c r="E273"/>
      <c r="F273"/>
      <c r="G273"/>
      <c r="H273" s="39"/>
      <c r="K273" s="82"/>
      <c r="L273" s="82"/>
      <c r="M273" s="82"/>
      <c r="N273" s="82"/>
    </row>
    <row r="274" spans="1:14" outlineLevel="1" x14ac:dyDescent="0.25">
      <c r="A274" s="207" t="s">
        <v>1246</v>
      </c>
      <c r="D274" s="229"/>
      <c r="E274"/>
      <c r="F274"/>
      <c r="G274"/>
      <c r="H274" s="39"/>
      <c r="K274" s="82"/>
      <c r="L274" s="82"/>
      <c r="M274" s="82"/>
      <c r="N274" s="82"/>
    </row>
    <row r="275" spans="1:14" outlineLevel="1" x14ac:dyDescent="0.25">
      <c r="A275" s="207" t="s">
        <v>1247</v>
      </c>
      <c r="D275" s="229"/>
      <c r="E275"/>
      <c r="F275"/>
      <c r="G275"/>
      <c r="H275" s="39"/>
      <c r="K275" s="82"/>
      <c r="L275" s="82"/>
      <c r="M275" s="82"/>
      <c r="N275" s="82"/>
    </row>
    <row r="276" spans="1:14" outlineLevel="1" x14ac:dyDescent="0.25">
      <c r="A276" s="207" t="s">
        <v>1248</v>
      </c>
      <c r="D276" s="229"/>
      <c r="E276"/>
      <c r="F276"/>
      <c r="G276"/>
      <c r="H276" s="39"/>
      <c r="K276" s="82"/>
      <c r="L276" s="82"/>
      <c r="M276" s="82"/>
      <c r="N276" s="82"/>
    </row>
    <row r="277" spans="1:14" outlineLevel="1" x14ac:dyDescent="0.25">
      <c r="A277" s="207" t="s">
        <v>1249</v>
      </c>
      <c r="D277" s="229"/>
      <c r="E277"/>
      <c r="F277"/>
      <c r="G277"/>
      <c r="H277" s="39"/>
      <c r="K277" s="82"/>
      <c r="L277" s="82"/>
      <c r="M277" s="82"/>
      <c r="N277" s="82"/>
    </row>
    <row r="278" spans="1:14" outlineLevel="1" x14ac:dyDescent="0.25">
      <c r="A278" s="207" t="s">
        <v>1250</v>
      </c>
      <c r="D278" s="229"/>
      <c r="E278"/>
      <c r="F278"/>
      <c r="G278"/>
      <c r="H278" s="39"/>
      <c r="K278" s="82"/>
      <c r="L278" s="82"/>
      <c r="M278" s="82"/>
      <c r="N278" s="82"/>
    </row>
    <row r="279" spans="1:14" outlineLevel="1" x14ac:dyDescent="0.25">
      <c r="A279" s="207" t="s">
        <v>1251</v>
      </c>
      <c r="D279" s="229"/>
      <c r="E279"/>
      <c r="F279"/>
      <c r="G279"/>
      <c r="H279" s="39"/>
      <c r="K279" s="82"/>
      <c r="L279" s="82"/>
      <c r="M279" s="82"/>
      <c r="N279" s="82"/>
    </row>
    <row r="280" spans="1:14" outlineLevel="1" x14ac:dyDescent="0.25">
      <c r="A280" s="207" t="s">
        <v>1252</v>
      </c>
      <c r="D280" s="229"/>
      <c r="E280"/>
      <c r="F280"/>
      <c r="G280"/>
      <c r="H280" s="39"/>
      <c r="K280" s="82"/>
      <c r="L280" s="82"/>
      <c r="M280" s="82"/>
      <c r="N280" s="82"/>
    </row>
    <row r="281" spans="1:14" outlineLevel="1" x14ac:dyDescent="0.25">
      <c r="A281" s="207" t="s">
        <v>1253</v>
      </c>
      <c r="D281" s="229"/>
      <c r="E281"/>
      <c r="F281"/>
      <c r="G281"/>
      <c r="H281" s="39"/>
      <c r="K281" s="82"/>
      <c r="L281" s="82"/>
      <c r="M281" s="82"/>
      <c r="N281" s="82"/>
    </row>
    <row r="282" spans="1:14" outlineLevel="1" x14ac:dyDescent="0.25">
      <c r="A282" s="207" t="s">
        <v>1254</v>
      </c>
      <c r="D282" s="229"/>
      <c r="E282"/>
      <c r="F282"/>
      <c r="G282"/>
      <c r="H282" s="39"/>
      <c r="K282" s="82"/>
      <c r="L282" s="82"/>
      <c r="M282" s="82"/>
      <c r="N282" s="82"/>
    </row>
    <row r="283" spans="1:14" outlineLevel="1" x14ac:dyDescent="0.25">
      <c r="A283" s="207" t="s">
        <v>1255</v>
      </c>
      <c r="D283" s="229"/>
      <c r="E283"/>
      <c r="F283"/>
      <c r="G283"/>
      <c r="H283" s="39"/>
      <c r="K283" s="82"/>
      <c r="L283" s="82"/>
      <c r="M283" s="82"/>
      <c r="N283" s="82"/>
    </row>
    <row r="284" spans="1:14" outlineLevel="1" x14ac:dyDescent="0.25">
      <c r="A284" s="207" t="s">
        <v>1256</v>
      </c>
      <c r="D284" s="229"/>
      <c r="E284"/>
      <c r="F284"/>
      <c r="G284"/>
      <c r="H284" s="39"/>
      <c r="K284" s="82"/>
      <c r="L284" s="82"/>
      <c r="M284" s="82"/>
      <c r="N284" s="82"/>
    </row>
    <row r="285" spans="1:14" ht="37.5" x14ac:dyDescent="0.25">
      <c r="A285" s="52"/>
      <c r="B285" s="52" t="s">
        <v>338</v>
      </c>
      <c r="C285" s="52" t="s">
        <v>1</v>
      </c>
      <c r="D285" s="52" t="s">
        <v>1</v>
      </c>
      <c r="E285" s="52"/>
      <c r="F285" s="53"/>
      <c r="G285" s="54"/>
      <c r="H285" s="39"/>
      <c r="I285" s="45"/>
      <c r="J285" s="45"/>
      <c r="K285" s="45"/>
      <c r="L285" s="45"/>
      <c r="M285" s="47"/>
    </row>
    <row r="286" spans="1:14" ht="18.75" x14ac:dyDescent="0.25">
      <c r="A286" s="83" t="s">
        <v>1602</v>
      </c>
      <c r="B286" s="84"/>
      <c r="C286" s="84"/>
      <c r="D286" s="84"/>
      <c r="E286" s="84"/>
      <c r="F286" s="85"/>
      <c r="G286" s="84"/>
      <c r="H286" s="39"/>
      <c r="I286" s="45"/>
      <c r="J286" s="45"/>
      <c r="K286" s="45"/>
      <c r="L286" s="45"/>
      <c r="M286" s="47"/>
    </row>
    <row r="287" spans="1:14" ht="18.75" x14ac:dyDescent="0.25">
      <c r="A287" s="83" t="s">
        <v>1603</v>
      </c>
      <c r="B287" s="84"/>
      <c r="C287" s="84"/>
      <c r="D287" s="84"/>
      <c r="E287" s="84"/>
      <c r="F287" s="85"/>
      <c r="G287" s="84"/>
      <c r="H287" s="39"/>
      <c r="I287" s="45"/>
      <c r="J287" s="45"/>
      <c r="K287" s="45"/>
      <c r="L287" s="45"/>
      <c r="M287" s="47"/>
    </row>
    <row r="288" spans="1:14" x14ac:dyDescent="0.25">
      <c r="A288" s="41" t="s">
        <v>339</v>
      </c>
      <c r="B288" s="56" t="s">
        <v>340</v>
      </c>
      <c r="C288" s="86">
        <f>ROW(B38)</f>
        <v>38</v>
      </c>
      <c r="D288" s="77"/>
      <c r="E288" s="77"/>
      <c r="F288" s="77"/>
      <c r="G288" s="77"/>
      <c r="H288" s="39"/>
      <c r="I288" s="56"/>
      <c r="J288" s="86"/>
      <c r="L288" s="77"/>
      <c r="M288" s="77"/>
      <c r="N288" s="77"/>
    </row>
    <row r="289" spans="1:14" x14ac:dyDescent="0.25">
      <c r="A289" s="41" t="s">
        <v>341</v>
      </c>
      <c r="B289" s="56" t="s">
        <v>342</v>
      </c>
      <c r="C289" s="86">
        <f>ROW(B39)</f>
        <v>39</v>
      </c>
      <c r="E289" s="77"/>
      <c r="F289" s="77"/>
      <c r="H289" s="39"/>
      <c r="I289" s="56"/>
      <c r="J289" s="86"/>
      <c r="L289" s="77"/>
      <c r="M289" s="77"/>
    </row>
    <row r="290" spans="1:14" x14ac:dyDescent="0.25">
      <c r="A290" s="41" t="s">
        <v>343</v>
      </c>
      <c r="B290" s="56" t="s">
        <v>344</v>
      </c>
      <c r="C290" s="86" t="str">
        <f ca="1">IF(ISREF(INDIRECT("'B1. HTT Mortgage Assets'!A1")),ROW('B1. HTT Mortgage Assets'!B43)&amp;" for Mortgage Assets","")</f>
        <v>43 for Mortgage Assets</v>
      </c>
      <c r="D290" s="86" t="str">
        <f ca="1">IF(ISREF(INDIRECT("'B2. HTT Public Sector Assets'!A1")),ROW(#REF!)&amp; " for Public Sector Assets","")</f>
        <v/>
      </c>
      <c r="E290" s="87"/>
      <c r="F290" s="77"/>
      <c r="G290" s="87"/>
      <c r="H290" s="39"/>
      <c r="I290" s="56"/>
      <c r="J290" s="86"/>
      <c r="K290" s="86"/>
      <c r="L290" s="87"/>
      <c r="M290" s="77"/>
      <c r="N290" s="87"/>
    </row>
    <row r="291" spans="1:14" x14ac:dyDescent="0.25">
      <c r="A291" s="41" t="s">
        <v>345</v>
      </c>
      <c r="B291" s="56" t="s">
        <v>346</v>
      </c>
      <c r="C291" s="86">
        <f>ROW(B52)</f>
        <v>52</v>
      </c>
      <c r="H291" s="39"/>
      <c r="I291" s="56"/>
      <c r="J291" s="86"/>
    </row>
    <row r="292" spans="1:14" x14ac:dyDescent="0.25">
      <c r="A292" s="41" t="s">
        <v>347</v>
      </c>
      <c r="B292" s="56" t="s">
        <v>348</v>
      </c>
      <c r="C292" s="88" t="str">
        <f ca="1">IF(ISREF(INDIRECT("'B1. HTT Mortgage Assets'!A1")),ROW('B1. HTT Mortgage Assets'!B186)&amp;" for Residential Mortgage Assets","")</f>
        <v>186 for Residential Mortgage Assets</v>
      </c>
      <c r="D292" s="86" t="str">
        <f ca="1">IF(ISREF(INDIRECT("'B1. HTT Mortgage Assets'!A1")),ROW('B1. HTT Mortgage Assets'!B412 )&amp; " for Commercial Mortgage Assets","")</f>
        <v>412 for Commercial Mortgage Assets</v>
      </c>
      <c r="E292" s="87"/>
      <c r="F292" s="86" t="str">
        <f ca="1">IF(ISREF(INDIRECT("'B2. HTT Public Sector Assets'!A1")),ROW(#REF!)&amp; " for Public Sector Assets","")</f>
        <v/>
      </c>
      <c r="G292" s="87"/>
      <c r="H292" s="39"/>
      <c r="I292" s="56"/>
      <c r="J292" s="82"/>
      <c r="K292" s="86"/>
      <c r="L292" s="87"/>
      <c r="N292" s="87"/>
    </row>
    <row r="293" spans="1:14" x14ac:dyDescent="0.25">
      <c r="A293" s="41" t="s">
        <v>349</v>
      </c>
      <c r="B293" s="56" t="s">
        <v>350</v>
      </c>
      <c r="C293" s="86" t="str">
        <f ca="1">IF(ISREF(INDIRECT("'B1. HTT Mortgage Assets'!A1")),ROW('B1. HTT Mortgage Assets'!B149)&amp;" for Mortgage Assets","")</f>
        <v>149 for Mortgage Assets</v>
      </c>
      <c r="D293" s="86" t="str">
        <f ca="1">IF(ISREF(INDIRECT("'B2. HTT Public Sector Assets'!A1")),ROW(#REF!)&amp;" for Public Sector Assets","")</f>
        <v/>
      </c>
      <c r="H293" s="39"/>
      <c r="I293" s="56"/>
      <c r="M293" s="87"/>
    </row>
    <row r="294" spans="1:14" x14ac:dyDescent="0.25">
      <c r="A294" s="41" t="s">
        <v>351</v>
      </c>
      <c r="B294" s="56" t="s">
        <v>352</v>
      </c>
      <c r="C294" s="86">
        <f>ROW(B111)</f>
        <v>111</v>
      </c>
      <c r="F294" s="87"/>
      <c r="H294" s="39"/>
      <c r="I294" s="56"/>
      <c r="J294" s="86"/>
      <c r="M294" s="87"/>
    </row>
    <row r="295" spans="1:14" x14ac:dyDescent="0.25">
      <c r="A295" s="41" t="s">
        <v>353</v>
      </c>
      <c r="B295" s="56" t="s">
        <v>354</v>
      </c>
      <c r="C295" s="86">
        <f>ROW(B163)</f>
        <v>163</v>
      </c>
      <c r="E295" s="87"/>
      <c r="F295" s="87"/>
      <c r="H295" s="39"/>
      <c r="I295" s="56"/>
      <c r="J295" s="86"/>
      <c r="L295" s="87"/>
      <c r="M295" s="87"/>
    </row>
    <row r="296" spans="1:14" x14ac:dyDescent="0.25">
      <c r="A296" s="41" t="s">
        <v>355</v>
      </c>
      <c r="B296" s="56" t="s">
        <v>356</v>
      </c>
      <c r="C296" s="86">
        <f>ROW(B137)</f>
        <v>137</v>
      </c>
      <c r="E296" s="87"/>
      <c r="F296" s="87"/>
      <c r="H296" s="39"/>
      <c r="I296" s="56"/>
      <c r="J296" s="86"/>
      <c r="L296" s="87"/>
      <c r="M296" s="87"/>
    </row>
    <row r="297" spans="1:14" x14ac:dyDescent="0.25">
      <c r="A297" s="41" t="s">
        <v>357</v>
      </c>
      <c r="B297" s="41" t="s">
        <v>358</v>
      </c>
      <c r="C297" s="86" t="str">
        <f>ROW('C. HTT Harmonised Glossary'!B17)&amp;" for Harmonised Glossary"</f>
        <v>17 for Harmonised Glossary</v>
      </c>
      <c r="E297" s="87"/>
      <c r="H297" s="39"/>
      <c r="J297" s="86"/>
      <c r="L297" s="87"/>
    </row>
    <row r="298" spans="1:14" x14ac:dyDescent="0.25">
      <c r="A298" s="41" t="s">
        <v>359</v>
      </c>
      <c r="B298" s="56" t="s">
        <v>360</v>
      </c>
      <c r="C298" s="86">
        <f>ROW(B65)</f>
        <v>65</v>
      </c>
      <c r="E298" s="87"/>
      <c r="H298" s="39"/>
      <c r="I298" s="56"/>
      <c r="J298" s="86"/>
      <c r="L298" s="87"/>
    </row>
    <row r="299" spans="1:14" x14ac:dyDescent="0.25">
      <c r="A299" s="41" t="s">
        <v>361</v>
      </c>
      <c r="B299" s="56" t="s">
        <v>362</v>
      </c>
      <c r="C299" s="86">
        <f>ROW(B88)</f>
        <v>88</v>
      </c>
      <c r="E299" s="87"/>
      <c r="H299" s="39"/>
      <c r="I299" s="56"/>
      <c r="J299" s="86"/>
      <c r="L299" s="87"/>
    </row>
    <row r="300" spans="1:14" x14ac:dyDescent="0.25">
      <c r="A300" s="41" t="s">
        <v>363</v>
      </c>
      <c r="B300" s="56" t="s">
        <v>364</v>
      </c>
      <c r="C300" s="86" t="str">
        <f ca="1">IF(ISREF(INDIRECT("'B1. HTT Mortgage Assets'!A1")),ROW('B1. HTT Mortgage Assets'!B179)&amp; " for Mortgage Assets","")</f>
        <v>179 for Mortgage Assets</v>
      </c>
      <c r="D300" s="86" t="str">
        <f ca="1">IF(ISREF(INDIRECT("'B2. HTT Public Sector Assets'!A1")),ROW(#REF!)&amp; " for Public Sector Assets","")</f>
        <v/>
      </c>
      <c r="E300" s="87"/>
      <c r="H300" s="39"/>
      <c r="I300" s="56"/>
      <c r="J300" s="86"/>
      <c r="K300" s="86"/>
      <c r="L300" s="87"/>
    </row>
    <row r="301" spans="1:14" outlineLevel="1" x14ac:dyDescent="0.25">
      <c r="A301" s="41" t="s">
        <v>365</v>
      </c>
      <c r="B301" s="56"/>
      <c r="C301" s="86"/>
      <c r="D301" s="86"/>
      <c r="E301" s="87"/>
      <c r="H301" s="39"/>
      <c r="I301" s="56"/>
      <c r="J301" s="86"/>
      <c r="K301" s="86"/>
      <c r="L301" s="87"/>
    </row>
    <row r="302" spans="1:14" outlineLevel="1" x14ac:dyDescent="0.25">
      <c r="A302" s="41" t="s">
        <v>366</v>
      </c>
      <c r="B302" s="56"/>
      <c r="C302" s="86"/>
      <c r="D302" s="86"/>
      <c r="E302" s="87"/>
      <c r="H302" s="39"/>
      <c r="I302" s="56"/>
      <c r="J302" s="86"/>
      <c r="K302" s="86"/>
      <c r="L302" s="87"/>
    </row>
    <row r="303" spans="1:14" outlineLevel="1" x14ac:dyDescent="0.25">
      <c r="A303" s="41" t="s">
        <v>367</v>
      </c>
      <c r="B303" s="56"/>
      <c r="C303" s="86"/>
      <c r="D303" s="86"/>
      <c r="E303" s="87"/>
      <c r="H303" s="39"/>
      <c r="I303" s="56"/>
      <c r="J303" s="86"/>
      <c r="K303" s="86"/>
      <c r="L303" s="87"/>
    </row>
    <row r="304" spans="1:14" outlineLevel="1" x14ac:dyDescent="0.25">
      <c r="A304" s="41" t="s">
        <v>368</v>
      </c>
      <c r="B304" s="56"/>
      <c r="C304" s="86"/>
      <c r="D304" s="86"/>
      <c r="E304" s="87"/>
      <c r="H304" s="39"/>
      <c r="I304" s="56"/>
      <c r="J304" s="86"/>
      <c r="K304" s="86"/>
      <c r="L304" s="87"/>
    </row>
    <row r="305" spans="1:14" outlineLevel="1" x14ac:dyDescent="0.25">
      <c r="A305" s="41" t="s">
        <v>369</v>
      </c>
      <c r="B305" s="56"/>
      <c r="C305" s="86"/>
      <c r="D305" s="86"/>
      <c r="E305" s="87"/>
      <c r="H305" s="39"/>
      <c r="I305" s="56"/>
      <c r="J305" s="86"/>
      <c r="K305" s="86"/>
      <c r="L305" s="87"/>
      <c r="N305" s="70"/>
    </row>
    <row r="306" spans="1:14" outlineLevel="1" x14ac:dyDescent="0.25">
      <c r="A306" s="41" t="s">
        <v>370</v>
      </c>
      <c r="B306" s="56"/>
      <c r="C306" s="86"/>
      <c r="D306" s="86"/>
      <c r="E306" s="87"/>
      <c r="H306" s="39"/>
      <c r="I306" s="56"/>
      <c r="J306" s="86"/>
      <c r="K306" s="86"/>
      <c r="L306" s="87"/>
      <c r="N306" s="70"/>
    </row>
    <row r="307" spans="1:14" outlineLevel="1" x14ac:dyDescent="0.25">
      <c r="A307" s="41" t="s">
        <v>371</v>
      </c>
      <c r="B307" s="56"/>
      <c r="C307" s="86"/>
      <c r="D307" s="86"/>
      <c r="E307" s="87"/>
      <c r="H307" s="39"/>
      <c r="I307" s="56"/>
      <c r="J307" s="86"/>
      <c r="K307" s="86"/>
      <c r="L307" s="87"/>
      <c r="N307" s="70"/>
    </row>
    <row r="308" spans="1:14" outlineLevel="1" x14ac:dyDescent="0.25">
      <c r="A308" s="41" t="s">
        <v>372</v>
      </c>
      <c r="B308" s="56"/>
      <c r="C308" s="86"/>
      <c r="D308" s="86"/>
      <c r="E308" s="87"/>
      <c r="H308" s="39"/>
      <c r="I308" s="56"/>
      <c r="J308" s="86"/>
      <c r="K308" s="86"/>
      <c r="L308" s="87"/>
      <c r="N308" s="70"/>
    </row>
    <row r="309" spans="1:14" outlineLevel="1" x14ac:dyDescent="0.25">
      <c r="A309" s="41" t="s">
        <v>373</v>
      </c>
      <c r="B309" s="56"/>
      <c r="C309" s="86"/>
      <c r="D309" s="86"/>
      <c r="E309" s="87"/>
      <c r="H309" s="39"/>
      <c r="I309" s="56"/>
      <c r="J309" s="86"/>
      <c r="K309" s="86"/>
      <c r="L309" s="87"/>
      <c r="N309" s="70"/>
    </row>
    <row r="310" spans="1:14" outlineLevel="1" x14ac:dyDescent="0.25">
      <c r="A310" s="41" t="s">
        <v>374</v>
      </c>
      <c r="H310" s="39"/>
      <c r="N310" s="70"/>
    </row>
    <row r="311" spans="1:14" ht="37.5" x14ac:dyDescent="0.25">
      <c r="A311" s="53"/>
      <c r="B311" s="52" t="s">
        <v>42</v>
      </c>
      <c r="C311" s="53"/>
      <c r="D311" s="53"/>
      <c r="E311" s="53"/>
      <c r="F311" s="53"/>
      <c r="G311" s="54"/>
      <c r="H311" s="39"/>
      <c r="I311" s="45"/>
      <c r="J311" s="47"/>
      <c r="K311" s="47"/>
      <c r="L311" s="47"/>
      <c r="M311" s="47"/>
      <c r="N311" s="70"/>
    </row>
    <row r="312" spans="1:14" x14ac:dyDescent="0.25">
      <c r="A312" s="41" t="s">
        <v>5</v>
      </c>
      <c r="B312" s="64" t="s">
        <v>375</v>
      </c>
      <c r="C312" s="41" t="s">
        <v>46</v>
      </c>
      <c r="H312" s="39"/>
      <c r="I312" s="64"/>
      <c r="J312" s="86"/>
      <c r="N312" s="70"/>
    </row>
    <row r="313" spans="1:14" outlineLevel="1" x14ac:dyDescent="0.25">
      <c r="A313" s="41" t="s">
        <v>376</v>
      </c>
      <c r="B313" s="64"/>
      <c r="C313" s="86"/>
      <c r="H313" s="39"/>
      <c r="I313" s="64"/>
      <c r="J313" s="86"/>
      <c r="N313" s="70"/>
    </row>
    <row r="314" spans="1:14" outlineLevel="1" x14ac:dyDescent="0.25">
      <c r="A314" s="41" t="s">
        <v>377</v>
      </c>
      <c r="B314" s="64"/>
      <c r="C314" s="86"/>
      <c r="H314" s="39"/>
      <c r="I314" s="64"/>
      <c r="J314" s="86"/>
      <c r="N314" s="70"/>
    </row>
    <row r="315" spans="1:14" outlineLevel="1" x14ac:dyDescent="0.25">
      <c r="A315" s="41" t="s">
        <v>378</v>
      </c>
      <c r="B315" s="64"/>
      <c r="C315" s="86"/>
      <c r="H315" s="39"/>
      <c r="I315" s="64"/>
      <c r="J315" s="86"/>
      <c r="N315" s="70"/>
    </row>
    <row r="316" spans="1:14" outlineLevel="1" x14ac:dyDescent="0.25">
      <c r="A316" s="41" t="s">
        <v>379</v>
      </c>
      <c r="B316" s="64"/>
      <c r="C316" s="86"/>
      <c r="H316" s="39"/>
      <c r="I316" s="64"/>
      <c r="J316" s="86"/>
      <c r="N316" s="70"/>
    </row>
    <row r="317" spans="1:14" outlineLevel="1" x14ac:dyDescent="0.25">
      <c r="A317" s="41" t="s">
        <v>380</v>
      </c>
      <c r="B317" s="64"/>
      <c r="C317" s="86"/>
      <c r="H317" s="39"/>
      <c r="I317" s="64"/>
      <c r="J317" s="86"/>
      <c r="N317" s="70"/>
    </row>
    <row r="318" spans="1:14" outlineLevel="1" x14ac:dyDescent="0.25">
      <c r="A318" s="41" t="s">
        <v>381</v>
      </c>
      <c r="B318" s="64"/>
      <c r="C318" s="86"/>
      <c r="H318" s="39"/>
      <c r="I318" s="64"/>
      <c r="J318" s="86"/>
      <c r="N318" s="70"/>
    </row>
    <row r="319" spans="1:14" ht="18.75" x14ac:dyDescent="0.25">
      <c r="A319" s="53"/>
      <c r="B319" s="52" t="s">
        <v>43</v>
      </c>
      <c r="C319" s="53"/>
      <c r="D319" s="53"/>
      <c r="E319" s="53"/>
      <c r="F319" s="53"/>
      <c r="G319" s="54"/>
      <c r="H319" s="39"/>
      <c r="I319" s="45"/>
      <c r="J319" s="47"/>
      <c r="K319" s="47"/>
      <c r="L319" s="47"/>
      <c r="M319" s="47"/>
      <c r="N319" s="70"/>
    </row>
    <row r="320" spans="1:14" ht="15" customHeight="1" outlineLevel="1" x14ac:dyDescent="0.25">
      <c r="A320" s="60"/>
      <c r="B320" s="61" t="s">
        <v>382</v>
      </c>
      <c r="C320" s="60"/>
      <c r="D320" s="60"/>
      <c r="E320" s="62"/>
      <c r="F320" s="63"/>
      <c r="G320" s="63"/>
      <c r="H320" s="39"/>
      <c r="L320" s="39"/>
      <c r="M320" s="39"/>
      <c r="N320" s="70"/>
    </row>
    <row r="321" spans="1:14" outlineLevel="1" x14ac:dyDescent="0.25">
      <c r="A321" s="41" t="s">
        <v>383</v>
      </c>
      <c r="B321" s="56" t="s">
        <v>384</v>
      </c>
      <c r="C321" s="56"/>
      <c r="H321" s="39"/>
      <c r="I321" s="70"/>
      <c r="J321" s="70"/>
      <c r="K321" s="70"/>
      <c r="L321" s="70"/>
      <c r="M321" s="70"/>
      <c r="N321" s="70"/>
    </row>
    <row r="322" spans="1:14" outlineLevel="1" x14ac:dyDescent="0.25">
      <c r="A322" s="41" t="s">
        <v>385</v>
      </c>
      <c r="B322" s="56" t="s">
        <v>386</v>
      </c>
      <c r="C322" s="56"/>
      <c r="H322" s="39"/>
      <c r="I322" s="70"/>
      <c r="J322" s="70"/>
      <c r="K322" s="70"/>
      <c r="L322" s="70"/>
      <c r="M322" s="70"/>
      <c r="N322" s="70"/>
    </row>
    <row r="323" spans="1:14" outlineLevel="1" x14ac:dyDescent="0.25">
      <c r="A323" s="41" t="s">
        <v>387</v>
      </c>
      <c r="B323" s="56" t="s">
        <v>388</v>
      </c>
      <c r="C323" s="56"/>
      <c r="H323" s="39"/>
      <c r="I323" s="70"/>
      <c r="J323" s="70"/>
      <c r="K323" s="70"/>
      <c r="L323" s="70"/>
      <c r="M323" s="70"/>
      <c r="N323" s="70"/>
    </row>
    <row r="324" spans="1:14" outlineLevel="1" x14ac:dyDescent="0.25">
      <c r="A324" s="41" t="s">
        <v>389</v>
      </c>
      <c r="B324" s="56" t="s">
        <v>390</v>
      </c>
      <c r="H324" s="39"/>
      <c r="I324" s="70"/>
      <c r="J324" s="70"/>
      <c r="K324" s="70"/>
      <c r="L324" s="70"/>
      <c r="M324" s="70"/>
      <c r="N324" s="70"/>
    </row>
    <row r="325" spans="1:14" outlineLevel="1" x14ac:dyDescent="0.25">
      <c r="A325" s="41" t="s">
        <v>391</v>
      </c>
      <c r="B325" s="56" t="s">
        <v>392</v>
      </c>
      <c r="H325" s="39"/>
      <c r="I325" s="70"/>
      <c r="J325" s="70"/>
      <c r="K325" s="70"/>
      <c r="L325" s="70"/>
      <c r="M325" s="70"/>
      <c r="N325" s="70"/>
    </row>
    <row r="326" spans="1:14" outlineLevel="1" x14ac:dyDescent="0.25">
      <c r="A326" s="41" t="s">
        <v>393</v>
      </c>
      <c r="B326" s="56" t="s">
        <v>394</v>
      </c>
      <c r="H326" s="39"/>
      <c r="I326" s="70"/>
      <c r="J326" s="70"/>
      <c r="K326" s="70"/>
      <c r="L326" s="70"/>
      <c r="M326" s="70"/>
      <c r="N326" s="70"/>
    </row>
    <row r="327" spans="1:14" outlineLevel="1" x14ac:dyDescent="0.25">
      <c r="A327" s="41" t="s">
        <v>395</v>
      </c>
      <c r="B327" s="56" t="s">
        <v>396</v>
      </c>
      <c r="H327" s="39"/>
      <c r="I327" s="70"/>
      <c r="J327" s="70"/>
      <c r="K327" s="70"/>
      <c r="L327" s="70"/>
      <c r="M327" s="70"/>
      <c r="N327" s="70"/>
    </row>
    <row r="328" spans="1:14" outlineLevel="1" x14ac:dyDescent="0.25">
      <c r="A328" s="41" t="s">
        <v>397</v>
      </c>
      <c r="B328" s="56" t="s">
        <v>398</v>
      </c>
      <c r="H328" s="39"/>
      <c r="I328" s="70"/>
      <c r="J328" s="70"/>
      <c r="K328" s="70"/>
      <c r="L328" s="70"/>
      <c r="M328" s="70"/>
      <c r="N328" s="70"/>
    </row>
    <row r="329" spans="1:14" outlineLevel="1" x14ac:dyDescent="0.25">
      <c r="A329" s="41" t="s">
        <v>399</v>
      </c>
      <c r="B329" s="56" t="s">
        <v>400</v>
      </c>
      <c r="H329" s="39"/>
      <c r="I329" s="70"/>
      <c r="J329" s="70"/>
      <c r="K329" s="70"/>
      <c r="L329" s="70"/>
      <c r="M329" s="70"/>
      <c r="N329" s="70"/>
    </row>
    <row r="330" spans="1:14" outlineLevel="1" x14ac:dyDescent="0.25">
      <c r="A330" s="41" t="s">
        <v>401</v>
      </c>
      <c r="B330" s="69"/>
      <c r="H330" s="39"/>
      <c r="I330" s="70"/>
      <c r="J330" s="70"/>
      <c r="K330" s="70"/>
      <c r="L330" s="70"/>
      <c r="M330" s="70"/>
      <c r="N330" s="70"/>
    </row>
    <row r="331" spans="1:14" outlineLevel="1" x14ac:dyDescent="0.25">
      <c r="A331" s="41" t="s">
        <v>402</v>
      </c>
      <c r="B331" s="69"/>
      <c r="H331" s="39"/>
      <c r="I331" s="70"/>
      <c r="J331" s="70"/>
      <c r="K331" s="70"/>
      <c r="L331" s="70"/>
      <c r="M331" s="70"/>
      <c r="N331" s="70"/>
    </row>
    <row r="332" spans="1:14" outlineLevel="1" x14ac:dyDescent="0.25">
      <c r="A332" s="41" t="s">
        <v>403</v>
      </c>
      <c r="B332" s="69"/>
      <c r="H332" s="39"/>
      <c r="I332" s="70"/>
      <c r="J332" s="70"/>
      <c r="K332" s="70"/>
      <c r="L332" s="70"/>
      <c r="M332" s="70"/>
      <c r="N332" s="70"/>
    </row>
    <row r="333" spans="1:14" outlineLevel="1" x14ac:dyDescent="0.25">
      <c r="A333" s="41" t="s">
        <v>404</v>
      </c>
      <c r="B333" s="69"/>
      <c r="H333" s="39"/>
      <c r="I333" s="70"/>
      <c r="J333" s="70"/>
      <c r="K333" s="70"/>
      <c r="L333" s="70"/>
      <c r="M333" s="70"/>
      <c r="N333" s="70"/>
    </row>
    <row r="334" spans="1:14" outlineLevel="1" x14ac:dyDescent="0.25">
      <c r="A334" s="41" t="s">
        <v>405</v>
      </c>
      <c r="B334" s="69"/>
      <c r="H334" s="39"/>
      <c r="I334" s="70"/>
      <c r="J334" s="70"/>
      <c r="K334" s="70"/>
      <c r="L334" s="70"/>
      <c r="M334" s="70"/>
      <c r="N334" s="70"/>
    </row>
    <row r="335" spans="1:14" outlineLevel="1" x14ac:dyDescent="0.25">
      <c r="A335" s="41" t="s">
        <v>406</v>
      </c>
      <c r="B335" s="69"/>
      <c r="H335" s="39"/>
      <c r="I335" s="70"/>
      <c r="J335" s="70"/>
      <c r="K335" s="70"/>
      <c r="L335" s="70"/>
      <c r="M335" s="70"/>
      <c r="N335" s="70"/>
    </row>
    <row r="336" spans="1:14" outlineLevel="1" x14ac:dyDescent="0.25">
      <c r="A336" s="41" t="s">
        <v>407</v>
      </c>
      <c r="B336" s="69"/>
      <c r="H336" s="39"/>
      <c r="I336" s="70"/>
      <c r="J336" s="70"/>
      <c r="K336" s="70"/>
      <c r="L336" s="70"/>
      <c r="M336" s="70"/>
      <c r="N336" s="70"/>
    </row>
    <row r="337" spans="1:14" outlineLevel="1" x14ac:dyDescent="0.25">
      <c r="A337" s="41" t="s">
        <v>408</v>
      </c>
      <c r="B337" s="69"/>
      <c r="H337" s="39"/>
      <c r="I337" s="70"/>
      <c r="J337" s="70"/>
      <c r="K337" s="70"/>
      <c r="L337" s="70"/>
      <c r="M337" s="70"/>
      <c r="N337" s="70"/>
    </row>
    <row r="338" spans="1:14" outlineLevel="1" x14ac:dyDescent="0.25">
      <c r="A338" s="41" t="s">
        <v>409</v>
      </c>
      <c r="B338" s="69"/>
      <c r="H338" s="39"/>
      <c r="I338" s="70"/>
      <c r="J338" s="70"/>
      <c r="K338" s="70"/>
      <c r="L338" s="70"/>
      <c r="M338" s="70"/>
      <c r="N338" s="70"/>
    </row>
    <row r="339" spans="1:14" outlineLevel="1" x14ac:dyDescent="0.25">
      <c r="A339" s="41" t="s">
        <v>410</v>
      </c>
      <c r="B339" s="69"/>
      <c r="H339" s="39"/>
      <c r="I339" s="70"/>
      <c r="J339" s="70"/>
      <c r="K339" s="70"/>
      <c r="L339" s="70"/>
      <c r="M339" s="70"/>
      <c r="N339" s="70"/>
    </row>
    <row r="340" spans="1:14" outlineLevel="1" x14ac:dyDescent="0.25">
      <c r="A340" s="41" t="s">
        <v>411</v>
      </c>
      <c r="B340" s="69"/>
      <c r="H340" s="39"/>
      <c r="I340" s="70"/>
      <c r="J340" s="70"/>
      <c r="K340" s="70"/>
      <c r="L340" s="70"/>
      <c r="M340" s="70"/>
      <c r="N340" s="70"/>
    </row>
    <row r="341" spans="1:14" outlineLevel="1" x14ac:dyDescent="0.25">
      <c r="A341" s="41" t="s">
        <v>412</v>
      </c>
      <c r="B341" s="69"/>
      <c r="H341" s="39"/>
      <c r="I341" s="70"/>
      <c r="J341" s="70"/>
      <c r="K341" s="70"/>
      <c r="L341" s="70"/>
      <c r="M341" s="70"/>
      <c r="N341" s="70"/>
    </row>
    <row r="342" spans="1:14" outlineLevel="1" x14ac:dyDescent="0.25">
      <c r="A342" s="41" t="s">
        <v>413</v>
      </c>
      <c r="B342" s="69"/>
      <c r="H342" s="39"/>
      <c r="I342" s="70"/>
      <c r="J342" s="70"/>
      <c r="K342" s="70"/>
      <c r="L342" s="70"/>
      <c r="M342" s="70"/>
      <c r="N342" s="70"/>
    </row>
    <row r="343" spans="1:14" outlineLevel="1" x14ac:dyDescent="0.25">
      <c r="A343" s="41" t="s">
        <v>414</v>
      </c>
      <c r="B343" s="69"/>
      <c r="H343" s="39"/>
      <c r="I343" s="70"/>
      <c r="J343" s="70"/>
      <c r="K343" s="70"/>
      <c r="L343" s="70"/>
      <c r="M343" s="70"/>
      <c r="N343" s="70"/>
    </row>
    <row r="344" spans="1:14" outlineLevel="1" x14ac:dyDescent="0.25">
      <c r="A344" s="41" t="s">
        <v>415</v>
      </c>
      <c r="B344" s="69"/>
      <c r="H344" s="39"/>
      <c r="I344" s="70"/>
      <c r="J344" s="70"/>
      <c r="K344" s="70"/>
      <c r="L344" s="70"/>
      <c r="M344" s="70"/>
      <c r="N344" s="70"/>
    </row>
    <row r="345" spans="1:14" outlineLevel="1" x14ac:dyDescent="0.25">
      <c r="A345" s="41" t="s">
        <v>416</v>
      </c>
      <c r="B345" s="69"/>
      <c r="H345" s="39"/>
      <c r="I345" s="70"/>
      <c r="J345" s="70"/>
      <c r="K345" s="70"/>
      <c r="L345" s="70"/>
      <c r="M345" s="70"/>
      <c r="N345" s="70"/>
    </row>
    <row r="346" spans="1:14" outlineLevel="1" x14ac:dyDescent="0.25">
      <c r="A346" s="41" t="s">
        <v>417</v>
      </c>
      <c r="B346" s="69"/>
      <c r="H346" s="39"/>
      <c r="I346" s="70"/>
      <c r="J346" s="70"/>
      <c r="K346" s="70"/>
      <c r="L346" s="70"/>
      <c r="M346" s="70"/>
      <c r="N346" s="70"/>
    </row>
    <row r="347" spans="1:14" outlineLevel="1" x14ac:dyDescent="0.25">
      <c r="A347" s="41" t="s">
        <v>418</v>
      </c>
      <c r="B347" s="69"/>
      <c r="H347" s="39"/>
      <c r="I347" s="70"/>
      <c r="J347" s="70"/>
      <c r="K347" s="70"/>
      <c r="L347" s="70"/>
      <c r="M347" s="70"/>
      <c r="N347" s="70"/>
    </row>
    <row r="348" spans="1:14" outlineLevel="1" x14ac:dyDescent="0.25">
      <c r="A348" s="41" t="s">
        <v>419</v>
      </c>
      <c r="B348" s="69"/>
      <c r="H348" s="39"/>
      <c r="I348" s="70"/>
      <c r="J348" s="70"/>
      <c r="K348" s="70"/>
      <c r="L348" s="70"/>
      <c r="M348" s="70"/>
      <c r="N348" s="70"/>
    </row>
    <row r="349" spans="1:14" outlineLevel="1" x14ac:dyDescent="0.25">
      <c r="A349" s="41" t="s">
        <v>420</v>
      </c>
      <c r="B349" s="69"/>
      <c r="H349" s="39"/>
      <c r="I349" s="70"/>
      <c r="J349" s="70"/>
      <c r="K349" s="70"/>
      <c r="L349" s="70"/>
      <c r="M349" s="70"/>
      <c r="N349" s="70"/>
    </row>
    <row r="350" spans="1:14" outlineLevel="1" x14ac:dyDescent="0.25">
      <c r="A350" s="41" t="s">
        <v>421</v>
      </c>
      <c r="B350" s="69"/>
      <c r="H350" s="39"/>
      <c r="I350" s="70"/>
      <c r="J350" s="70"/>
      <c r="K350" s="70"/>
      <c r="L350" s="70"/>
      <c r="M350" s="70"/>
      <c r="N350" s="70"/>
    </row>
    <row r="351" spans="1:14" outlineLevel="1" x14ac:dyDescent="0.25">
      <c r="A351" s="41" t="s">
        <v>422</v>
      </c>
      <c r="B351" s="69"/>
      <c r="H351" s="39"/>
      <c r="I351" s="70"/>
      <c r="J351" s="70"/>
      <c r="K351" s="70"/>
      <c r="L351" s="70"/>
      <c r="M351" s="70"/>
      <c r="N351" s="70"/>
    </row>
    <row r="352" spans="1:14" outlineLevel="1" x14ac:dyDescent="0.25">
      <c r="A352" s="41" t="s">
        <v>423</v>
      </c>
      <c r="B352" s="69"/>
      <c r="H352" s="39"/>
      <c r="I352" s="70"/>
      <c r="J352" s="70"/>
      <c r="K352" s="70"/>
      <c r="L352" s="70"/>
      <c r="M352" s="70"/>
      <c r="N352" s="70"/>
    </row>
    <row r="353" spans="1:14" outlineLevel="1" x14ac:dyDescent="0.25">
      <c r="A353" s="41" t="s">
        <v>424</v>
      </c>
      <c r="B353" s="69"/>
      <c r="H353" s="39"/>
      <c r="I353" s="70"/>
      <c r="J353" s="70"/>
      <c r="K353" s="70"/>
      <c r="L353" s="70"/>
      <c r="M353" s="70"/>
      <c r="N353" s="70"/>
    </row>
    <row r="354" spans="1:14" outlineLevel="1" x14ac:dyDescent="0.25">
      <c r="A354" s="41" t="s">
        <v>425</v>
      </c>
      <c r="B354" s="69"/>
      <c r="H354" s="39"/>
      <c r="I354" s="70"/>
      <c r="J354" s="70"/>
      <c r="K354" s="70"/>
      <c r="L354" s="70"/>
      <c r="M354" s="70"/>
      <c r="N354" s="70"/>
    </row>
    <row r="355" spans="1:14" outlineLevel="1" x14ac:dyDescent="0.25">
      <c r="A355" s="41" t="s">
        <v>426</v>
      </c>
      <c r="B355" s="69"/>
      <c r="H355" s="39"/>
      <c r="I355" s="70"/>
      <c r="J355" s="70"/>
      <c r="K355" s="70"/>
      <c r="L355" s="70"/>
      <c r="M355" s="70"/>
      <c r="N355" s="70"/>
    </row>
    <row r="356" spans="1:14" outlineLevel="1" x14ac:dyDescent="0.25">
      <c r="A356" s="41" t="s">
        <v>427</v>
      </c>
      <c r="B356" s="69"/>
      <c r="H356" s="39"/>
      <c r="I356" s="70"/>
      <c r="J356" s="70"/>
      <c r="K356" s="70"/>
      <c r="L356" s="70"/>
      <c r="M356" s="70"/>
      <c r="N356" s="70"/>
    </row>
    <row r="357" spans="1:14" outlineLevel="1" x14ac:dyDescent="0.25">
      <c r="A357" s="41" t="s">
        <v>428</v>
      </c>
      <c r="B357" s="69"/>
      <c r="H357" s="39"/>
      <c r="I357" s="70"/>
      <c r="J357" s="70"/>
      <c r="K357" s="70"/>
      <c r="L357" s="70"/>
      <c r="M357" s="70"/>
      <c r="N357" s="70"/>
    </row>
    <row r="358" spans="1:14" outlineLevel="1" x14ac:dyDescent="0.25">
      <c r="A358" s="41" t="s">
        <v>429</v>
      </c>
      <c r="B358" s="69"/>
      <c r="H358" s="39"/>
      <c r="I358" s="70"/>
      <c r="J358" s="70"/>
      <c r="K358" s="70"/>
      <c r="L358" s="70"/>
      <c r="M358" s="70"/>
      <c r="N358" s="70"/>
    </row>
    <row r="359" spans="1:14" outlineLevel="1" x14ac:dyDescent="0.25">
      <c r="A359" s="41" t="s">
        <v>430</v>
      </c>
      <c r="B359" s="69"/>
      <c r="H359" s="39"/>
      <c r="I359" s="70"/>
      <c r="J359" s="70"/>
      <c r="K359" s="70"/>
      <c r="L359" s="70"/>
      <c r="M359" s="70"/>
      <c r="N359" s="70"/>
    </row>
    <row r="360" spans="1:14" outlineLevel="1" x14ac:dyDescent="0.25">
      <c r="A360" s="41" t="s">
        <v>431</v>
      </c>
      <c r="B360" s="69"/>
      <c r="H360" s="39"/>
      <c r="I360" s="70"/>
      <c r="J360" s="70"/>
      <c r="K360" s="70"/>
      <c r="L360" s="70"/>
      <c r="M360" s="70"/>
      <c r="N360" s="70"/>
    </row>
    <row r="361" spans="1:14" outlineLevel="1" x14ac:dyDescent="0.25">
      <c r="A361" s="41" t="s">
        <v>432</v>
      </c>
      <c r="B361" s="69"/>
      <c r="H361" s="39"/>
      <c r="I361" s="70"/>
      <c r="J361" s="70"/>
      <c r="K361" s="70"/>
      <c r="L361" s="70"/>
      <c r="M361" s="70"/>
      <c r="N361" s="70"/>
    </row>
    <row r="362" spans="1:14" outlineLevel="1" x14ac:dyDescent="0.25">
      <c r="A362" s="41" t="s">
        <v>433</v>
      </c>
      <c r="B362" s="69"/>
      <c r="H362" s="39"/>
      <c r="I362" s="70"/>
      <c r="J362" s="70"/>
      <c r="K362" s="70"/>
      <c r="L362" s="70"/>
      <c r="M362" s="70"/>
      <c r="N362" s="70"/>
    </row>
    <row r="363" spans="1:14" outlineLevel="1" x14ac:dyDescent="0.25">
      <c r="A363" s="41" t="s">
        <v>434</v>
      </c>
      <c r="B363" s="69"/>
      <c r="H363" s="39"/>
      <c r="I363" s="70"/>
      <c r="J363" s="70"/>
      <c r="K363" s="70"/>
      <c r="L363" s="70"/>
      <c r="M363" s="70"/>
      <c r="N363" s="70"/>
    </row>
    <row r="364" spans="1:14" outlineLevel="1" x14ac:dyDescent="0.25">
      <c r="A364" s="41" t="s">
        <v>435</v>
      </c>
      <c r="B364" s="69"/>
      <c r="H364" s="39"/>
      <c r="I364" s="70"/>
      <c r="J364" s="70"/>
      <c r="K364" s="70"/>
      <c r="L364" s="70"/>
      <c r="M364" s="70"/>
      <c r="N364" s="70"/>
    </row>
    <row r="365" spans="1:14" outlineLevel="1" x14ac:dyDescent="0.25">
      <c r="A365" s="41" t="s">
        <v>436</v>
      </c>
      <c r="B365" s="69"/>
      <c r="H365" s="39"/>
      <c r="I365" s="70"/>
      <c r="J365" s="70"/>
      <c r="K365" s="70"/>
      <c r="L365" s="70"/>
      <c r="M365" s="70"/>
      <c r="N365" s="70"/>
    </row>
    <row r="366" spans="1:14" x14ac:dyDescent="0.25">
      <c r="H366" s="39"/>
      <c r="I366" s="70"/>
      <c r="J366" s="70"/>
      <c r="K366" s="70"/>
      <c r="L366" s="70"/>
      <c r="M366" s="70"/>
      <c r="N366" s="70"/>
    </row>
    <row r="367" spans="1:14" x14ac:dyDescent="0.25">
      <c r="H367" s="39"/>
      <c r="I367" s="70"/>
      <c r="J367" s="70"/>
      <c r="K367" s="70"/>
      <c r="L367" s="70"/>
      <c r="M367" s="70"/>
      <c r="N367" s="70"/>
    </row>
    <row r="368" spans="1:14" x14ac:dyDescent="0.25">
      <c r="H368" s="39"/>
      <c r="I368" s="70"/>
      <c r="J368" s="70"/>
      <c r="K368" s="70"/>
      <c r="L368" s="70"/>
      <c r="M368" s="70"/>
      <c r="N368" s="70"/>
    </row>
    <row r="369" spans="8:8" s="70" customFormat="1" x14ac:dyDescent="0.25">
      <c r="H369" s="39"/>
    </row>
    <row r="370" spans="8:8" s="70" customFormat="1" x14ac:dyDescent="0.25">
      <c r="H370" s="39"/>
    </row>
    <row r="371" spans="8:8" s="70" customFormat="1" x14ac:dyDescent="0.25">
      <c r="H371" s="39"/>
    </row>
    <row r="372" spans="8:8" s="70" customFormat="1" x14ac:dyDescent="0.25">
      <c r="H372" s="39"/>
    </row>
    <row r="373" spans="8:8" s="70" customFormat="1" x14ac:dyDescent="0.25">
      <c r="H373" s="39"/>
    </row>
    <row r="374" spans="8:8" s="70" customFormat="1" x14ac:dyDescent="0.25">
      <c r="H374" s="39"/>
    </row>
    <row r="375" spans="8:8" s="70" customFormat="1" x14ac:dyDescent="0.25">
      <c r="H375" s="39"/>
    </row>
    <row r="376" spans="8:8" s="70" customFormat="1" x14ac:dyDescent="0.25">
      <c r="H376" s="39"/>
    </row>
    <row r="377" spans="8:8" s="70" customFormat="1" x14ac:dyDescent="0.25">
      <c r="H377" s="39"/>
    </row>
    <row r="378" spans="8:8" s="70" customFormat="1" x14ac:dyDescent="0.25">
      <c r="H378" s="39"/>
    </row>
    <row r="379" spans="8:8" s="70" customFormat="1" x14ac:dyDescent="0.25">
      <c r="H379" s="39"/>
    </row>
    <row r="380" spans="8:8" s="70" customFormat="1" x14ac:dyDescent="0.25">
      <c r="H380" s="39"/>
    </row>
    <row r="381" spans="8:8" s="70" customFormat="1" x14ac:dyDescent="0.25">
      <c r="H381" s="39"/>
    </row>
    <row r="382" spans="8:8" s="70" customFormat="1" x14ac:dyDescent="0.25">
      <c r="H382" s="39"/>
    </row>
    <row r="383" spans="8:8" s="70" customFormat="1" x14ac:dyDescent="0.25">
      <c r="H383" s="39"/>
    </row>
    <row r="384" spans="8:8" s="70" customFormat="1" x14ac:dyDescent="0.25">
      <c r="H384" s="39"/>
    </row>
    <row r="385" spans="8:8" s="70" customFormat="1" x14ac:dyDescent="0.25">
      <c r="H385" s="39"/>
    </row>
    <row r="386" spans="8:8" s="70" customFormat="1" x14ac:dyDescent="0.25">
      <c r="H386" s="39"/>
    </row>
    <row r="387" spans="8:8" s="70" customFormat="1" x14ac:dyDescent="0.25">
      <c r="H387" s="39"/>
    </row>
    <row r="388" spans="8:8" s="70" customFormat="1" x14ac:dyDescent="0.25">
      <c r="H388" s="39"/>
    </row>
    <row r="389" spans="8:8" s="70" customFormat="1" x14ac:dyDescent="0.25">
      <c r="H389" s="39"/>
    </row>
    <row r="390" spans="8:8" s="70" customFormat="1" x14ac:dyDescent="0.25">
      <c r="H390" s="39"/>
    </row>
    <row r="391" spans="8:8" s="70" customFormat="1" x14ac:dyDescent="0.25">
      <c r="H391" s="39"/>
    </row>
    <row r="392" spans="8:8" s="70" customFormat="1" x14ac:dyDescent="0.25">
      <c r="H392" s="39"/>
    </row>
    <row r="393" spans="8:8" s="70" customFormat="1" x14ac:dyDescent="0.25">
      <c r="H393" s="39"/>
    </row>
    <row r="394" spans="8:8" s="70" customFormat="1" x14ac:dyDescent="0.25">
      <c r="H394" s="39"/>
    </row>
    <row r="395" spans="8:8" s="70" customFormat="1" x14ac:dyDescent="0.25">
      <c r="H395" s="39"/>
    </row>
    <row r="396" spans="8:8" s="70" customFormat="1" x14ac:dyDescent="0.25">
      <c r="H396" s="39"/>
    </row>
    <row r="397" spans="8:8" s="70" customFormat="1" x14ac:dyDescent="0.25">
      <c r="H397" s="39"/>
    </row>
    <row r="398" spans="8:8" s="70" customFormat="1" x14ac:dyDescent="0.25">
      <c r="H398" s="39"/>
    </row>
    <row r="399" spans="8:8" s="70" customFormat="1" x14ac:dyDescent="0.25">
      <c r="H399" s="39"/>
    </row>
    <row r="400" spans="8:8" s="70" customFormat="1" x14ac:dyDescent="0.25">
      <c r="H400" s="39"/>
    </row>
    <row r="401" spans="8:8" s="70" customFormat="1" x14ac:dyDescent="0.25">
      <c r="H401" s="39"/>
    </row>
    <row r="402" spans="8:8" s="70" customFormat="1" x14ac:dyDescent="0.25">
      <c r="H402" s="39"/>
    </row>
    <row r="403" spans="8:8" s="70" customFormat="1" x14ac:dyDescent="0.25">
      <c r="H403" s="39"/>
    </row>
    <row r="404" spans="8:8" s="70" customFormat="1" x14ac:dyDescent="0.25">
      <c r="H404" s="39"/>
    </row>
    <row r="405" spans="8:8" s="70" customFormat="1" x14ac:dyDescent="0.25">
      <c r="H405" s="39"/>
    </row>
    <row r="406" spans="8:8" s="70" customFormat="1" x14ac:dyDescent="0.25">
      <c r="H406" s="39"/>
    </row>
    <row r="407" spans="8:8" s="70" customFormat="1" x14ac:dyDescent="0.25">
      <c r="H407" s="39"/>
    </row>
    <row r="408" spans="8:8" s="70" customFormat="1" x14ac:dyDescent="0.25">
      <c r="H408" s="39"/>
    </row>
    <row r="409" spans="8:8" s="70" customFormat="1" x14ac:dyDescent="0.25">
      <c r="H409" s="39"/>
    </row>
    <row r="410" spans="8:8" s="70" customFormat="1" x14ac:dyDescent="0.25">
      <c r="H410" s="39"/>
    </row>
    <row r="411" spans="8:8" s="70" customFormat="1" x14ac:dyDescent="0.25">
      <c r="H411" s="39"/>
    </row>
    <row r="412" spans="8:8" s="70" customFormat="1" x14ac:dyDescent="0.25">
      <c r="H412" s="39"/>
    </row>
    <row r="413" spans="8:8" s="70" customFormat="1" x14ac:dyDescent="0.25">
      <c r="H413" s="39"/>
    </row>
  </sheetData>
  <sheetProtection algorithmName="SHA-512" hashValue="vybQb0p0x+2FBYuMtbL+Ag60GGVG6fAHkR7NwgnkMryJ0E2EqWrM5vmimIgzmngHJMoKL9PtsOikDuNyOZFVWA==" saltValue="k9pqHVw8YLuwsp9QkUxwNg==" spinCount="100000" sheet="1" formatCells="0"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3"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A57F084E-636F-4BC6-B45A-F81A0EB6E0CF}"/>
    <hyperlink ref="C19" r:id="rId5" xr:uid="{D5EE3C0E-1E81-44CB-A01B-80D76363F124}"/>
  </hyperlinks>
  <pageMargins left="0.70866141732283472" right="0.70866141732283472" top="0.74803149606299213" bottom="0.74803149606299213" header="0.31496062992125984" footer="0.31496062992125984"/>
  <pageSetup paperSize="9" scale="39" fitToHeight="0" orientation="landscape" r:id="rId6"/>
  <headerFooter>
    <oddHeader>&amp;R&amp;G</oddHeader>
  </headerFooter>
  <rowBreaks count="4" manualBreakCount="4">
    <brk id="64" max="6" man="1"/>
    <brk id="136" max="6" man="1"/>
    <brk id="215" max="6" man="1"/>
    <brk id="284" max="6" man="1"/>
  </rowBreaks>
  <ignoredErrors>
    <ignoredError sqref="F58 F77" formula="1"/>
  </ignoredErrors>
  <legacyDrawingHF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Normal="100" workbookViewId="0"/>
  </sheetViews>
  <sheetFormatPr defaultColWidth="8.85546875" defaultRowHeight="15" outlineLevelRow="1" x14ac:dyDescent="0.25"/>
  <cols>
    <col min="1" max="1" width="13.85546875" style="119" customWidth="1"/>
    <col min="2" max="2" width="60.85546875" style="119" customWidth="1"/>
    <col min="3" max="3" width="41" style="119" customWidth="1"/>
    <col min="4" max="4" width="40.85546875" style="119" customWidth="1"/>
    <col min="5" max="5" width="6.7109375" style="119" customWidth="1"/>
    <col min="6" max="6" width="41.5703125" style="119" customWidth="1"/>
    <col min="7" max="7" width="41.5703125" style="114" customWidth="1"/>
    <col min="8" max="16384" width="8.85546875" style="115"/>
  </cols>
  <sheetData>
    <row r="1" spans="1:7" ht="31.5" x14ac:dyDescent="0.25">
      <c r="A1" s="155" t="s">
        <v>437</v>
      </c>
      <c r="B1" s="155"/>
      <c r="C1" s="114"/>
      <c r="D1" s="114"/>
      <c r="E1" s="114"/>
      <c r="F1" s="162" t="s">
        <v>1304</v>
      </c>
    </row>
    <row r="2" spans="1:7" ht="15.75" thickBot="1" x14ac:dyDescent="0.3">
      <c r="A2" s="114"/>
      <c r="B2" s="114"/>
      <c r="C2" s="114"/>
      <c r="D2" s="114"/>
      <c r="E2" s="114"/>
      <c r="F2" s="114"/>
    </row>
    <row r="3" spans="1:7" ht="19.5" thickBot="1" x14ac:dyDescent="0.3">
      <c r="A3" s="116"/>
      <c r="B3" s="117" t="s">
        <v>35</v>
      </c>
      <c r="C3" s="118" t="s">
        <v>187</v>
      </c>
      <c r="D3" s="116"/>
      <c r="E3" s="116"/>
      <c r="F3" s="114"/>
      <c r="G3" s="116"/>
    </row>
    <row r="4" spans="1:7" ht="15.75" thickBot="1" x14ac:dyDescent="0.3"/>
    <row r="5" spans="1:7" ht="18.75" x14ac:dyDescent="0.25">
      <c r="A5" s="120"/>
      <c r="B5" s="121" t="s">
        <v>438</v>
      </c>
      <c r="C5" s="120"/>
      <c r="E5" s="122"/>
      <c r="F5" s="122"/>
    </row>
    <row r="6" spans="1:7" x14ac:dyDescent="0.25">
      <c r="A6" s="199"/>
      <c r="B6" s="123" t="s">
        <v>439</v>
      </c>
    </row>
    <row r="7" spans="1:7" x14ac:dyDescent="0.25">
      <c r="A7" s="199"/>
      <c r="B7" s="219" t="s">
        <v>440</v>
      </c>
    </row>
    <row r="8" spans="1:7" ht="15.75" thickBot="1" x14ac:dyDescent="0.3">
      <c r="A8" s="199"/>
      <c r="B8" s="220" t="s">
        <v>441</v>
      </c>
    </row>
    <row r="9" spans="1:7" x14ac:dyDescent="0.25">
      <c r="B9" s="124"/>
    </row>
    <row r="10" spans="1:7" ht="37.5" x14ac:dyDescent="0.25">
      <c r="A10" s="125" t="s">
        <v>44</v>
      </c>
      <c r="B10" s="125" t="s">
        <v>439</v>
      </c>
      <c r="C10" s="126"/>
      <c r="D10" s="126"/>
      <c r="E10" s="126"/>
      <c r="F10" s="126"/>
      <c r="G10" s="127"/>
    </row>
    <row r="11" spans="1:7" ht="15" customHeight="1" x14ac:dyDescent="0.25">
      <c r="A11" s="128"/>
      <c r="B11" s="129" t="s">
        <v>442</v>
      </c>
      <c r="C11" s="128" t="s">
        <v>76</v>
      </c>
      <c r="D11" s="128"/>
      <c r="E11" s="128"/>
      <c r="F11" s="130" t="s">
        <v>443</v>
      </c>
      <c r="G11" s="130"/>
    </row>
    <row r="12" spans="1:7" x14ac:dyDescent="0.25">
      <c r="A12" s="119" t="s">
        <v>444</v>
      </c>
      <c r="B12" s="119" t="s">
        <v>445</v>
      </c>
      <c r="C12" s="186">
        <v>48989.8</v>
      </c>
      <c r="F12" s="172">
        <f>IF($C$15=0,"",IF(C12="[for completion]","",C12/$C$15))</f>
        <v>0.27960698478107637</v>
      </c>
    </row>
    <row r="13" spans="1:7" x14ac:dyDescent="0.25">
      <c r="A13" s="119" t="s">
        <v>446</v>
      </c>
      <c r="B13" s="119" t="s">
        <v>447</v>
      </c>
      <c r="C13" s="173">
        <v>126219.7</v>
      </c>
      <c r="F13" s="172">
        <f>IF($C$15=0,"",IF(C13="[for completion]","",C13/$C$15))</f>
        <v>0.72039301521892363</v>
      </c>
    </row>
    <row r="14" spans="1:7" x14ac:dyDescent="0.25">
      <c r="A14" s="119" t="s">
        <v>448</v>
      </c>
      <c r="B14" s="119" t="s">
        <v>108</v>
      </c>
      <c r="C14" s="173"/>
      <c r="F14" s="172">
        <f>IF($C$15=0,"",IF(C14="[for completion]","",C14/$C$15))</f>
        <v>0</v>
      </c>
    </row>
    <row r="15" spans="1:7" x14ac:dyDescent="0.25">
      <c r="A15" s="119" t="s">
        <v>449</v>
      </c>
      <c r="B15" s="132" t="s">
        <v>110</v>
      </c>
      <c r="C15" s="173">
        <f>SUM(C12:C14)</f>
        <v>175209.5</v>
      </c>
      <c r="F15" s="151">
        <f>SUM(F12:F14)</f>
        <v>1</v>
      </c>
    </row>
    <row r="16" spans="1:7" outlineLevel="1" x14ac:dyDescent="0.25">
      <c r="A16" s="119" t="s">
        <v>450</v>
      </c>
      <c r="B16" s="226" t="s">
        <v>451</v>
      </c>
      <c r="C16" s="173">
        <v>3582.01</v>
      </c>
      <c r="F16" s="172">
        <f t="shared" ref="F16:F26" si="0">IF($C$15=0,"",IF(C16="[for completion]","",C16/$C$15))</f>
        <v>2.0444153998498939E-2</v>
      </c>
    </row>
    <row r="17" spans="1:7" outlineLevel="1" x14ac:dyDescent="0.25">
      <c r="A17" s="119" t="s">
        <v>452</v>
      </c>
      <c r="B17" s="226" t="s">
        <v>999</v>
      </c>
      <c r="C17" s="173">
        <v>92359.05</v>
      </c>
      <c r="F17" s="172">
        <f t="shared" si="0"/>
        <v>0.52713494416684026</v>
      </c>
    </row>
    <row r="18" spans="1:7" outlineLevel="1" x14ac:dyDescent="0.25">
      <c r="A18" s="119" t="s">
        <v>453</v>
      </c>
      <c r="B18" s="227" t="s">
        <v>1615</v>
      </c>
      <c r="C18" s="173">
        <v>8740.64</v>
      </c>
      <c r="F18" s="172">
        <f t="shared" si="0"/>
        <v>4.9886792668205775E-2</v>
      </c>
    </row>
    <row r="19" spans="1:7" outlineLevel="1" x14ac:dyDescent="0.25">
      <c r="A19" s="119" t="s">
        <v>454</v>
      </c>
      <c r="B19" s="227" t="s">
        <v>1616</v>
      </c>
      <c r="C19" s="173">
        <v>414.81</v>
      </c>
      <c r="F19" s="172">
        <f t="shared" si="0"/>
        <v>2.3675086111198309E-3</v>
      </c>
    </row>
    <row r="20" spans="1:7" outlineLevel="1" x14ac:dyDescent="0.25">
      <c r="A20" s="119" t="s">
        <v>455</v>
      </c>
      <c r="B20" s="227" t="s">
        <v>1617</v>
      </c>
      <c r="C20" s="173">
        <v>451.2</v>
      </c>
      <c r="F20" s="172">
        <f t="shared" si="0"/>
        <v>2.5752028286137453E-3</v>
      </c>
    </row>
    <row r="21" spans="1:7" outlineLevel="1" x14ac:dyDescent="0.25">
      <c r="A21" s="119" t="s">
        <v>456</v>
      </c>
      <c r="B21" s="227" t="s">
        <v>1618</v>
      </c>
      <c r="C21" s="173">
        <v>35801.17</v>
      </c>
      <c r="F21" s="172">
        <f t="shared" si="0"/>
        <v>0.20433349789823038</v>
      </c>
    </row>
    <row r="22" spans="1:7" outlineLevel="1" x14ac:dyDescent="0.25">
      <c r="A22" s="119" t="s">
        <v>457</v>
      </c>
      <c r="B22" s="227" t="s">
        <v>1619</v>
      </c>
      <c r="C22" s="173">
        <v>1987.19</v>
      </c>
      <c r="F22" s="172">
        <f t="shared" si="0"/>
        <v>1.1341793681278698E-2</v>
      </c>
    </row>
    <row r="23" spans="1:7" outlineLevel="1" x14ac:dyDescent="0.25">
      <c r="A23" s="119" t="s">
        <v>458</v>
      </c>
      <c r="B23" s="227" t="s">
        <v>1620</v>
      </c>
      <c r="C23" s="173">
        <v>31383.86</v>
      </c>
      <c r="F23" s="172">
        <f t="shared" si="0"/>
        <v>0.17912190834401104</v>
      </c>
    </row>
    <row r="24" spans="1:7" outlineLevel="1" x14ac:dyDescent="0.25">
      <c r="A24" s="119" t="s">
        <v>459</v>
      </c>
      <c r="B24" s="227" t="s">
        <v>1621</v>
      </c>
      <c r="C24" s="173">
        <v>379.69</v>
      </c>
      <c r="F24" s="172">
        <f t="shared" si="0"/>
        <v>2.1670628590344703E-3</v>
      </c>
    </row>
    <row r="25" spans="1:7" outlineLevel="1" x14ac:dyDescent="0.25">
      <c r="A25" s="119" t="s">
        <v>460</v>
      </c>
      <c r="B25" s="227" t="s">
        <v>1622</v>
      </c>
      <c r="C25" s="173">
        <v>109.88</v>
      </c>
      <c r="F25" s="172">
        <f t="shared" si="0"/>
        <v>6.271349441668402E-4</v>
      </c>
    </row>
    <row r="26" spans="1:7" outlineLevel="1" x14ac:dyDescent="0.25">
      <c r="A26" s="119" t="s">
        <v>461</v>
      </c>
      <c r="B26" s="224"/>
      <c r="C26" s="174"/>
      <c r="D26" s="115"/>
      <c r="E26" s="115"/>
      <c r="F26" s="172">
        <f t="shared" si="0"/>
        <v>0</v>
      </c>
    </row>
    <row r="27" spans="1:7" ht="15" customHeight="1" x14ac:dyDescent="0.25">
      <c r="A27" s="128"/>
      <c r="B27" s="129" t="s">
        <v>462</v>
      </c>
      <c r="C27" s="128" t="s">
        <v>463</v>
      </c>
      <c r="D27" s="128" t="s">
        <v>464</v>
      </c>
      <c r="E27" s="135"/>
      <c r="F27" s="128" t="s">
        <v>465</v>
      </c>
      <c r="G27" s="130"/>
    </row>
    <row r="28" spans="1:7" x14ac:dyDescent="0.25">
      <c r="A28" s="119" t="s">
        <v>466</v>
      </c>
      <c r="B28" s="119" t="s">
        <v>467</v>
      </c>
      <c r="C28" s="232">
        <v>23881</v>
      </c>
      <c r="D28" s="232">
        <v>45361</v>
      </c>
      <c r="F28" s="232">
        <f>IF(AND(C28="[For completion]",D28="[For completion]"),"[For completion]",SUM(C28:D28))</f>
        <v>69242</v>
      </c>
    </row>
    <row r="29" spans="1:7" outlineLevel="1" x14ac:dyDescent="0.25">
      <c r="A29" s="119" t="s">
        <v>468</v>
      </c>
      <c r="B29" s="136" t="s">
        <v>469</v>
      </c>
    </row>
    <row r="30" spans="1:7" outlineLevel="1" x14ac:dyDescent="0.25">
      <c r="A30" s="119" t="s">
        <v>470</v>
      </c>
      <c r="B30" s="136" t="s">
        <v>471</v>
      </c>
    </row>
    <row r="31" spans="1:7" outlineLevel="1" x14ac:dyDescent="0.25">
      <c r="A31" s="119" t="s">
        <v>472</v>
      </c>
      <c r="B31" s="136"/>
    </row>
    <row r="32" spans="1:7" outlineLevel="1" x14ac:dyDescent="0.25">
      <c r="A32" s="119" t="s">
        <v>473</v>
      </c>
      <c r="B32" s="136"/>
    </row>
    <row r="33" spans="1:7" outlineLevel="1" x14ac:dyDescent="0.25">
      <c r="A33" s="119" t="s">
        <v>1208</v>
      </c>
      <c r="B33" s="136"/>
    </row>
    <row r="34" spans="1:7" outlineLevel="1" x14ac:dyDescent="0.25">
      <c r="A34" s="119" t="s">
        <v>1209</v>
      </c>
      <c r="B34" s="136"/>
    </row>
    <row r="35" spans="1:7" ht="15" customHeight="1" x14ac:dyDescent="0.25">
      <c r="A35" s="128"/>
      <c r="B35" s="129" t="s">
        <v>474</v>
      </c>
      <c r="C35" s="128" t="s">
        <v>475</v>
      </c>
      <c r="D35" s="128" t="s">
        <v>476</v>
      </c>
      <c r="E35" s="135"/>
      <c r="F35" s="130" t="s">
        <v>443</v>
      </c>
      <c r="G35" s="130"/>
    </row>
    <row r="36" spans="1:7" x14ac:dyDescent="0.25">
      <c r="A36" s="119" t="s">
        <v>477</v>
      </c>
      <c r="B36" s="119" t="s">
        <v>478</v>
      </c>
      <c r="C36" s="151">
        <v>7.4999999999999997E-2</v>
      </c>
      <c r="D36" s="151">
        <v>0.02</v>
      </c>
      <c r="E36" s="175"/>
      <c r="F36" s="151">
        <v>3.5000000000000003E-2</v>
      </c>
    </row>
    <row r="37" spans="1:7" outlineLevel="1" x14ac:dyDescent="0.25">
      <c r="A37" s="119" t="s">
        <v>479</v>
      </c>
      <c r="C37" s="151"/>
      <c r="D37" s="151"/>
      <c r="E37" s="175"/>
      <c r="F37" s="151"/>
    </row>
    <row r="38" spans="1:7" outlineLevel="1" x14ac:dyDescent="0.25">
      <c r="A38" s="119" t="s">
        <v>480</v>
      </c>
      <c r="C38" s="151"/>
      <c r="D38" s="151"/>
      <c r="E38" s="175"/>
      <c r="F38" s="151"/>
    </row>
    <row r="39" spans="1:7" outlineLevel="1" x14ac:dyDescent="0.25">
      <c r="A39" s="119" t="s">
        <v>481</v>
      </c>
      <c r="C39" s="151"/>
      <c r="D39" s="151"/>
      <c r="E39" s="175"/>
      <c r="F39" s="151"/>
    </row>
    <row r="40" spans="1:7" outlineLevel="1" x14ac:dyDescent="0.25">
      <c r="A40" s="119" t="s">
        <v>482</v>
      </c>
      <c r="C40" s="151"/>
      <c r="D40" s="151"/>
      <c r="E40" s="175"/>
      <c r="F40" s="151"/>
    </row>
    <row r="41" spans="1:7" outlineLevel="1" x14ac:dyDescent="0.25">
      <c r="A41" s="119" t="s">
        <v>483</v>
      </c>
      <c r="C41" s="151"/>
      <c r="D41" s="151"/>
      <c r="E41" s="175"/>
      <c r="F41" s="151"/>
    </row>
    <row r="42" spans="1:7" outlineLevel="1" x14ac:dyDescent="0.25">
      <c r="A42" s="119" t="s">
        <v>484</v>
      </c>
      <c r="C42" s="151"/>
      <c r="D42" s="151"/>
      <c r="E42" s="175"/>
      <c r="F42" s="151"/>
    </row>
    <row r="43" spans="1:7" ht="15" customHeight="1" x14ac:dyDescent="0.25">
      <c r="A43" s="128"/>
      <c r="B43" s="129" t="s">
        <v>485</v>
      </c>
      <c r="C43" s="128" t="s">
        <v>475</v>
      </c>
      <c r="D43" s="128" t="s">
        <v>476</v>
      </c>
      <c r="E43" s="135"/>
      <c r="F43" s="130" t="s">
        <v>443</v>
      </c>
      <c r="G43" s="130"/>
    </row>
    <row r="44" spans="1:7" x14ac:dyDescent="0.25">
      <c r="A44" s="119" t="s">
        <v>486</v>
      </c>
      <c r="B44" s="137" t="s">
        <v>487</v>
      </c>
      <c r="C44" s="150">
        <f>SUM(C45:C71)</f>
        <v>0.92859999999999998</v>
      </c>
      <c r="D44" s="150">
        <f>SUM(D45:D71)</f>
        <v>0.99619999999999997</v>
      </c>
      <c r="E44" s="151"/>
      <c r="F44" s="150">
        <f>SUM(F45:F71)</f>
        <v>0.97729999999999995</v>
      </c>
      <c r="G44" s="119"/>
    </row>
    <row r="45" spans="1:7" x14ac:dyDescent="0.25">
      <c r="A45" s="119" t="s">
        <v>488</v>
      </c>
      <c r="B45" s="119" t="s">
        <v>489</v>
      </c>
      <c r="C45" s="151">
        <v>0</v>
      </c>
      <c r="D45" s="151">
        <v>0</v>
      </c>
      <c r="E45" s="151"/>
      <c r="F45" s="200">
        <v>0</v>
      </c>
      <c r="G45" s="119"/>
    </row>
    <row r="46" spans="1:7" x14ac:dyDescent="0.25">
      <c r="A46" s="119" t="s">
        <v>490</v>
      </c>
      <c r="B46" s="119" t="s">
        <v>491</v>
      </c>
      <c r="C46" s="151">
        <v>0</v>
      </c>
      <c r="D46" s="151">
        <v>0</v>
      </c>
      <c r="E46" s="151"/>
      <c r="F46" s="200">
        <v>0</v>
      </c>
      <c r="G46" s="119"/>
    </row>
    <row r="47" spans="1:7" x14ac:dyDescent="0.25">
      <c r="A47" s="119" t="s">
        <v>492</v>
      </c>
      <c r="B47" s="119" t="s">
        <v>493</v>
      </c>
      <c r="C47" s="151">
        <v>0</v>
      </c>
      <c r="D47" s="151">
        <v>0</v>
      </c>
      <c r="E47" s="151"/>
      <c r="F47" s="200">
        <v>0</v>
      </c>
      <c r="G47" s="119"/>
    </row>
    <row r="48" spans="1:7" x14ac:dyDescent="0.25">
      <c r="A48" s="119" t="s">
        <v>494</v>
      </c>
      <c r="B48" s="119" t="s">
        <v>495</v>
      </c>
      <c r="C48" s="151">
        <v>0</v>
      </c>
      <c r="D48" s="151">
        <v>0</v>
      </c>
      <c r="E48" s="151"/>
      <c r="F48" s="200">
        <v>0</v>
      </c>
      <c r="G48" s="119"/>
    </row>
    <row r="49" spans="1:7" x14ac:dyDescent="0.25">
      <c r="A49" s="119" t="s">
        <v>496</v>
      </c>
      <c r="B49" s="119" t="s">
        <v>497</v>
      </c>
      <c r="C49" s="151">
        <v>0</v>
      </c>
      <c r="D49" s="151">
        <v>0</v>
      </c>
      <c r="E49" s="151"/>
      <c r="F49" s="200">
        <v>0</v>
      </c>
      <c r="G49" s="119"/>
    </row>
    <row r="50" spans="1:7" x14ac:dyDescent="0.25">
      <c r="A50" s="119" t="s">
        <v>498</v>
      </c>
      <c r="B50" s="119" t="s">
        <v>1591</v>
      </c>
      <c r="C50" s="151">
        <v>0</v>
      </c>
      <c r="D50" s="151">
        <v>0</v>
      </c>
      <c r="E50" s="151"/>
      <c r="F50" s="200">
        <v>0</v>
      </c>
      <c r="G50" s="119"/>
    </row>
    <row r="51" spans="1:7" x14ac:dyDescent="0.25">
      <c r="A51" s="119" t="s">
        <v>499</v>
      </c>
      <c r="B51" s="119" t="s">
        <v>500</v>
      </c>
      <c r="C51" s="151">
        <v>0.92859999999999998</v>
      </c>
      <c r="D51" s="151">
        <v>0.99619999999999997</v>
      </c>
      <c r="E51" s="151"/>
      <c r="F51" s="200">
        <v>0.97729999999999995</v>
      </c>
      <c r="G51" s="119"/>
    </row>
    <row r="52" spans="1:7" x14ac:dyDescent="0.25">
      <c r="A52" s="119" t="s">
        <v>501</v>
      </c>
      <c r="B52" s="119" t="s">
        <v>502</v>
      </c>
      <c r="C52" s="151">
        <v>0</v>
      </c>
      <c r="D52" s="151">
        <v>0</v>
      </c>
      <c r="E52" s="151"/>
      <c r="F52" s="200">
        <v>0</v>
      </c>
      <c r="G52" s="119"/>
    </row>
    <row r="53" spans="1:7" x14ac:dyDescent="0.25">
      <c r="A53" s="119" t="s">
        <v>503</v>
      </c>
      <c r="B53" s="119" t="s">
        <v>504</v>
      </c>
      <c r="C53" s="151">
        <v>0</v>
      </c>
      <c r="D53" s="151">
        <v>0</v>
      </c>
      <c r="E53" s="151"/>
      <c r="F53" s="200">
        <v>0</v>
      </c>
      <c r="G53" s="119"/>
    </row>
    <row r="54" spans="1:7" x14ac:dyDescent="0.25">
      <c r="A54" s="119" t="s">
        <v>505</v>
      </c>
      <c r="B54" s="119" t="s">
        <v>506</v>
      </c>
      <c r="C54" s="151">
        <v>0</v>
      </c>
      <c r="D54" s="151">
        <v>0</v>
      </c>
      <c r="E54" s="151"/>
      <c r="F54" s="200">
        <v>0</v>
      </c>
      <c r="G54" s="119"/>
    </row>
    <row r="55" spans="1:7" x14ac:dyDescent="0.25">
      <c r="A55" s="119" t="s">
        <v>507</v>
      </c>
      <c r="B55" s="119" t="s">
        <v>508</v>
      </c>
      <c r="C55" s="151">
        <v>0</v>
      </c>
      <c r="D55" s="151">
        <v>0</v>
      </c>
      <c r="E55" s="151"/>
      <c r="F55" s="200">
        <v>0</v>
      </c>
      <c r="G55" s="119"/>
    </row>
    <row r="56" spans="1:7" x14ac:dyDescent="0.25">
      <c r="A56" s="119" t="s">
        <v>509</v>
      </c>
      <c r="B56" s="119" t="s">
        <v>510</v>
      </c>
      <c r="C56" s="151">
        <v>0</v>
      </c>
      <c r="D56" s="151">
        <v>0</v>
      </c>
      <c r="E56" s="151"/>
      <c r="F56" s="200">
        <v>0</v>
      </c>
      <c r="G56" s="119"/>
    </row>
    <row r="57" spans="1:7" x14ac:dyDescent="0.25">
      <c r="A57" s="119" t="s">
        <v>511</v>
      </c>
      <c r="B57" s="119" t="s">
        <v>512</v>
      </c>
      <c r="C57" s="151">
        <v>0</v>
      </c>
      <c r="D57" s="151">
        <v>0</v>
      </c>
      <c r="E57" s="151"/>
      <c r="F57" s="200">
        <v>0</v>
      </c>
      <c r="G57" s="119"/>
    </row>
    <row r="58" spans="1:7" x14ac:dyDescent="0.25">
      <c r="A58" s="119" t="s">
        <v>513</v>
      </c>
      <c r="B58" s="119" t="s">
        <v>514</v>
      </c>
      <c r="C58" s="151">
        <v>0</v>
      </c>
      <c r="D58" s="151">
        <v>0</v>
      </c>
      <c r="E58" s="151"/>
      <c r="F58" s="200">
        <v>0</v>
      </c>
      <c r="G58" s="119"/>
    </row>
    <row r="59" spans="1:7" x14ac:dyDescent="0.25">
      <c r="A59" s="119" t="s">
        <v>515</v>
      </c>
      <c r="B59" s="119" t="s">
        <v>516</v>
      </c>
      <c r="C59" s="151">
        <v>0</v>
      </c>
      <c r="D59" s="151">
        <v>0</v>
      </c>
      <c r="E59" s="151"/>
      <c r="F59" s="200">
        <v>0</v>
      </c>
      <c r="G59" s="119"/>
    </row>
    <row r="60" spans="1:7" x14ac:dyDescent="0.25">
      <c r="A60" s="119" t="s">
        <v>517</v>
      </c>
      <c r="B60" s="119" t="s">
        <v>3</v>
      </c>
      <c r="C60" s="151">
        <v>0</v>
      </c>
      <c r="D60" s="151">
        <v>0</v>
      </c>
      <c r="E60" s="151"/>
      <c r="F60" s="200">
        <v>0</v>
      </c>
      <c r="G60" s="119"/>
    </row>
    <row r="61" spans="1:7" x14ac:dyDescent="0.25">
      <c r="A61" s="119" t="s">
        <v>518</v>
      </c>
      <c r="B61" s="119" t="s">
        <v>519</v>
      </c>
      <c r="C61" s="151">
        <v>0</v>
      </c>
      <c r="D61" s="151">
        <v>0</v>
      </c>
      <c r="E61" s="151"/>
      <c r="F61" s="200">
        <v>0</v>
      </c>
      <c r="G61" s="119"/>
    </row>
    <row r="62" spans="1:7" x14ac:dyDescent="0.25">
      <c r="A62" s="119" t="s">
        <v>520</v>
      </c>
      <c r="B62" s="119" t="s">
        <v>521</v>
      </c>
      <c r="C62" s="151">
        <v>0</v>
      </c>
      <c r="D62" s="151">
        <v>0</v>
      </c>
      <c r="E62" s="151"/>
      <c r="F62" s="200">
        <v>0</v>
      </c>
      <c r="G62" s="119"/>
    </row>
    <row r="63" spans="1:7" x14ac:dyDescent="0.25">
      <c r="A63" s="119" t="s">
        <v>522</v>
      </c>
      <c r="B63" s="119" t="s">
        <v>523</v>
      </c>
      <c r="C63" s="151">
        <v>0</v>
      </c>
      <c r="D63" s="151">
        <v>0</v>
      </c>
      <c r="E63" s="151"/>
      <c r="F63" s="200">
        <v>0</v>
      </c>
      <c r="G63" s="119"/>
    </row>
    <row r="64" spans="1:7" x14ac:dyDescent="0.25">
      <c r="A64" s="119" t="s">
        <v>524</v>
      </c>
      <c r="B64" s="119" t="s">
        <v>525</v>
      </c>
      <c r="C64" s="151">
        <v>0</v>
      </c>
      <c r="D64" s="151">
        <v>0</v>
      </c>
      <c r="E64" s="151"/>
      <c r="F64" s="200">
        <v>0</v>
      </c>
      <c r="G64" s="119"/>
    </row>
    <row r="65" spans="1:7" x14ac:dyDescent="0.25">
      <c r="A65" s="119" t="s">
        <v>526</v>
      </c>
      <c r="B65" s="119" t="s">
        <v>527</v>
      </c>
      <c r="C65" s="151">
        <v>0</v>
      </c>
      <c r="D65" s="151">
        <v>0</v>
      </c>
      <c r="E65" s="151"/>
      <c r="F65" s="200">
        <v>0</v>
      </c>
      <c r="G65" s="119"/>
    </row>
    <row r="66" spans="1:7" x14ac:dyDescent="0.25">
      <c r="A66" s="119" t="s">
        <v>528</v>
      </c>
      <c r="B66" s="119" t="s">
        <v>529</v>
      </c>
      <c r="C66" s="151">
        <v>0</v>
      </c>
      <c r="D66" s="151">
        <v>0</v>
      </c>
      <c r="E66" s="151"/>
      <c r="F66" s="200">
        <v>0</v>
      </c>
      <c r="G66" s="119"/>
    </row>
    <row r="67" spans="1:7" x14ac:dyDescent="0.25">
      <c r="A67" s="119" t="s">
        <v>530</v>
      </c>
      <c r="B67" s="119" t="s">
        <v>531</v>
      </c>
      <c r="C67" s="151">
        <v>0</v>
      </c>
      <c r="D67" s="151">
        <v>0</v>
      </c>
      <c r="E67" s="151"/>
      <c r="F67" s="200">
        <v>0</v>
      </c>
      <c r="G67" s="119"/>
    </row>
    <row r="68" spans="1:7" x14ac:dyDescent="0.25">
      <c r="A68" s="119" t="s">
        <v>532</v>
      </c>
      <c r="B68" s="119" t="s">
        <v>533</v>
      </c>
      <c r="C68" s="151">
        <v>0</v>
      </c>
      <c r="D68" s="151">
        <v>0</v>
      </c>
      <c r="E68" s="151"/>
      <c r="F68" s="200">
        <v>0</v>
      </c>
      <c r="G68" s="119"/>
    </row>
    <row r="69" spans="1:7" x14ac:dyDescent="0.25">
      <c r="A69" s="199" t="s">
        <v>534</v>
      </c>
      <c r="B69" s="119" t="s">
        <v>535</v>
      </c>
      <c r="C69" s="151">
        <v>0</v>
      </c>
      <c r="D69" s="151">
        <v>0</v>
      </c>
      <c r="E69" s="151"/>
      <c r="F69" s="200">
        <v>0</v>
      </c>
      <c r="G69" s="119"/>
    </row>
    <row r="70" spans="1:7" x14ac:dyDescent="0.25">
      <c r="A70" s="199" t="s">
        <v>536</v>
      </c>
      <c r="B70" s="119" t="s">
        <v>537</v>
      </c>
      <c r="C70" s="151">
        <v>0</v>
      </c>
      <c r="D70" s="151">
        <v>0</v>
      </c>
      <c r="E70" s="151"/>
      <c r="F70" s="200">
        <v>0</v>
      </c>
      <c r="G70" s="119"/>
    </row>
    <row r="71" spans="1:7" x14ac:dyDescent="0.25">
      <c r="A71" s="199" t="s">
        <v>538</v>
      </c>
      <c r="B71" s="119" t="s">
        <v>6</v>
      </c>
      <c r="C71" s="151">
        <v>0</v>
      </c>
      <c r="D71" s="151">
        <v>0</v>
      </c>
      <c r="E71" s="151"/>
      <c r="F71" s="200">
        <v>0</v>
      </c>
      <c r="G71" s="119"/>
    </row>
    <row r="72" spans="1:7" x14ac:dyDescent="0.25">
      <c r="A72" s="199" t="s">
        <v>539</v>
      </c>
      <c r="B72" s="137" t="s">
        <v>279</v>
      </c>
      <c r="C72" s="150">
        <f>SUM(C73:C75)</f>
        <v>0</v>
      </c>
      <c r="D72" s="150">
        <f>SUM(D73:D75)</f>
        <v>0</v>
      </c>
      <c r="E72" s="151"/>
      <c r="F72" s="150">
        <f>SUM(F73:F75)</f>
        <v>0</v>
      </c>
      <c r="G72" s="119"/>
    </row>
    <row r="73" spans="1:7" x14ac:dyDescent="0.25">
      <c r="A73" s="199" t="s">
        <v>541</v>
      </c>
      <c r="B73" s="119" t="s">
        <v>543</v>
      </c>
      <c r="C73" s="151">
        <v>0</v>
      </c>
      <c r="D73" s="151">
        <v>0</v>
      </c>
      <c r="E73" s="151"/>
      <c r="F73" s="151">
        <v>0</v>
      </c>
      <c r="G73" s="119"/>
    </row>
    <row r="74" spans="1:7" x14ac:dyDescent="0.25">
      <c r="A74" s="199" t="s">
        <v>542</v>
      </c>
      <c r="B74" s="119" t="s">
        <v>545</v>
      </c>
      <c r="C74" s="151">
        <v>0</v>
      </c>
      <c r="D74" s="151">
        <v>0</v>
      </c>
      <c r="E74" s="151"/>
      <c r="F74" s="151">
        <v>0</v>
      </c>
      <c r="G74" s="119"/>
    </row>
    <row r="75" spans="1:7" x14ac:dyDescent="0.25">
      <c r="A75" s="199" t="s">
        <v>544</v>
      </c>
      <c r="B75" s="119" t="s">
        <v>2</v>
      </c>
      <c r="C75" s="151">
        <v>0</v>
      </c>
      <c r="D75" s="151">
        <v>0</v>
      </c>
      <c r="E75" s="151"/>
      <c r="F75" s="151">
        <v>0</v>
      </c>
      <c r="G75" s="119"/>
    </row>
    <row r="76" spans="1:7" x14ac:dyDescent="0.25">
      <c r="A76" s="199" t="s">
        <v>1172</v>
      </c>
      <c r="B76" s="137" t="s">
        <v>108</v>
      </c>
      <c r="C76" s="150">
        <f>SUM(C77:C87)</f>
        <v>0</v>
      </c>
      <c r="D76" s="150">
        <f>SUM(D77:D87)</f>
        <v>0</v>
      </c>
      <c r="E76" s="151"/>
      <c r="F76" s="150">
        <f>SUM(F77:F87)</f>
        <v>0</v>
      </c>
      <c r="G76" s="119"/>
    </row>
    <row r="77" spans="1:7" x14ac:dyDescent="0.25">
      <c r="A77" s="199" t="s">
        <v>546</v>
      </c>
      <c r="B77" s="138" t="s">
        <v>281</v>
      </c>
      <c r="C77" s="151">
        <v>0</v>
      </c>
      <c r="D77" s="200">
        <v>0</v>
      </c>
      <c r="E77" s="151"/>
      <c r="F77" s="200">
        <v>0</v>
      </c>
      <c r="G77" s="119"/>
    </row>
    <row r="78" spans="1:7" s="223" customFormat="1" x14ac:dyDescent="0.25">
      <c r="A78" s="221" t="s">
        <v>547</v>
      </c>
      <c r="B78" s="221" t="s">
        <v>540</v>
      </c>
      <c r="C78" s="222">
        <v>0</v>
      </c>
      <c r="D78" s="222">
        <v>0</v>
      </c>
      <c r="E78" s="222"/>
      <c r="F78" s="222">
        <v>0</v>
      </c>
      <c r="G78" s="221"/>
    </row>
    <row r="79" spans="1:7" x14ac:dyDescent="0.25">
      <c r="A79" s="199" t="s">
        <v>548</v>
      </c>
      <c r="B79" s="138" t="s">
        <v>283</v>
      </c>
      <c r="C79" s="151">
        <v>0</v>
      </c>
      <c r="D79" s="200">
        <v>0</v>
      </c>
      <c r="E79" s="151"/>
      <c r="F79" s="200">
        <v>0</v>
      </c>
      <c r="G79" s="119"/>
    </row>
    <row r="80" spans="1:7" x14ac:dyDescent="0.25">
      <c r="A80" s="119" t="s">
        <v>549</v>
      </c>
      <c r="B80" s="138" t="s">
        <v>285</v>
      </c>
      <c r="C80" s="151">
        <v>0</v>
      </c>
      <c r="D80" s="200">
        <v>0</v>
      </c>
      <c r="E80" s="151"/>
      <c r="F80" s="200">
        <v>0</v>
      </c>
      <c r="G80" s="119"/>
    </row>
    <row r="81" spans="1:7" x14ac:dyDescent="0.25">
      <c r="A81" s="119" t="s">
        <v>550</v>
      </c>
      <c r="B81" s="138" t="s">
        <v>12</v>
      </c>
      <c r="C81" s="151">
        <v>0</v>
      </c>
      <c r="D81" s="200">
        <v>0</v>
      </c>
      <c r="E81" s="151"/>
      <c r="F81" s="200">
        <v>0</v>
      </c>
      <c r="G81" s="119"/>
    </row>
    <row r="82" spans="1:7" x14ac:dyDescent="0.25">
      <c r="A82" s="119" t="s">
        <v>551</v>
      </c>
      <c r="B82" s="138" t="s">
        <v>288</v>
      </c>
      <c r="C82" s="151">
        <v>0</v>
      </c>
      <c r="D82" s="200">
        <v>0</v>
      </c>
      <c r="E82" s="151"/>
      <c r="F82" s="200">
        <v>0</v>
      </c>
      <c r="G82" s="119"/>
    </row>
    <row r="83" spans="1:7" x14ac:dyDescent="0.25">
      <c r="A83" s="119" t="s">
        <v>552</v>
      </c>
      <c r="B83" s="138" t="s">
        <v>290</v>
      </c>
      <c r="C83" s="151">
        <v>0</v>
      </c>
      <c r="D83" s="200">
        <v>0</v>
      </c>
      <c r="E83" s="151"/>
      <c r="F83" s="200">
        <v>0</v>
      </c>
      <c r="G83" s="119"/>
    </row>
    <row r="84" spans="1:7" x14ac:dyDescent="0.25">
      <c r="A84" s="119" t="s">
        <v>553</v>
      </c>
      <c r="B84" s="138" t="s">
        <v>292</v>
      </c>
      <c r="C84" s="151">
        <v>0</v>
      </c>
      <c r="D84" s="200">
        <v>0</v>
      </c>
      <c r="E84" s="151"/>
      <c r="F84" s="200">
        <v>0</v>
      </c>
      <c r="G84" s="119"/>
    </row>
    <row r="85" spans="1:7" x14ac:dyDescent="0.25">
      <c r="A85" s="119" t="s">
        <v>554</v>
      </c>
      <c r="B85" s="138" t="s">
        <v>294</v>
      </c>
      <c r="C85" s="151">
        <v>0</v>
      </c>
      <c r="D85" s="200">
        <v>0</v>
      </c>
      <c r="E85" s="151"/>
      <c r="F85" s="200">
        <v>0</v>
      </c>
      <c r="G85" s="119"/>
    </row>
    <row r="86" spans="1:7" x14ac:dyDescent="0.25">
      <c r="A86" s="119" t="s">
        <v>555</v>
      </c>
      <c r="B86" s="138" t="s">
        <v>296</v>
      </c>
      <c r="C86" s="151">
        <v>0</v>
      </c>
      <c r="D86" s="200">
        <v>0</v>
      </c>
      <c r="E86" s="151"/>
      <c r="F86" s="200">
        <v>0</v>
      </c>
      <c r="G86" s="119"/>
    </row>
    <row r="87" spans="1:7" x14ac:dyDescent="0.25">
      <c r="A87" s="119" t="s">
        <v>556</v>
      </c>
      <c r="B87" s="138" t="s">
        <v>108</v>
      </c>
      <c r="C87" s="151">
        <v>0</v>
      </c>
      <c r="D87" s="200">
        <v>0</v>
      </c>
      <c r="E87" s="151"/>
      <c r="F87" s="200">
        <v>0</v>
      </c>
      <c r="G87" s="119"/>
    </row>
    <row r="88" spans="1:7" outlineLevel="1" x14ac:dyDescent="0.25">
      <c r="A88" s="119" t="s">
        <v>557</v>
      </c>
      <c r="B88" s="224" t="s">
        <v>1611</v>
      </c>
      <c r="C88" s="151">
        <v>3.3599999999999998E-2</v>
      </c>
      <c r="D88" s="151">
        <v>3.8E-3</v>
      </c>
      <c r="E88" s="151"/>
      <c r="F88" s="151">
        <v>1.21E-2</v>
      </c>
      <c r="G88" s="119"/>
    </row>
    <row r="89" spans="1:7" outlineLevel="1" x14ac:dyDescent="0.25">
      <c r="A89" s="119" t="s">
        <v>558</v>
      </c>
      <c r="B89" s="224" t="s">
        <v>1612</v>
      </c>
      <c r="C89" s="151">
        <v>3.7900000000000003E-2</v>
      </c>
      <c r="D89" s="151">
        <v>0</v>
      </c>
      <c r="E89" s="151"/>
      <c r="F89" s="151">
        <v>1.06E-2</v>
      </c>
      <c r="G89" s="119"/>
    </row>
    <row r="90" spans="1:7" outlineLevel="1" x14ac:dyDescent="0.25">
      <c r="A90" s="119" t="s">
        <v>559</v>
      </c>
      <c r="B90" s="134"/>
      <c r="C90" s="151"/>
      <c r="D90" s="151"/>
      <c r="E90" s="151"/>
      <c r="F90" s="151"/>
      <c r="G90" s="119"/>
    </row>
    <row r="91" spans="1:7" outlineLevel="1" x14ac:dyDescent="0.25">
      <c r="A91" s="119" t="s">
        <v>560</v>
      </c>
      <c r="B91" s="134"/>
      <c r="C91" s="151"/>
      <c r="D91" s="151"/>
      <c r="E91" s="151"/>
      <c r="F91" s="151"/>
      <c r="G91" s="119"/>
    </row>
    <row r="92" spans="1:7" outlineLevel="1" x14ac:dyDescent="0.25">
      <c r="A92" s="119" t="s">
        <v>561</v>
      </c>
      <c r="B92" s="134"/>
      <c r="C92" s="151"/>
      <c r="D92" s="151"/>
      <c r="E92" s="151"/>
      <c r="F92" s="151"/>
      <c r="G92" s="119"/>
    </row>
    <row r="93" spans="1:7" outlineLevel="1" x14ac:dyDescent="0.25">
      <c r="A93" s="119" t="s">
        <v>562</v>
      </c>
      <c r="B93" s="134"/>
      <c r="C93" s="151"/>
      <c r="D93" s="151"/>
      <c r="E93" s="151"/>
      <c r="F93" s="151"/>
      <c r="G93" s="119"/>
    </row>
    <row r="94" spans="1:7" outlineLevel="1" x14ac:dyDescent="0.25">
      <c r="A94" s="119" t="s">
        <v>563</v>
      </c>
      <c r="B94" s="134"/>
      <c r="C94" s="151"/>
      <c r="D94" s="151"/>
      <c r="E94" s="151"/>
      <c r="F94" s="151"/>
      <c r="G94" s="119"/>
    </row>
    <row r="95" spans="1:7" outlineLevel="1" x14ac:dyDescent="0.25">
      <c r="A95" s="119" t="s">
        <v>564</v>
      </c>
      <c r="B95" s="134"/>
      <c r="C95" s="151"/>
      <c r="D95" s="151"/>
      <c r="E95" s="151"/>
      <c r="F95" s="151"/>
      <c r="G95" s="119"/>
    </row>
    <row r="96" spans="1:7" outlineLevel="1" x14ac:dyDescent="0.25">
      <c r="A96" s="119" t="s">
        <v>565</v>
      </c>
      <c r="B96" s="134"/>
      <c r="C96" s="151"/>
      <c r="D96" s="151"/>
      <c r="E96" s="151"/>
      <c r="F96" s="151"/>
      <c r="G96" s="119"/>
    </row>
    <row r="97" spans="1:7" outlineLevel="1" x14ac:dyDescent="0.25">
      <c r="A97" s="119" t="s">
        <v>566</v>
      </c>
      <c r="B97" s="134"/>
      <c r="C97" s="151"/>
      <c r="D97" s="151"/>
      <c r="E97" s="151"/>
      <c r="F97" s="151"/>
      <c r="G97" s="119"/>
    </row>
    <row r="98" spans="1:7" ht="15" customHeight="1" x14ac:dyDescent="0.25">
      <c r="A98" s="128"/>
      <c r="B98" s="163" t="s">
        <v>1183</v>
      </c>
      <c r="C98" s="128" t="s">
        <v>475</v>
      </c>
      <c r="D98" s="128" t="s">
        <v>476</v>
      </c>
      <c r="E98" s="135"/>
      <c r="F98" s="130" t="s">
        <v>443</v>
      </c>
      <c r="G98" s="130"/>
    </row>
    <row r="99" spans="1:7" x14ac:dyDescent="0.25">
      <c r="A99" s="119" t="s">
        <v>567</v>
      </c>
      <c r="B99" s="228" t="s">
        <v>1623</v>
      </c>
      <c r="C99" s="151">
        <v>8.9399999999999993E-2</v>
      </c>
      <c r="D99" s="151">
        <v>4.2500000000000003E-2</v>
      </c>
      <c r="E99" s="151"/>
      <c r="F99" s="151">
        <v>5.5E-2</v>
      </c>
      <c r="G99" s="119"/>
    </row>
    <row r="100" spans="1:7" x14ac:dyDescent="0.25">
      <c r="A100" s="119" t="s">
        <v>569</v>
      </c>
      <c r="B100" s="228" t="s">
        <v>1624</v>
      </c>
      <c r="C100" s="151">
        <v>0.1082</v>
      </c>
      <c r="D100" s="151">
        <v>0.13900000000000001</v>
      </c>
      <c r="E100" s="151"/>
      <c r="F100" s="151">
        <v>0.1308</v>
      </c>
      <c r="G100" s="119"/>
    </row>
    <row r="101" spans="1:7" x14ac:dyDescent="0.25">
      <c r="A101" s="119" t="s">
        <v>570</v>
      </c>
      <c r="B101" s="228" t="s">
        <v>1625</v>
      </c>
      <c r="C101" s="151">
        <v>0.2132</v>
      </c>
      <c r="D101" s="151">
        <v>0.22370000000000001</v>
      </c>
      <c r="E101" s="151"/>
      <c r="F101" s="151">
        <v>0.22090000000000001</v>
      </c>
      <c r="G101" s="119"/>
    </row>
    <row r="102" spans="1:7" x14ac:dyDescent="0.25">
      <c r="A102" s="119" t="s">
        <v>571</v>
      </c>
      <c r="B102" s="228" t="s">
        <v>1626</v>
      </c>
      <c r="C102" s="151">
        <v>0.31669999999999998</v>
      </c>
      <c r="D102" s="151">
        <v>0.31159999999999999</v>
      </c>
      <c r="E102" s="151"/>
      <c r="F102" s="151">
        <v>0.313</v>
      </c>
      <c r="G102" s="119"/>
    </row>
    <row r="103" spans="1:7" x14ac:dyDescent="0.25">
      <c r="A103" s="119" t="s">
        <v>572</v>
      </c>
      <c r="B103" s="228" t="s">
        <v>1627</v>
      </c>
      <c r="C103" s="151">
        <v>0.27250000000000002</v>
      </c>
      <c r="D103" s="151">
        <v>0.28320000000000001</v>
      </c>
      <c r="E103" s="151"/>
      <c r="F103" s="151">
        <v>0.28029999999999999</v>
      </c>
      <c r="G103" s="119"/>
    </row>
    <row r="104" spans="1:7" x14ac:dyDescent="0.25">
      <c r="A104" s="119" t="s">
        <v>573</v>
      </c>
      <c r="B104" s="138"/>
      <c r="C104" s="151" t="s">
        <v>46</v>
      </c>
      <c r="D104" s="151" t="s">
        <v>46</v>
      </c>
      <c r="E104" s="151"/>
      <c r="F104" s="151" t="s">
        <v>46</v>
      </c>
      <c r="G104" s="119"/>
    </row>
    <row r="105" spans="1:7" x14ac:dyDescent="0.25">
      <c r="A105" s="119" t="s">
        <v>574</v>
      </c>
      <c r="B105" s="138"/>
      <c r="C105" s="151" t="s">
        <v>46</v>
      </c>
      <c r="D105" s="151" t="s">
        <v>46</v>
      </c>
      <c r="E105" s="151"/>
      <c r="F105" s="151" t="s">
        <v>46</v>
      </c>
      <c r="G105" s="119"/>
    </row>
    <row r="106" spans="1:7" x14ac:dyDescent="0.25">
      <c r="A106" s="119" t="s">
        <v>575</v>
      </c>
      <c r="B106" s="138"/>
      <c r="C106" s="151" t="s">
        <v>46</v>
      </c>
      <c r="D106" s="151" t="s">
        <v>46</v>
      </c>
      <c r="E106" s="151"/>
      <c r="F106" s="151" t="s">
        <v>46</v>
      </c>
      <c r="G106" s="119"/>
    </row>
    <row r="107" spans="1:7" x14ac:dyDescent="0.25">
      <c r="A107" s="119" t="s">
        <v>576</v>
      </c>
      <c r="B107" s="138"/>
      <c r="C107" s="151" t="s">
        <v>46</v>
      </c>
      <c r="D107" s="151" t="s">
        <v>46</v>
      </c>
      <c r="E107" s="151"/>
      <c r="F107" s="151" t="s">
        <v>46</v>
      </c>
      <c r="G107" s="119"/>
    </row>
    <row r="108" spans="1:7" x14ac:dyDescent="0.25">
      <c r="A108" s="119" t="s">
        <v>577</v>
      </c>
      <c r="B108" s="138"/>
      <c r="C108" s="151" t="s">
        <v>46</v>
      </c>
      <c r="D108" s="151" t="s">
        <v>46</v>
      </c>
      <c r="E108" s="151"/>
      <c r="F108" s="151" t="s">
        <v>46</v>
      </c>
      <c r="G108" s="119"/>
    </row>
    <row r="109" spans="1:7" x14ac:dyDescent="0.25">
      <c r="A109" s="119" t="s">
        <v>578</v>
      </c>
      <c r="B109" s="138"/>
      <c r="C109" s="151" t="s">
        <v>46</v>
      </c>
      <c r="D109" s="151" t="s">
        <v>46</v>
      </c>
      <c r="E109" s="151"/>
      <c r="F109" s="151" t="s">
        <v>46</v>
      </c>
      <c r="G109" s="119"/>
    </row>
    <row r="110" spans="1:7" x14ac:dyDescent="0.25">
      <c r="A110" s="119" t="s">
        <v>579</v>
      </c>
      <c r="B110" s="138"/>
      <c r="C110" s="151" t="s">
        <v>46</v>
      </c>
      <c r="D110" s="151" t="s">
        <v>46</v>
      </c>
      <c r="E110" s="151"/>
      <c r="F110" s="151" t="s">
        <v>46</v>
      </c>
      <c r="G110" s="119"/>
    </row>
    <row r="111" spans="1:7" x14ac:dyDescent="0.25">
      <c r="A111" s="119" t="s">
        <v>580</v>
      </c>
      <c r="B111" s="138"/>
      <c r="C111" s="151" t="s">
        <v>46</v>
      </c>
      <c r="D111" s="151" t="s">
        <v>46</v>
      </c>
      <c r="E111" s="151"/>
      <c r="F111" s="151" t="s">
        <v>46</v>
      </c>
      <c r="G111" s="119"/>
    </row>
    <row r="112" spans="1:7" x14ac:dyDescent="0.25">
      <c r="A112" s="119" t="s">
        <v>581</v>
      </c>
      <c r="B112" s="138"/>
      <c r="C112" s="151" t="s">
        <v>46</v>
      </c>
      <c r="D112" s="151" t="s">
        <v>46</v>
      </c>
      <c r="E112" s="151"/>
      <c r="F112" s="151" t="s">
        <v>46</v>
      </c>
      <c r="G112" s="119"/>
    </row>
    <row r="113" spans="1:7" x14ac:dyDescent="0.25">
      <c r="A113" s="119" t="s">
        <v>582</v>
      </c>
      <c r="B113" s="138"/>
      <c r="C113" s="151" t="s">
        <v>46</v>
      </c>
      <c r="D113" s="151" t="s">
        <v>46</v>
      </c>
      <c r="E113" s="151"/>
      <c r="F113" s="151" t="s">
        <v>46</v>
      </c>
      <c r="G113" s="119"/>
    </row>
    <row r="114" spans="1:7" x14ac:dyDescent="0.25">
      <c r="A114" s="119" t="s">
        <v>583</v>
      </c>
      <c r="B114" s="138"/>
      <c r="C114" s="151" t="s">
        <v>46</v>
      </c>
      <c r="D114" s="151" t="s">
        <v>46</v>
      </c>
      <c r="E114" s="151"/>
      <c r="F114" s="151" t="s">
        <v>46</v>
      </c>
      <c r="G114" s="119"/>
    </row>
    <row r="115" spans="1:7" x14ac:dyDescent="0.25">
      <c r="A115" s="119" t="s">
        <v>584</v>
      </c>
      <c r="B115" s="138"/>
      <c r="C115" s="151" t="s">
        <v>46</v>
      </c>
      <c r="D115" s="151" t="s">
        <v>46</v>
      </c>
      <c r="E115" s="151"/>
      <c r="F115" s="151" t="s">
        <v>46</v>
      </c>
      <c r="G115" s="119"/>
    </row>
    <row r="116" spans="1:7" x14ac:dyDescent="0.25">
      <c r="A116" s="119" t="s">
        <v>585</v>
      </c>
      <c r="B116" s="138"/>
      <c r="C116" s="151" t="s">
        <v>46</v>
      </c>
      <c r="D116" s="151" t="s">
        <v>46</v>
      </c>
      <c r="E116" s="151"/>
      <c r="F116" s="151" t="s">
        <v>46</v>
      </c>
      <c r="G116" s="119"/>
    </row>
    <row r="117" spans="1:7" x14ac:dyDescent="0.25">
      <c r="A117" s="119" t="s">
        <v>586</v>
      </c>
      <c r="B117" s="138"/>
      <c r="C117" s="151" t="s">
        <v>46</v>
      </c>
      <c r="D117" s="151" t="s">
        <v>46</v>
      </c>
      <c r="E117" s="151"/>
      <c r="F117" s="151" t="s">
        <v>46</v>
      </c>
      <c r="G117" s="119"/>
    </row>
    <row r="118" spans="1:7" x14ac:dyDescent="0.25">
      <c r="A118" s="119" t="s">
        <v>587</v>
      </c>
      <c r="B118" s="138"/>
      <c r="C118" s="151" t="s">
        <v>46</v>
      </c>
      <c r="D118" s="151" t="s">
        <v>46</v>
      </c>
      <c r="E118" s="151"/>
      <c r="F118" s="151" t="s">
        <v>46</v>
      </c>
      <c r="G118" s="119"/>
    </row>
    <row r="119" spans="1:7" x14ac:dyDescent="0.25">
      <c r="A119" s="119" t="s">
        <v>588</v>
      </c>
      <c r="B119" s="138"/>
      <c r="C119" s="151" t="s">
        <v>46</v>
      </c>
      <c r="D119" s="151" t="s">
        <v>46</v>
      </c>
      <c r="E119" s="151"/>
      <c r="F119" s="151" t="s">
        <v>46</v>
      </c>
      <c r="G119" s="119"/>
    </row>
    <row r="120" spans="1:7" x14ac:dyDescent="0.25">
      <c r="A120" s="119" t="s">
        <v>589</v>
      </c>
      <c r="B120" s="138"/>
      <c r="C120" s="151" t="s">
        <v>46</v>
      </c>
      <c r="D120" s="151" t="s">
        <v>46</v>
      </c>
      <c r="E120" s="151"/>
      <c r="F120" s="151" t="s">
        <v>46</v>
      </c>
      <c r="G120" s="119"/>
    </row>
    <row r="121" spans="1:7" x14ac:dyDescent="0.25">
      <c r="A121" s="119" t="s">
        <v>590</v>
      </c>
      <c r="B121" s="138"/>
      <c r="C121" s="151" t="s">
        <v>46</v>
      </c>
      <c r="D121" s="151" t="s">
        <v>46</v>
      </c>
      <c r="E121" s="151"/>
      <c r="F121" s="151" t="s">
        <v>46</v>
      </c>
      <c r="G121" s="119"/>
    </row>
    <row r="122" spans="1:7" x14ac:dyDescent="0.25">
      <c r="A122" s="119" t="s">
        <v>591</v>
      </c>
      <c r="B122" s="138"/>
      <c r="C122" s="151" t="s">
        <v>46</v>
      </c>
      <c r="D122" s="151" t="s">
        <v>46</v>
      </c>
      <c r="E122" s="151"/>
      <c r="F122" s="151" t="s">
        <v>46</v>
      </c>
      <c r="G122" s="119"/>
    </row>
    <row r="123" spans="1:7" x14ac:dyDescent="0.25">
      <c r="A123" s="119" t="s">
        <v>592</v>
      </c>
      <c r="B123" s="138"/>
      <c r="C123" s="151" t="s">
        <v>46</v>
      </c>
      <c r="D123" s="151" t="s">
        <v>46</v>
      </c>
      <c r="E123" s="151"/>
      <c r="F123" s="151" t="s">
        <v>46</v>
      </c>
      <c r="G123" s="119"/>
    </row>
    <row r="124" spans="1:7" x14ac:dyDescent="0.25">
      <c r="A124" s="119" t="s">
        <v>593</v>
      </c>
      <c r="B124" s="138"/>
      <c r="C124" s="151" t="s">
        <v>46</v>
      </c>
      <c r="D124" s="151" t="s">
        <v>46</v>
      </c>
      <c r="E124" s="151"/>
      <c r="F124" s="151" t="s">
        <v>46</v>
      </c>
      <c r="G124" s="119"/>
    </row>
    <row r="125" spans="1:7" x14ac:dyDescent="0.25">
      <c r="A125" s="119" t="s">
        <v>594</v>
      </c>
      <c r="B125" s="138"/>
      <c r="C125" s="151" t="s">
        <v>46</v>
      </c>
      <c r="D125" s="151" t="s">
        <v>46</v>
      </c>
      <c r="E125" s="151"/>
      <c r="F125" s="151" t="s">
        <v>46</v>
      </c>
      <c r="G125" s="119"/>
    </row>
    <row r="126" spans="1:7" x14ac:dyDescent="0.25">
      <c r="A126" s="119" t="s">
        <v>595</v>
      </c>
      <c r="B126" s="138"/>
      <c r="C126" s="151" t="s">
        <v>46</v>
      </c>
      <c r="D126" s="151" t="s">
        <v>46</v>
      </c>
      <c r="E126" s="151"/>
      <c r="F126" s="151" t="s">
        <v>46</v>
      </c>
      <c r="G126" s="119"/>
    </row>
    <row r="127" spans="1:7" x14ac:dyDescent="0.25">
      <c r="A127" s="119" t="s">
        <v>596</v>
      </c>
      <c r="B127" s="138"/>
      <c r="C127" s="151" t="s">
        <v>46</v>
      </c>
      <c r="D127" s="151" t="s">
        <v>46</v>
      </c>
      <c r="E127" s="151"/>
      <c r="F127" s="151" t="s">
        <v>46</v>
      </c>
      <c r="G127" s="119"/>
    </row>
    <row r="128" spans="1:7" x14ac:dyDescent="0.25">
      <c r="A128" s="119" t="s">
        <v>597</v>
      </c>
      <c r="B128" s="138"/>
      <c r="C128" s="151" t="s">
        <v>46</v>
      </c>
      <c r="D128" s="151" t="s">
        <v>46</v>
      </c>
      <c r="E128" s="151"/>
      <c r="F128" s="151" t="s">
        <v>46</v>
      </c>
      <c r="G128" s="119"/>
    </row>
    <row r="129" spans="1:7" x14ac:dyDescent="0.25">
      <c r="A129" s="119" t="s">
        <v>598</v>
      </c>
      <c r="B129" s="138"/>
      <c r="C129" s="151" t="s">
        <v>46</v>
      </c>
      <c r="D129" s="151" t="s">
        <v>46</v>
      </c>
      <c r="E129" s="151"/>
      <c r="F129" s="151" t="s">
        <v>46</v>
      </c>
      <c r="G129" s="119"/>
    </row>
    <row r="130" spans="1:7" x14ac:dyDescent="0.25">
      <c r="A130" s="119" t="s">
        <v>1146</v>
      </c>
      <c r="B130" s="138"/>
      <c r="C130" s="151" t="s">
        <v>46</v>
      </c>
      <c r="D130" s="151" t="s">
        <v>46</v>
      </c>
      <c r="E130" s="151"/>
      <c r="F130" s="151" t="s">
        <v>46</v>
      </c>
      <c r="G130" s="119"/>
    </row>
    <row r="131" spans="1:7" x14ac:dyDescent="0.25">
      <c r="A131" s="119" t="s">
        <v>1147</v>
      </c>
      <c r="B131" s="138"/>
      <c r="C131" s="151" t="s">
        <v>46</v>
      </c>
      <c r="D131" s="151" t="s">
        <v>46</v>
      </c>
      <c r="E131" s="151"/>
      <c r="F131" s="151" t="s">
        <v>46</v>
      </c>
      <c r="G131" s="119"/>
    </row>
    <row r="132" spans="1:7" x14ac:dyDescent="0.25">
      <c r="A132" s="119" t="s">
        <v>1148</v>
      </c>
      <c r="B132" s="138"/>
      <c r="C132" s="151" t="s">
        <v>46</v>
      </c>
      <c r="D132" s="151" t="s">
        <v>46</v>
      </c>
      <c r="E132" s="151"/>
      <c r="F132" s="151" t="s">
        <v>46</v>
      </c>
      <c r="G132" s="119"/>
    </row>
    <row r="133" spans="1:7" x14ac:dyDescent="0.25">
      <c r="A133" s="119" t="s">
        <v>1149</v>
      </c>
      <c r="B133" s="138"/>
      <c r="C133" s="151" t="s">
        <v>46</v>
      </c>
      <c r="D133" s="151" t="s">
        <v>46</v>
      </c>
      <c r="E133" s="151"/>
      <c r="F133" s="151" t="s">
        <v>46</v>
      </c>
      <c r="G133" s="119"/>
    </row>
    <row r="134" spans="1:7" x14ac:dyDescent="0.25">
      <c r="A134" s="119" t="s">
        <v>1150</v>
      </c>
      <c r="B134" s="138"/>
      <c r="C134" s="151" t="s">
        <v>46</v>
      </c>
      <c r="D134" s="151" t="s">
        <v>46</v>
      </c>
      <c r="E134" s="151"/>
      <c r="F134" s="151" t="s">
        <v>46</v>
      </c>
      <c r="G134" s="119"/>
    </row>
    <row r="135" spans="1:7" x14ac:dyDescent="0.25">
      <c r="A135" s="119" t="s">
        <v>1151</v>
      </c>
      <c r="B135" s="138"/>
      <c r="C135" s="151" t="s">
        <v>46</v>
      </c>
      <c r="D135" s="151" t="s">
        <v>46</v>
      </c>
      <c r="E135" s="151"/>
      <c r="F135" s="151" t="s">
        <v>46</v>
      </c>
      <c r="G135" s="119"/>
    </row>
    <row r="136" spans="1:7" x14ac:dyDescent="0.25">
      <c r="A136" s="119" t="s">
        <v>1152</v>
      </c>
      <c r="B136" s="138"/>
      <c r="C136" s="151" t="s">
        <v>46</v>
      </c>
      <c r="D136" s="151" t="s">
        <v>46</v>
      </c>
      <c r="E136" s="151"/>
      <c r="F136" s="151" t="s">
        <v>46</v>
      </c>
      <c r="G136" s="119"/>
    </row>
    <row r="137" spans="1:7" x14ac:dyDescent="0.25">
      <c r="A137" s="119" t="s">
        <v>1153</v>
      </c>
      <c r="B137" s="138"/>
      <c r="C137" s="151" t="s">
        <v>46</v>
      </c>
      <c r="D137" s="151" t="s">
        <v>46</v>
      </c>
      <c r="E137" s="151"/>
      <c r="F137" s="151" t="s">
        <v>46</v>
      </c>
      <c r="G137" s="119"/>
    </row>
    <row r="138" spans="1:7" x14ac:dyDescent="0.25">
      <c r="A138" s="119" t="s">
        <v>1154</v>
      </c>
      <c r="B138" s="138"/>
      <c r="C138" s="151" t="s">
        <v>46</v>
      </c>
      <c r="D138" s="151" t="s">
        <v>46</v>
      </c>
      <c r="E138" s="151"/>
      <c r="F138" s="151" t="s">
        <v>46</v>
      </c>
      <c r="G138" s="119"/>
    </row>
    <row r="139" spans="1:7" x14ac:dyDescent="0.25">
      <c r="A139" s="119" t="s">
        <v>1155</v>
      </c>
      <c r="B139" s="138"/>
      <c r="C139" s="151" t="s">
        <v>46</v>
      </c>
      <c r="D139" s="151" t="s">
        <v>46</v>
      </c>
      <c r="E139" s="151"/>
      <c r="F139" s="151" t="s">
        <v>46</v>
      </c>
      <c r="G139" s="119"/>
    </row>
    <row r="140" spans="1:7" x14ac:dyDescent="0.25">
      <c r="A140" s="119" t="s">
        <v>1156</v>
      </c>
      <c r="B140" s="138"/>
      <c r="C140" s="151" t="s">
        <v>46</v>
      </c>
      <c r="D140" s="151" t="s">
        <v>46</v>
      </c>
      <c r="E140" s="151"/>
      <c r="F140" s="151" t="s">
        <v>46</v>
      </c>
      <c r="G140" s="119"/>
    </row>
    <row r="141" spans="1:7" x14ac:dyDescent="0.25">
      <c r="A141" s="119" t="s">
        <v>1157</v>
      </c>
      <c r="B141" s="138"/>
      <c r="C141" s="151" t="s">
        <v>46</v>
      </c>
      <c r="D141" s="151" t="s">
        <v>46</v>
      </c>
      <c r="E141" s="151"/>
      <c r="F141" s="151" t="s">
        <v>46</v>
      </c>
      <c r="G141" s="119"/>
    </row>
    <row r="142" spans="1:7" x14ac:dyDescent="0.25">
      <c r="A142" s="119" t="s">
        <v>1158</v>
      </c>
      <c r="B142" s="138"/>
      <c r="C142" s="151" t="s">
        <v>46</v>
      </c>
      <c r="D142" s="151" t="s">
        <v>46</v>
      </c>
      <c r="E142" s="151"/>
      <c r="F142" s="151" t="s">
        <v>46</v>
      </c>
      <c r="G142" s="119"/>
    </row>
    <row r="143" spans="1:7" x14ac:dyDescent="0.25">
      <c r="A143" s="119" t="s">
        <v>1159</v>
      </c>
      <c r="B143" s="138"/>
      <c r="C143" s="151" t="s">
        <v>46</v>
      </c>
      <c r="D143" s="151" t="s">
        <v>46</v>
      </c>
      <c r="E143" s="151"/>
      <c r="F143" s="151" t="s">
        <v>46</v>
      </c>
      <c r="G143" s="119"/>
    </row>
    <row r="144" spans="1:7" x14ac:dyDescent="0.25">
      <c r="A144" s="119" t="s">
        <v>1160</v>
      </c>
      <c r="B144" s="138"/>
      <c r="C144" s="151" t="s">
        <v>46</v>
      </c>
      <c r="D144" s="151" t="s">
        <v>46</v>
      </c>
      <c r="E144" s="151"/>
      <c r="F144" s="151" t="s">
        <v>46</v>
      </c>
      <c r="G144" s="119"/>
    </row>
    <row r="145" spans="1:7" x14ac:dyDescent="0.25">
      <c r="A145" s="119" t="s">
        <v>1161</v>
      </c>
      <c r="B145" s="138"/>
      <c r="C145" s="151" t="s">
        <v>46</v>
      </c>
      <c r="D145" s="151" t="s">
        <v>46</v>
      </c>
      <c r="E145" s="151"/>
      <c r="F145" s="151" t="s">
        <v>46</v>
      </c>
      <c r="G145" s="119"/>
    </row>
    <row r="146" spans="1:7" x14ac:dyDescent="0.25">
      <c r="A146" s="119" t="s">
        <v>1162</v>
      </c>
      <c r="B146" s="138"/>
      <c r="C146" s="151" t="s">
        <v>46</v>
      </c>
      <c r="D146" s="151" t="s">
        <v>46</v>
      </c>
      <c r="E146" s="151"/>
      <c r="F146" s="151" t="s">
        <v>46</v>
      </c>
      <c r="G146" s="119"/>
    </row>
    <row r="147" spans="1:7" x14ac:dyDescent="0.25">
      <c r="A147" s="119" t="s">
        <v>1163</v>
      </c>
      <c r="B147" s="138"/>
      <c r="C147" s="151" t="s">
        <v>46</v>
      </c>
      <c r="D147" s="151" t="s">
        <v>46</v>
      </c>
      <c r="E147" s="151"/>
      <c r="F147" s="151" t="s">
        <v>46</v>
      </c>
      <c r="G147" s="119"/>
    </row>
    <row r="148" spans="1:7" x14ac:dyDescent="0.25">
      <c r="A148" s="119" t="s">
        <v>1164</v>
      </c>
      <c r="B148" s="138"/>
      <c r="C148" s="151" t="s">
        <v>46</v>
      </c>
      <c r="D148" s="151" t="s">
        <v>46</v>
      </c>
      <c r="E148" s="151"/>
      <c r="F148" s="151" t="s">
        <v>46</v>
      </c>
      <c r="G148" s="119"/>
    </row>
    <row r="149" spans="1:7" ht="15" customHeight="1" x14ac:dyDescent="0.25">
      <c r="A149" s="128"/>
      <c r="B149" s="129" t="s">
        <v>599</v>
      </c>
      <c r="C149" s="128" t="s">
        <v>475</v>
      </c>
      <c r="D149" s="128" t="s">
        <v>476</v>
      </c>
      <c r="E149" s="135"/>
      <c r="F149" s="130" t="s">
        <v>443</v>
      </c>
      <c r="G149" s="130"/>
    </row>
    <row r="150" spans="1:7" x14ac:dyDescent="0.25">
      <c r="A150" s="119" t="s">
        <v>600</v>
      </c>
      <c r="B150" s="119" t="s">
        <v>601</v>
      </c>
      <c r="C150" s="151">
        <v>0.77100000000000002</v>
      </c>
      <c r="D150" s="151">
        <v>0.54300000000000004</v>
      </c>
      <c r="E150" s="152"/>
      <c r="F150" s="151">
        <v>0.60699999999999998</v>
      </c>
    </row>
    <row r="151" spans="1:7" x14ac:dyDescent="0.25">
      <c r="A151" s="119" t="s">
        <v>602</v>
      </c>
      <c r="B151" s="119" t="s">
        <v>603</v>
      </c>
      <c r="C151" s="151">
        <v>0.22900000000000001</v>
      </c>
      <c r="D151" s="151">
        <v>0.45700000000000002</v>
      </c>
      <c r="E151" s="152"/>
      <c r="F151" s="151">
        <v>0.39300000000000002</v>
      </c>
    </row>
    <row r="152" spans="1:7" x14ac:dyDescent="0.25">
      <c r="A152" s="119" t="s">
        <v>604</v>
      </c>
      <c r="B152" s="119" t="s">
        <v>108</v>
      </c>
      <c r="C152" s="151"/>
      <c r="D152" s="151"/>
      <c r="E152" s="152"/>
      <c r="F152" s="151"/>
    </row>
    <row r="153" spans="1:7" outlineLevel="1" x14ac:dyDescent="0.25">
      <c r="A153" s="119" t="s">
        <v>605</v>
      </c>
      <c r="B153" s="226" t="s">
        <v>1628</v>
      </c>
      <c r="C153" s="151"/>
      <c r="D153" s="151"/>
      <c r="E153" s="152"/>
      <c r="F153" s="151"/>
    </row>
    <row r="154" spans="1:7" outlineLevel="1" x14ac:dyDescent="0.25">
      <c r="A154" s="119" t="s">
        <v>606</v>
      </c>
      <c r="B154" s="226" t="s">
        <v>1629</v>
      </c>
      <c r="C154" s="151">
        <v>0.29199999999999998</v>
      </c>
      <c r="D154" s="151">
        <v>0.25600000000000001</v>
      </c>
      <c r="E154" s="152"/>
      <c r="F154" s="151">
        <v>0.26600000000000001</v>
      </c>
    </row>
    <row r="155" spans="1:7" outlineLevel="1" x14ac:dyDescent="0.25">
      <c r="A155" s="119" t="s">
        <v>607</v>
      </c>
      <c r="B155" s="226" t="s">
        <v>1630</v>
      </c>
      <c r="C155" s="151"/>
      <c r="D155" s="151"/>
      <c r="E155" s="152"/>
      <c r="F155" s="151"/>
    </row>
    <row r="156" spans="1:7" outlineLevel="1" x14ac:dyDescent="0.25">
      <c r="A156" s="119" t="s">
        <v>608</v>
      </c>
      <c r="B156" s="226" t="s">
        <v>1631</v>
      </c>
      <c r="C156" s="151">
        <v>0.22800000000000001</v>
      </c>
      <c r="D156" s="151">
        <v>0.45200000000000001</v>
      </c>
      <c r="E156" s="152"/>
      <c r="F156" s="151">
        <v>0.38900000000000001</v>
      </c>
    </row>
    <row r="157" spans="1:7" outlineLevel="1" x14ac:dyDescent="0.25">
      <c r="A157" s="119" t="s">
        <v>609</v>
      </c>
      <c r="B157" s="226" t="s">
        <v>1632</v>
      </c>
      <c r="C157" s="151">
        <v>0.47799999999999998</v>
      </c>
      <c r="D157" s="151">
        <v>0.28699999999999998</v>
      </c>
      <c r="E157" s="152"/>
      <c r="F157" s="151">
        <v>0.34100000000000003</v>
      </c>
    </row>
    <row r="158" spans="1:7" outlineLevel="1" x14ac:dyDescent="0.25">
      <c r="A158" s="119" t="s">
        <v>610</v>
      </c>
      <c r="B158" s="226" t="s">
        <v>1633</v>
      </c>
      <c r="C158" s="151">
        <v>2E-3</v>
      </c>
      <c r="D158" s="151">
        <v>5.0000000000000001E-3</v>
      </c>
      <c r="E158" s="152"/>
      <c r="F158" s="151">
        <v>4.0000000000000001E-3</v>
      </c>
    </row>
    <row r="159" spans="1:7" ht="15" customHeight="1" x14ac:dyDescent="0.25">
      <c r="A159" s="128"/>
      <c r="B159" s="129" t="s">
        <v>611</v>
      </c>
      <c r="C159" s="128" t="s">
        <v>475</v>
      </c>
      <c r="D159" s="128" t="s">
        <v>476</v>
      </c>
      <c r="E159" s="135"/>
      <c r="F159" s="130" t="s">
        <v>443</v>
      </c>
      <c r="G159" s="130"/>
    </row>
    <row r="160" spans="1:7" x14ac:dyDescent="0.25">
      <c r="A160" s="119" t="s">
        <v>612</v>
      </c>
      <c r="B160" s="119" t="s">
        <v>613</v>
      </c>
      <c r="C160" s="151">
        <v>0.26800000000000002</v>
      </c>
      <c r="D160" s="151">
        <v>0.38800000000000001</v>
      </c>
      <c r="E160" s="152"/>
      <c r="F160" s="151">
        <v>0.35399999999999998</v>
      </c>
    </row>
    <row r="161" spans="1:7" x14ac:dyDescent="0.25">
      <c r="A161" s="119" t="s">
        <v>614</v>
      </c>
      <c r="B161" s="119" t="s">
        <v>615</v>
      </c>
      <c r="C161" s="151">
        <v>0.73199999999999998</v>
      </c>
      <c r="D161" s="151">
        <v>0.61199999999999999</v>
      </c>
      <c r="E161" s="152"/>
      <c r="F161" s="151">
        <v>0.64600000000000002</v>
      </c>
    </row>
    <row r="162" spans="1:7" x14ac:dyDescent="0.25">
      <c r="A162" s="119" t="s">
        <v>616</v>
      </c>
      <c r="B162" s="119" t="s">
        <v>108</v>
      </c>
      <c r="C162" s="151"/>
      <c r="D162" s="151"/>
      <c r="E162" s="152"/>
      <c r="F162" s="151"/>
    </row>
    <row r="163" spans="1:7" outlineLevel="1" x14ac:dyDescent="0.25">
      <c r="A163" s="119" t="s">
        <v>617</v>
      </c>
      <c r="E163" s="114"/>
    </row>
    <row r="164" spans="1:7" outlineLevel="1" x14ac:dyDescent="0.25">
      <c r="A164" s="119" t="s">
        <v>618</v>
      </c>
      <c r="E164" s="114"/>
    </row>
    <row r="165" spans="1:7" outlineLevel="1" x14ac:dyDescent="0.25">
      <c r="A165" s="119" t="s">
        <v>619</v>
      </c>
      <c r="E165" s="114"/>
    </row>
    <row r="166" spans="1:7" outlineLevel="1" x14ac:dyDescent="0.25">
      <c r="A166" s="119" t="s">
        <v>620</v>
      </c>
      <c r="E166" s="114"/>
    </row>
    <row r="167" spans="1:7" outlineLevel="1" x14ac:dyDescent="0.25">
      <c r="A167" s="119" t="s">
        <v>621</v>
      </c>
      <c r="E167" s="114"/>
    </row>
    <row r="168" spans="1:7" outlineLevel="1" x14ac:dyDescent="0.25">
      <c r="A168" s="119" t="s">
        <v>622</v>
      </c>
      <c r="E168" s="114"/>
    </row>
    <row r="169" spans="1:7" ht="15" customHeight="1" x14ac:dyDescent="0.25">
      <c r="A169" s="128"/>
      <c r="B169" s="129" t="s">
        <v>623</v>
      </c>
      <c r="C169" s="128" t="s">
        <v>475</v>
      </c>
      <c r="D169" s="128" t="s">
        <v>476</v>
      </c>
      <c r="E169" s="135"/>
      <c r="F169" s="130" t="s">
        <v>443</v>
      </c>
      <c r="G169" s="130"/>
    </row>
    <row r="170" spans="1:7" x14ac:dyDescent="0.25">
      <c r="A170" s="119" t="s">
        <v>624</v>
      </c>
      <c r="B170" s="139" t="s">
        <v>625</v>
      </c>
      <c r="C170" s="151">
        <v>0.19</v>
      </c>
      <c r="D170" s="151">
        <v>6.0999999999999999E-2</v>
      </c>
      <c r="E170" s="152"/>
      <c r="F170" s="151">
        <v>9.7000000000000003E-2</v>
      </c>
    </row>
    <row r="171" spans="1:7" x14ac:dyDescent="0.25">
      <c r="A171" s="119" t="s">
        <v>626</v>
      </c>
      <c r="B171" s="139" t="s">
        <v>627</v>
      </c>
      <c r="C171" s="151">
        <v>0.121</v>
      </c>
      <c r="D171" s="151">
        <v>3.9E-2</v>
      </c>
      <c r="E171" s="152"/>
      <c r="F171" s="151">
        <v>6.0999999999999999E-2</v>
      </c>
    </row>
    <row r="172" spans="1:7" x14ac:dyDescent="0.25">
      <c r="A172" s="119" t="s">
        <v>628</v>
      </c>
      <c r="B172" s="139" t="s">
        <v>629</v>
      </c>
      <c r="C172" s="151">
        <v>0.13</v>
      </c>
      <c r="D172" s="151">
        <v>3.9E-2</v>
      </c>
      <c r="E172" s="151"/>
      <c r="F172" s="151">
        <v>6.5000000000000002E-2</v>
      </c>
    </row>
    <row r="173" spans="1:7" x14ac:dyDescent="0.25">
      <c r="A173" s="119" t="s">
        <v>630</v>
      </c>
      <c r="B173" s="139" t="s">
        <v>631</v>
      </c>
      <c r="C173" s="151">
        <v>0.155</v>
      </c>
      <c r="D173" s="151">
        <v>6.2E-2</v>
      </c>
      <c r="E173" s="151"/>
      <c r="F173" s="151">
        <v>8.7999999999999995E-2</v>
      </c>
    </row>
    <row r="174" spans="1:7" x14ac:dyDescent="0.25">
      <c r="A174" s="119" t="s">
        <v>632</v>
      </c>
      <c r="B174" s="139" t="s">
        <v>633</v>
      </c>
      <c r="C174" s="151">
        <v>0.40400000000000003</v>
      </c>
      <c r="D174" s="151">
        <v>0.79900000000000004</v>
      </c>
      <c r="E174" s="151"/>
      <c r="F174" s="151">
        <v>0.68899999999999995</v>
      </c>
    </row>
    <row r="175" spans="1:7" outlineLevel="1" x14ac:dyDescent="0.25">
      <c r="A175" s="119" t="s">
        <v>634</v>
      </c>
      <c r="B175" s="136"/>
      <c r="C175" s="151"/>
      <c r="D175" s="151"/>
      <c r="E175" s="151"/>
      <c r="F175" s="151"/>
    </row>
    <row r="176" spans="1:7" outlineLevel="1" x14ac:dyDescent="0.25">
      <c r="A176" s="119" t="s">
        <v>635</v>
      </c>
      <c r="B176" s="136"/>
      <c r="C176" s="151"/>
      <c r="D176" s="151"/>
      <c r="E176" s="151"/>
      <c r="F176" s="151"/>
    </row>
    <row r="177" spans="1:7" outlineLevel="1" x14ac:dyDescent="0.25">
      <c r="A177" s="119" t="s">
        <v>636</v>
      </c>
      <c r="B177" s="139"/>
      <c r="C177" s="151"/>
      <c r="D177" s="151"/>
      <c r="E177" s="151"/>
      <c r="F177" s="151"/>
    </row>
    <row r="178" spans="1:7" outlineLevel="1" x14ac:dyDescent="0.25">
      <c r="A178" s="119" t="s">
        <v>637</v>
      </c>
      <c r="B178" s="139"/>
      <c r="C178" s="151"/>
      <c r="D178" s="151"/>
      <c r="E178" s="151"/>
      <c r="F178" s="151"/>
    </row>
    <row r="179" spans="1:7" ht="15" customHeight="1" x14ac:dyDescent="0.25">
      <c r="A179" s="128"/>
      <c r="B179" s="129" t="s">
        <v>638</v>
      </c>
      <c r="C179" s="128" t="s">
        <v>475</v>
      </c>
      <c r="D179" s="128" t="s">
        <v>476</v>
      </c>
      <c r="E179" s="135"/>
      <c r="F179" s="130" t="s">
        <v>443</v>
      </c>
      <c r="G179" s="130"/>
    </row>
    <row r="180" spans="1:7" x14ac:dyDescent="0.25">
      <c r="A180" s="119" t="s">
        <v>639</v>
      </c>
      <c r="B180" s="119" t="s">
        <v>640</v>
      </c>
      <c r="C180" s="151">
        <v>8.9999999999999998E-4</v>
      </c>
      <c r="D180" s="151">
        <v>3.0000000000000001E-3</v>
      </c>
      <c r="E180" s="152"/>
      <c r="F180" s="151">
        <v>2E-3</v>
      </c>
    </row>
    <row r="181" spans="1:7" outlineLevel="1" x14ac:dyDescent="0.25">
      <c r="A181" s="119" t="s">
        <v>641</v>
      </c>
      <c r="B181" s="140"/>
      <c r="C181" s="151"/>
      <c r="D181" s="151"/>
      <c r="E181" s="152"/>
      <c r="F181" s="151"/>
    </row>
    <row r="182" spans="1:7" outlineLevel="1" x14ac:dyDescent="0.25">
      <c r="A182" s="119" t="s">
        <v>642</v>
      </c>
      <c r="B182" s="140"/>
      <c r="C182" s="151"/>
      <c r="D182" s="151"/>
      <c r="E182" s="152"/>
      <c r="F182" s="151"/>
    </row>
    <row r="183" spans="1:7" outlineLevel="1" x14ac:dyDescent="0.25">
      <c r="A183" s="119" t="s">
        <v>643</v>
      </c>
      <c r="B183" s="140"/>
      <c r="C183" s="151"/>
      <c r="D183" s="151"/>
      <c r="E183" s="152"/>
      <c r="F183" s="151"/>
    </row>
    <row r="184" spans="1:7" outlineLevel="1" x14ac:dyDescent="0.25">
      <c r="A184" s="119" t="s">
        <v>644</v>
      </c>
      <c r="B184" s="140"/>
      <c r="C184" s="151"/>
      <c r="D184" s="151"/>
      <c r="E184" s="152"/>
      <c r="F184" s="151"/>
    </row>
    <row r="185" spans="1:7" ht="18.75" x14ac:dyDescent="0.25">
      <c r="A185" s="141"/>
      <c r="B185" s="142" t="s">
        <v>440</v>
      </c>
      <c r="C185" s="141"/>
      <c r="D185" s="141"/>
      <c r="E185" s="141"/>
      <c r="F185" s="143"/>
      <c r="G185" s="143"/>
    </row>
    <row r="186" spans="1:7" ht="15" customHeight="1" x14ac:dyDescent="0.25">
      <c r="A186" s="128"/>
      <c r="B186" s="129" t="s">
        <v>645</v>
      </c>
      <c r="C186" s="128" t="s">
        <v>646</v>
      </c>
      <c r="D186" s="128" t="s">
        <v>647</v>
      </c>
      <c r="E186" s="135"/>
      <c r="F186" s="128" t="s">
        <v>475</v>
      </c>
      <c r="G186" s="128" t="s">
        <v>648</v>
      </c>
    </row>
    <row r="187" spans="1:7" x14ac:dyDescent="0.25">
      <c r="A187" s="119" t="s">
        <v>649</v>
      </c>
      <c r="B187" s="138" t="s">
        <v>650</v>
      </c>
      <c r="C187" s="173">
        <v>2.0510000000000002</v>
      </c>
      <c r="E187" s="144"/>
      <c r="F187" s="145"/>
      <c r="G187" s="145"/>
    </row>
    <row r="188" spans="1:7" x14ac:dyDescent="0.25">
      <c r="A188" s="144"/>
      <c r="B188" s="146"/>
      <c r="C188" s="144"/>
      <c r="D188" s="144"/>
      <c r="E188" s="144"/>
      <c r="F188" s="145"/>
      <c r="G188" s="145"/>
    </row>
    <row r="189" spans="1:7" x14ac:dyDescent="0.25">
      <c r="B189" s="138" t="s">
        <v>651</v>
      </c>
      <c r="C189" s="144"/>
      <c r="D189" s="144"/>
      <c r="E189" s="144"/>
      <c r="F189" s="145"/>
      <c r="G189" s="145"/>
    </row>
    <row r="190" spans="1:7" x14ac:dyDescent="0.25">
      <c r="A190" s="119" t="s">
        <v>652</v>
      </c>
      <c r="B190" s="228" t="s">
        <v>1634</v>
      </c>
      <c r="C190" s="173">
        <v>16667.837</v>
      </c>
      <c r="D190" s="176">
        <v>18023</v>
      </c>
      <c r="E190" s="144"/>
      <c r="F190" s="172">
        <f>IF($C$214=0,"",IF(C190="[for completion]","",IF(C190="","",C190/$C$214)))</f>
        <v>0.34023058869877565</v>
      </c>
      <c r="G190" s="172">
        <f>IF($D$214=0,"",IF(D190="[for completion]","",IF(D190="","",D190/$D$214)))</f>
        <v>0.75470038943092832</v>
      </c>
    </row>
    <row r="191" spans="1:7" x14ac:dyDescent="0.25">
      <c r="A191" s="119" t="s">
        <v>653</v>
      </c>
      <c r="B191" s="228" t="s">
        <v>1635</v>
      </c>
      <c r="C191" s="173">
        <v>12617.652</v>
      </c>
      <c r="D191" s="176">
        <v>4251</v>
      </c>
      <c r="E191" s="144"/>
      <c r="F191" s="172">
        <f t="shared" ref="F191:F213" si="1">IF($C$214=0,"",IF(C191="[for completion]","",IF(C191="","",C191/$C$214)))</f>
        <v>0.25755658445401669</v>
      </c>
      <c r="G191" s="172">
        <f t="shared" ref="G191:G213" si="2">IF($D$214=0,"",IF(D191="[for completion]","",IF(D191="","",D191/$D$214)))</f>
        <v>0.17800762112139357</v>
      </c>
    </row>
    <row r="192" spans="1:7" x14ac:dyDescent="0.25">
      <c r="A192" s="119" t="s">
        <v>654</v>
      </c>
      <c r="B192" s="228" t="s">
        <v>1636</v>
      </c>
      <c r="C192" s="173">
        <v>12529.519</v>
      </c>
      <c r="D192" s="176">
        <v>1401</v>
      </c>
      <c r="E192" s="144"/>
      <c r="F192" s="172">
        <f t="shared" si="1"/>
        <v>0.25575757823180628</v>
      </c>
      <c r="G192" s="172">
        <f t="shared" si="2"/>
        <v>5.8665885013190401E-2</v>
      </c>
    </row>
    <row r="193" spans="1:7" x14ac:dyDescent="0.25">
      <c r="A193" s="119" t="s">
        <v>655</v>
      </c>
      <c r="B193" s="228" t="s">
        <v>1637</v>
      </c>
      <c r="C193" s="173">
        <v>5111.0630000000001</v>
      </c>
      <c r="D193" s="176">
        <v>179</v>
      </c>
      <c r="E193" s="144"/>
      <c r="F193" s="172">
        <f t="shared" si="1"/>
        <v>0.10432907241452688</v>
      </c>
      <c r="G193" s="172">
        <f t="shared" si="2"/>
        <v>7.4954985134625856E-3</v>
      </c>
    </row>
    <row r="194" spans="1:7" x14ac:dyDescent="0.25">
      <c r="A194" s="119" t="s">
        <v>656</v>
      </c>
      <c r="B194" s="228" t="s">
        <v>1637</v>
      </c>
      <c r="C194" s="173">
        <v>1465.1959999999999</v>
      </c>
      <c r="D194" s="176">
        <v>22</v>
      </c>
      <c r="E194" s="144"/>
      <c r="F194" s="172">
        <f t="shared" si="1"/>
        <v>2.9908169706668677E-2</v>
      </c>
      <c r="G194" s="172">
        <f t="shared" si="2"/>
        <v>9.2123445416858593E-4</v>
      </c>
    </row>
    <row r="195" spans="1:7" x14ac:dyDescent="0.25">
      <c r="A195" s="119" t="s">
        <v>657</v>
      </c>
      <c r="B195" s="228" t="s">
        <v>1638</v>
      </c>
      <c r="C195" s="173">
        <v>598.55799999999999</v>
      </c>
      <c r="D195" s="176">
        <v>5</v>
      </c>
      <c r="E195" s="144"/>
      <c r="F195" s="172">
        <f t="shared" si="1"/>
        <v>1.2218006494205683E-2</v>
      </c>
      <c r="G195" s="172">
        <f t="shared" si="2"/>
        <v>2.0937146685649679E-4</v>
      </c>
    </row>
    <row r="196" spans="1:7" x14ac:dyDescent="0.25">
      <c r="A196" s="119" t="s">
        <v>658</v>
      </c>
      <c r="B196" s="138"/>
      <c r="C196" s="173" t="s">
        <v>46</v>
      </c>
      <c r="D196" s="176" t="s">
        <v>46</v>
      </c>
      <c r="E196" s="144"/>
      <c r="F196" s="172" t="str">
        <f t="shared" si="1"/>
        <v/>
      </c>
      <c r="G196" s="172" t="str">
        <f t="shared" si="2"/>
        <v/>
      </c>
    </row>
    <row r="197" spans="1:7" x14ac:dyDescent="0.25">
      <c r="A197" s="119" t="s">
        <v>659</v>
      </c>
      <c r="B197" s="138"/>
      <c r="C197" s="173" t="s">
        <v>46</v>
      </c>
      <c r="D197" s="176" t="s">
        <v>46</v>
      </c>
      <c r="E197" s="144"/>
      <c r="F197" s="172" t="str">
        <f t="shared" si="1"/>
        <v/>
      </c>
      <c r="G197" s="172" t="str">
        <f t="shared" si="2"/>
        <v/>
      </c>
    </row>
    <row r="198" spans="1:7" x14ac:dyDescent="0.25">
      <c r="A198" s="119" t="s">
        <v>660</v>
      </c>
      <c r="B198" s="138"/>
      <c r="C198" s="173" t="s">
        <v>46</v>
      </c>
      <c r="D198" s="176" t="s">
        <v>46</v>
      </c>
      <c r="E198" s="144"/>
      <c r="F198" s="172" t="str">
        <f t="shared" si="1"/>
        <v/>
      </c>
      <c r="G198" s="172" t="str">
        <f t="shared" si="2"/>
        <v/>
      </c>
    </row>
    <row r="199" spans="1:7" x14ac:dyDescent="0.25">
      <c r="A199" s="119" t="s">
        <v>661</v>
      </c>
      <c r="B199" s="138"/>
      <c r="C199" s="173" t="s">
        <v>46</v>
      </c>
      <c r="D199" s="176" t="s">
        <v>46</v>
      </c>
      <c r="E199" s="138"/>
      <c r="F199" s="172" t="str">
        <f t="shared" si="1"/>
        <v/>
      </c>
      <c r="G199" s="172" t="str">
        <f t="shared" si="2"/>
        <v/>
      </c>
    </row>
    <row r="200" spans="1:7" x14ac:dyDescent="0.25">
      <c r="A200" s="119" t="s">
        <v>662</v>
      </c>
      <c r="B200" s="138"/>
      <c r="C200" s="173" t="s">
        <v>46</v>
      </c>
      <c r="D200" s="176" t="s">
        <v>46</v>
      </c>
      <c r="E200" s="138"/>
      <c r="F200" s="172" t="str">
        <f t="shared" si="1"/>
        <v/>
      </c>
      <c r="G200" s="172" t="str">
        <f t="shared" si="2"/>
        <v/>
      </c>
    </row>
    <row r="201" spans="1:7" x14ac:dyDescent="0.25">
      <c r="A201" s="119" t="s">
        <v>663</v>
      </c>
      <c r="B201" s="138"/>
      <c r="C201" s="173" t="s">
        <v>46</v>
      </c>
      <c r="D201" s="176" t="s">
        <v>46</v>
      </c>
      <c r="E201" s="138"/>
      <c r="F201" s="172" t="str">
        <f t="shared" si="1"/>
        <v/>
      </c>
      <c r="G201" s="172" t="str">
        <f t="shared" si="2"/>
        <v/>
      </c>
    </row>
    <row r="202" spans="1:7" x14ac:dyDescent="0.25">
      <c r="A202" s="119" t="s">
        <v>664</v>
      </c>
      <c r="B202" s="138"/>
      <c r="C202" s="173" t="s">
        <v>46</v>
      </c>
      <c r="D202" s="176" t="s">
        <v>46</v>
      </c>
      <c r="E202" s="138"/>
      <c r="F202" s="172" t="str">
        <f t="shared" si="1"/>
        <v/>
      </c>
      <c r="G202" s="172" t="str">
        <f t="shared" si="2"/>
        <v/>
      </c>
    </row>
    <row r="203" spans="1:7" x14ac:dyDescent="0.25">
      <c r="A203" s="119" t="s">
        <v>665</v>
      </c>
      <c r="B203" s="138"/>
      <c r="C203" s="173" t="s">
        <v>46</v>
      </c>
      <c r="D203" s="176" t="s">
        <v>46</v>
      </c>
      <c r="E203" s="138"/>
      <c r="F203" s="172" t="str">
        <f t="shared" si="1"/>
        <v/>
      </c>
      <c r="G203" s="172" t="str">
        <f t="shared" si="2"/>
        <v/>
      </c>
    </row>
    <row r="204" spans="1:7" x14ac:dyDescent="0.25">
      <c r="A204" s="119" t="s">
        <v>666</v>
      </c>
      <c r="B204" s="138"/>
      <c r="C204" s="173" t="s">
        <v>46</v>
      </c>
      <c r="D204" s="176" t="s">
        <v>46</v>
      </c>
      <c r="E204" s="138"/>
      <c r="F204" s="172" t="str">
        <f t="shared" si="1"/>
        <v/>
      </c>
      <c r="G204" s="172" t="str">
        <f t="shared" si="2"/>
        <v/>
      </c>
    </row>
    <row r="205" spans="1:7" x14ac:dyDescent="0.25">
      <c r="A205" s="119" t="s">
        <v>667</v>
      </c>
      <c r="B205" s="138"/>
      <c r="C205" s="173" t="s">
        <v>46</v>
      </c>
      <c r="D205" s="176" t="s">
        <v>46</v>
      </c>
      <c r="F205" s="172" t="str">
        <f t="shared" si="1"/>
        <v/>
      </c>
      <c r="G205" s="172" t="str">
        <f t="shared" si="2"/>
        <v/>
      </c>
    </row>
    <row r="206" spans="1:7" x14ac:dyDescent="0.25">
      <c r="A206" s="119" t="s">
        <v>668</v>
      </c>
      <c r="B206" s="138"/>
      <c r="C206" s="173" t="s">
        <v>46</v>
      </c>
      <c r="D206" s="176" t="s">
        <v>46</v>
      </c>
      <c r="E206" s="133"/>
      <c r="F206" s="172" t="str">
        <f t="shared" si="1"/>
        <v/>
      </c>
      <c r="G206" s="172" t="str">
        <f t="shared" si="2"/>
        <v/>
      </c>
    </row>
    <row r="207" spans="1:7" x14ac:dyDescent="0.25">
      <c r="A207" s="119" t="s">
        <v>669</v>
      </c>
      <c r="B207" s="138"/>
      <c r="C207" s="173" t="s">
        <v>46</v>
      </c>
      <c r="D207" s="176" t="s">
        <v>46</v>
      </c>
      <c r="E207" s="133"/>
      <c r="F207" s="172" t="str">
        <f t="shared" si="1"/>
        <v/>
      </c>
      <c r="G207" s="172" t="str">
        <f t="shared" si="2"/>
        <v/>
      </c>
    </row>
    <row r="208" spans="1:7" x14ac:dyDescent="0.25">
      <c r="A208" s="119" t="s">
        <v>670</v>
      </c>
      <c r="B208" s="138"/>
      <c r="C208" s="173" t="s">
        <v>46</v>
      </c>
      <c r="D208" s="176" t="s">
        <v>46</v>
      </c>
      <c r="E208" s="133"/>
      <c r="F208" s="172" t="str">
        <f t="shared" si="1"/>
        <v/>
      </c>
      <c r="G208" s="172" t="str">
        <f t="shared" si="2"/>
        <v/>
      </c>
    </row>
    <row r="209" spans="1:7" x14ac:dyDescent="0.25">
      <c r="A209" s="119" t="s">
        <v>671</v>
      </c>
      <c r="B209" s="138"/>
      <c r="C209" s="173" t="s">
        <v>46</v>
      </c>
      <c r="D209" s="176" t="s">
        <v>46</v>
      </c>
      <c r="E209" s="133"/>
      <c r="F209" s="172" t="str">
        <f t="shared" si="1"/>
        <v/>
      </c>
      <c r="G209" s="172" t="str">
        <f t="shared" si="2"/>
        <v/>
      </c>
    </row>
    <row r="210" spans="1:7" x14ac:dyDescent="0.25">
      <c r="A210" s="119" t="s">
        <v>672</v>
      </c>
      <c r="B210" s="138"/>
      <c r="C210" s="173" t="s">
        <v>46</v>
      </c>
      <c r="D210" s="176" t="s">
        <v>46</v>
      </c>
      <c r="E210" s="133"/>
      <c r="F210" s="172" t="str">
        <f t="shared" si="1"/>
        <v/>
      </c>
      <c r="G210" s="172" t="str">
        <f t="shared" si="2"/>
        <v/>
      </c>
    </row>
    <row r="211" spans="1:7" x14ac:dyDescent="0.25">
      <c r="A211" s="119" t="s">
        <v>673</v>
      </c>
      <c r="B211" s="138"/>
      <c r="C211" s="173" t="s">
        <v>46</v>
      </c>
      <c r="D211" s="176" t="s">
        <v>46</v>
      </c>
      <c r="E211" s="133"/>
      <c r="F211" s="172" t="str">
        <f t="shared" si="1"/>
        <v/>
      </c>
      <c r="G211" s="172" t="str">
        <f t="shared" si="2"/>
        <v/>
      </c>
    </row>
    <row r="212" spans="1:7" x14ac:dyDescent="0.25">
      <c r="A212" s="119" t="s">
        <v>674</v>
      </c>
      <c r="B212" s="138"/>
      <c r="C212" s="173" t="s">
        <v>46</v>
      </c>
      <c r="D212" s="176" t="s">
        <v>46</v>
      </c>
      <c r="E212" s="133"/>
      <c r="F212" s="172" t="str">
        <f t="shared" si="1"/>
        <v/>
      </c>
      <c r="G212" s="172" t="str">
        <f t="shared" si="2"/>
        <v/>
      </c>
    </row>
    <row r="213" spans="1:7" x14ac:dyDescent="0.25">
      <c r="A213" s="119" t="s">
        <v>675</v>
      </c>
      <c r="B213" s="138"/>
      <c r="C213" s="173" t="s">
        <v>46</v>
      </c>
      <c r="D213" s="176" t="s">
        <v>46</v>
      </c>
      <c r="E213" s="133"/>
      <c r="F213" s="172" t="str">
        <f t="shared" si="1"/>
        <v/>
      </c>
      <c r="G213" s="172" t="str">
        <f t="shared" si="2"/>
        <v/>
      </c>
    </row>
    <row r="214" spans="1:7" x14ac:dyDescent="0.25">
      <c r="A214" s="119" t="s">
        <v>676</v>
      </c>
      <c r="B214" s="147" t="s">
        <v>110</v>
      </c>
      <c r="C214" s="179">
        <f>SUM(C190:C213)</f>
        <v>48989.825000000004</v>
      </c>
      <c r="D214" s="177">
        <f>SUM(D190:D213)</f>
        <v>23881</v>
      </c>
      <c r="E214" s="133"/>
      <c r="F214" s="178">
        <f>SUM(F190:F213)</f>
        <v>0.99999999999999989</v>
      </c>
      <c r="G214" s="178">
        <f>SUM(G190:G213)</f>
        <v>0.99999999999999989</v>
      </c>
    </row>
    <row r="215" spans="1:7" ht="15" customHeight="1" x14ac:dyDescent="0.25">
      <c r="A215" s="128"/>
      <c r="B215" s="212" t="s">
        <v>677</v>
      </c>
      <c r="C215" s="128" t="s">
        <v>646</v>
      </c>
      <c r="D215" s="128" t="s">
        <v>647</v>
      </c>
      <c r="E215" s="135"/>
      <c r="F215" s="128" t="s">
        <v>475</v>
      </c>
      <c r="G215" s="128" t="s">
        <v>648</v>
      </c>
    </row>
    <row r="216" spans="1:7" x14ac:dyDescent="0.25">
      <c r="A216" s="119" t="s">
        <v>678</v>
      </c>
      <c r="B216" s="119" t="s">
        <v>679</v>
      </c>
      <c r="C216" s="151" t="s">
        <v>46</v>
      </c>
      <c r="F216" s="175"/>
      <c r="G216" s="175"/>
    </row>
    <row r="217" spans="1:7" x14ac:dyDescent="0.25">
      <c r="F217" s="175"/>
      <c r="G217" s="175"/>
    </row>
    <row r="218" spans="1:7" x14ac:dyDescent="0.25">
      <c r="B218" s="138" t="s">
        <v>680</v>
      </c>
      <c r="F218" s="175"/>
      <c r="G218" s="175"/>
    </row>
    <row r="219" spans="1:7" x14ac:dyDescent="0.25">
      <c r="A219" s="119" t="s">
        <v>681</v>
      </c>
      <c r="B219" s="119" t="s">
        <v>682</v>
      </c>
      <c r="C219" s="173" t="s">
        <v>816</v>
      </c>
      <c r="D219" s="186" t="s">
        <v>816</v>
      </c>
      <c r="F219" s="172" t="str">
        <f t="shared" ref="F219:F233" si="3">IF($C$227=0,"",IF(C219="[for completion]","",C219/$C$227))</f>
        <v/>
      </c>
      <c r="G219" s="172" t="str">
        <f t="shared" ref="G219:G233" si="4">IF($D$227=0,"",IF(D219="[for completion]","",D219/$D$227))</f>
        <v/>
      </c>
    </row>
    <row r="220" spans="1:7" x14ac:dyDescent="0.25">
      <c r="A220" s="119" t="s">
        <v>683</v>
      </c>
      <c r="B220" s="119" t="s">
        <v>684</v>
      </c>
      <c r="C220" s="173" t="s">
        <v>816</v>
      </c>
      <c r="D220" s="186" t="s">
        <v>816</v>
      </c>
      <c r="F220" s="172" t="str">
        <f t="shared" si="3"/>
        <v/>
      </c>
      <c r="G220" s="172" t="str">
        <f t="shared" si="4"/>
        <v/>
      </c>
    </row>
    <row r="221" spans="1:7" x14ac:dyDescent="0.25">
      <c r="A221" s="119" t="s">
        <v>685</v>
      </c>
      <c r="B221" s="119" t="s">
        <v>686</v>
      </c>
      <c r="C221" s="173" t="s">
        <v>816</v>
      </c>
      <c r="D221" s="186" t="s">
        <v>816</v>
      </c>
      <c r="F221" s="172" t="str">
        <f t="shared" si="3"/>
        <v/>
      </c>
      <c r="G221" s="172" t="str">
        <f t="shared" si="4"/>
        <v/>
      </c>
    </row>
    <row r="222" spans="1:7" x14ac:dyDescent="0.25">
      <c r="A222" s="119" t="s">
        <v>687</v>
      </c>
      <c r="B222" s="119" t="s">
        <v>688</v>
      </c>
      <c r="C222" s="173" t="s">
        <v>816</v>
      </c>
      <c r="D222" s="186" t="s">
        <v>816</v>
      </c>
      <c r="F222" s="172" t="str">
        <f t="shared" si="3"/>
        <v/>
      </c>
      <c r="G222" s="172" t="str">
        <f t="shared" si="4"/>
        <v/>
      </c>
    </row>
    <row r="223" spans="1:7" x14ac:dyDescent="0.25">
      <c r="A223" s="119" t="s">
        <v>689</v>
      </c>
      <c r="B223" s="119" t="s">
        <v>690</v>
      </c>
      <c r="C223" s="173" t="s">
        <v>816</v>
      </c>
      <c r="D223" s="186" t="s">
        <v>816</v>
      </c>
      <c r="F223" s="172" t="str">
        <f t="shared" si="3"/>
        <v/>
      </c>
      <c r="G223" s="172" t="str">
        <f t="shared" si="4"/>
        <v/>
      </c>
    </row>
    <row r="224" spans="1:7" x14ac:dyDescent="0.25">
      <c r="A224" s="119" t="s">
        <v>691</v>
      </c>
      <c r="B224" s="119" t="s">
        <v>692</v>
      </c>
      <c r="C224" s="173" t="s">
        <v>816</v>
      </c>
      <c r="D224" s="186" t="s">
        <v>816</v>
      </c>
      <c r="F224" s="172" t="str">
        <f t="shared" si="3"/>
        <v/>
      </c>
      <c r="G224" s="172" t="str">
        <f t="shared" si="4"/>
        <v/>
      </c>
    </row>
    <row r="225" spans="1:7" x14ac:dyDescent="0.25">
      <c r="A225" s="119" t="s">
        <v>693</v>
      </c>
      <c r="B225" s="119" t="s">
        <v>694</v>
      </c>
      <c r="C225" s="173" t="s">
        <v>816</v>
      </c>
      <c r="D225" s="186" t="s">
        <v>816</v>
      </c>
      <c r="F225" s="172" t="str">
        <f t="shared" si="3"/>
        <v/>
      </c>
      <c r="G225" s="172" t="str">
        <f t="shared" si="4"/>
        <v/>
      </c>
    </row>
    <row r="226" spans="1:7" x14ac:dyDescent="0.25">
      <c r="A226" s="119" t="s">
        <v>695</v>
      </c>
      <c r="B226" s="119" t="s">
        <v>696</v>
      </c>
      <c r="C226" s="173" t="s">
        <v>816</v>
      </c>
      <c r="D226" s="186" t="s">
        <v>816</v>
      </c>
      <c r="F226" s="172" t="str">
        <f t="shared" si="3"/>
        <v/>
      </c>
      <c r="G226" s="172" t="str">
        <f t="shared" si="4"/>
        <v/>
      </c>
    </row>
    <row r="227" spans="1:7" x14ac:dyDescent="0.25">
      <c r="A227" s="119" t="s">
        <v>697</v>
      </c>
      <c r="B227" s="147" t="s">
        <v>110</v>
      </c>
      <c r="C227" s="173">
        <f>SUM(C219:C226)</f>
        <v>0</v>
      </c>
      <c r="D227" s="176">
        <f>SUM(D219:D226)</f>
        <v>0</v>
      </c>
      <c r="F227" s="151">
        <f>SUM(F219:F226)</f>
        <v>0</v>
      </c>
      <c r="G227" s="151">
        <f>SUM(G219:G226)</f>
        <v>0</v>
      </c>
    </row>
    <row r="228" spans="1:7" outlineLevel="1" x14ac:dyDescent="0.25">
      <c r="A228" s="119" t="s">
        <v>698</v>
      </c>
      <c r="B228" s="134" t="s">
        <v>699</v>
      </c>
      <c r="C228" s="173"/>
      <c r="D228" s="176"/>
      <c r="F228" s="172" t="str">
        <f t="shared" si="3"/>
        <v/>
      </c>
      <c r="G228" s="172" t="str">
        <f t="shared" si="4"/>
        <v/>
      </c>
    </row>
    <row r="229" spans="1:7" outlineLevel="1" x14ac:dyDescent="0.25">
      <c r="A229" s="119" t="s">
        <v>700</v>
      </c>
      <c r="B229" s="134" t="s">
        <v>701</v>
      </c>
      <c r="C229" s="173"/>
      <c r="D229" s="176"/>
      <c r="F229" s="172" t="str">
        <f t="shared" si="3"/>
        <v/>
      </c>
      <c r="G229" s="172" t="str">
        <f t="shared" si="4"/>
        <v/>
      </c>
    </row>
    <row r="230" spans="1:7" outlineLevel="1" x14ac:dyDescent="0.25">
      <c r="A230" s="119" t="s">
        <v>702</v>
      </c>
      <c r="B230" s="134" t="s">
        <v>703</v>
      </c>
      <c r="C230" s="173"/>
      <c r="D230" s="176"/>
      <c r="F230" s="172" t="str">
        <f t="shared" si="3"/>
        <v/>
      </c>
      <c r="G230" s="172" t="str">
        <f t="shared" si="4"/>
        <v/>
      </c>
    </row>
    <row r="231" spans="1:7" outlineLevel="1" x14ac:dyDescent="0.25">
      <c r="A231" s="119" t="s">
        <v>704</v>
      </c>
      <c r="B231" s="134" t="s">
        <v>705</v>
      </c>
      <c r="C231" s="173"/>
      <c r="D231" s="176"/>
      <c r="F231" s="172" t="str">
        <f t="shared" si="3"/>
        <v/>
      </c>
      <c r="G231" s="172" t="str">
        <f t="shared" si="4"/>
        <v/>
      </c>
    </row>
    <row r="232" spans="1:7" outlineLevel="1" x14ac:dyDescent="0.25">
      <c r="A232" s="119" t="s">
        <v>706</v>
      </c>
      <c r="B232" s="134" t="s">
        <v>707</v>
      </c>
      <c r="C232" s="173"/>
      <c r="D232" s="176"/>
      <c r="F232" s="172" t="str">
        <f t="shared" si="3"/>
        <v/>
      </c>
      <c r="G232" s="172" t="str">
        <f t="shared" si="4"/>
        <v/>
      </c>
    </row>
    <row r="233" spans="1:7" outlineLevel="1" x14ac:dyDescent="0.25">
      <c r="A233" s="119" t="s">
        <v>708</v>
      </c>
      <c r="B233" s="134" t="s">
        <v>709</v>
      </c>
      <c r="C233" s="173"/>
      <c r="D233" s="176"/>
      <c r="F233" s="172" t="str">
        <f t="shared" si="3"/>
        <v/>
      </c>
      <c r="G233" s="172" t="str">
        <f t="shared" si="4"/>
        <v/>
      </c>
    </row>
    <row r="234" spans="1:7" outlineLevel="1" x14ac:dyDescent="0.25">
      <c r="A234" s="119" t="s">
        <v>710</v>
      </c>
      <c r="B234" s="134"/>
      <c r="F234" s="172"/>
      <c r="G234" s="172"/>
    </row>
    <row r="235" spans="1:7" outlineLevel="1" x14ac:dyDescent="0.25">
      <c r="A235" s="119" t="s">
        <v>711</v>
      </c>
      <c r="B235" s="134"/>
      <c r="F235" s="172"/>
      <c r="G235" s="172"/>
    </row>
    <row r="236" spans="1:7" outlineLevel="1" x14ac:dyDescent="0.25">
      <c r="A236" s="119" t="s">
        <v>712</v>
      </c>
      <c r="B236" s="134"/>
      <c r="F236" s="172"/>
      <c r="G236" s="172"/>
    </row>
    <row r="237" spans="1:7" ht="15" customHeight="1" x14ac:dyDescent="0.25">
      <c r="A237" s="128"/>
      <c r="B237" s="212" t="s">
        <v>713</v>
      </c>
      <c r="C237" s="128" t="s">
        <v>646</v>
      </c>
      <c r="D237" s="128" t="s">
        <v>647</v>
      </c>
      <c r="E237" s="135"/>
      <c r="F237" s="128" t="s">
        <v>475</v>
      </c>
      <c r="G237" s="128" t="s">
        <v>648</v>
      </c>
    </row>
    <row r="238" spans="1:7" x14ac:dyDescent="0.25">
      <c r="A238" s="119" t="s">
        <v>714</v>
      </c>
      <c r="B238" s="119" t="s">
        <v>679</v>
      </c>
      <c r="C238" s="151">
        <v>0.62</v>
      </c>
      <c r="F238" s="175"/>
      <c r="G238" s="175"/>
    </row>
    <row r="239" spans="1:7" x14ac:dyDescent="0.25">
      <c r="F239" s="175"/>
      <c r="G239" s="175"/>
    </row>
    <row r="240" spans="1:7" x14ac:dyDescent="0.25">
      <c r="B240" s="138" t="s">
        <v>680</v>
      </c>
      <c r="F240" s="175"/>
      <c r="G240" s="175"/>
    </row>
    <row r="241" spans="1:7" x14ac:dyDescent="0.25">
      <c r="A241" s="119" t="s">
        <v>715</v>
      </c>
      <c r="B241" s="119" t="s">
        <v>682</v>
      </c>
      <c r="C241" s="173">
        <v>33222.33</v>
      </c>
      <c r="D241" s="176" t="s">
        <v>816</v>
      </c>
      <c r="F241" s="172">
        <f>IF($C$249=0,"",IF(C241="[Mark as ND1 if not relevant]","",C241/$C$249))</f>
        <v>0.67816188152432422</v>
      </c>
      <c r="G241" s="172" t="str">
        <f>IF($D$249=0,"",IF(D241="[Mark as ND1 if not relevant]","",D241/$D$249))</f>
        <v/>
      </c>
    </row>
    <row r="242" spans="1:7" x14ac:dyDescent="0.25">
      <c r="A242" s="119" t="s">
        <v>716</v>
      </c>
      <c r="B242" s="119" t="s">
        <v>684</v>
      </c>
      <c r="C242" s="173">
        <v>5792.18</v>
      </c>
      <c r="D242" s="176" t="s">
        <v>816</v>
      </c>
      <c r="F242" s="172">
        <f t="shared" ref="F242:F248" si="5">IF($C$249=0,"",IF(C242="[Mark as ND1 if not relevant]","",C242/$C$249))</f>
        <v>0.11823480432972523</v>
      </c>
      <c r="G242" s="172" t="str">
        <f t="shared" ref="G242:G248" si="6">IF($D$249=0,"",IF(D242="[Mark as ND1 if not relevant]","",D242/$D$249))</f>
        <v/>
      </c>
    </row>
    <row r="243" spans="1:7" x14ac:dyDescent="0.25">
      <c r="A243" s="119" t="s">
        <v>717</v>
      </c>
      <c r="B243" s="119" t="s">
        <v>686</v>
      </c>
      <c r="C243" s="173">
        <v>4707.8500000000004</v>
      </c>
      <c r="D243" s="176" t="s">
        <v>816</v>
      </c>
      <c r="F243" s="172">
        <f t="shared" si="5"/>
        <v>9.610055688250313E-2</v>
      </c>
      <c r="G243" s="172" t="str">
        <f t="shared" si="6"/>
        <v/>
      </c>
    </row>
    <row r="244" spans="1:7" x14ac:dyDescent="0.25">
      <c r="A244" s="119" t="s">
        <v>718</v>
      </c>
      <c r="B244" s="119" t="s">
        <v>688</v>
      </c>
      <c r="C244" s="173">
        <v>3333.6</v>
      </c>
      <c r="D244" s="176" t="s">
        <v>816</v>
      </c>
      <c r="F244" s="172">
        <f t="shared" si="5"/>
        <v>6.804822082766282E-2</v>
      </c>
      <c r="G244" s="172" t="str">
        <f t="shared" si="6"/>
        <v/>
      </c>
    </row>
    <row r="245" spans="1:7" x14ac:dyDescent="0.25">
      <c r="A245" s="119" t="s">
        <v>719</v>
      </c>
      <c r="B245" s="119" t="s">
        <v>690</v>
      </c>
      <c r="C245" s="173">
        <v>1521.9</v>
      </c>
      <c r="D245" s="176" t="s">
        <v>816</v>
      </c>
      <c r="F245" s="172">
        <f t="shared" si="5"/>
        <v>3.1066290880015612E-2</v>
      </c>
      <c r="G245" s="172" t="str">
        <f t="shared" si="6"/>
        <v/>
      </c>
    </row>
    <row r="246" spans="1:7" x14ac:dyDescent="0.25">
      <c r="A246" s="119" t="s">
        <v>720</v>
      </c>
      <c r="B246" s="119" t="s">
        <v>692</v>
      </c>
      <c r="C246" s="173">
        <v>166.76</v>
      </c>
      <c r="D246" s="176" t="s">
        <v>816</v>
      </c>
      <c r="F246" s="172">
        <f t="shared" si="5"/>
        <v>3.4040440680408721E-3</v>
      </c>
      <c r="G246" s="172" t="str">
        <f t="shared" si="6"/>
        <v/>
      </c>
    </row>
    <row r="247" spans="1:7" x14ac:dyDescent="0.25">
      <c r="A247" s="119" t="s">
        <v>721</v>
      </c>
      <c r="B247" s="119" t="s">
        <v>694</v>
      </c>
      <c r="C247" s="173">
        <v>69.790000000000006</v>
      </c>
      <c r="D247" s="176" t="s">
        <v>816</v>
      </c>
      <c r="F247" s="172">
        <f t="shared" si="5"/>
        <v>1.4246116305383335E-3</v>
      </c>
      <c r="G247" s="172" t="str">
        <f t="shared" si="6"/>
        <v/>
      </c>
    </row>
    <row r="248" spans="1:7" x14ac:dyDescent="0.25">
      <c r="A248" s="119" t="s">
        <v>722</v>
      </c>
      <c r="B248" s="119" t="s">
        <v>696</v>
      </c>
      <c r="C248" s="173">
        <v>174.38</v>
      </c>
      <c r="D248" s="176" t="s">
        <v>816</v>
      </c>
      <c r="F248" s="172">
        <f t="shared" si="5"/>
        <v>3.5595898571897772E-3</v>
      </c>
      <c r="G248" s="172" t="str">
        <f t="shared" si="6"/>
        <v/>
      </c>
    </row>
    <row r="249" spans="1:7" x14ac:dyDescent="0.25">
      <c r="A249" s="119" t="s">
        <v>723</v>
      </c>
      <c r="B249" s="147" t="s">
        <v>110</v>
      </c>
      <c r="C249" s="173">
        <f>SUM(C241:C248)</f>
        <v>48988.79</v>
      </c>
      <c r="D249" s="176">
        <f>SUM(D241:D248)</f>
        <v>0</v>
      </c>
      <c r="F249" s="151">
        <f>SUM(F241:F248)</f>
        <v>0.99999999999999978</v>
      </c>
      <c r="G249" s="151">
        <f>SUM(G241:G248)</f>
        <v>0</v>
      </c>
    </row>
    <row r="250" spans="1:7" outlineLevel="1" x14ac:dyDescent="0.25">
      <c r="A250" s="119" t="s">
        <v>724</v>
      </c>
      <c r="B250" s="134" t="s">
        <v>699</v>
      </c>
      <c r="C250" s="173">
        <v>48.59</v>
      </c>
      <c r="D250" s="176"/>
      <c r="F250" s="172">
        <f t="shared" ref="F250:F255" si="7">IF($C$249=0,"",IF(C250="[for completion]","",C250/$C$249))</f>
        <v>9.918595662395419E-4</v>
      </c>
      <c r="G250" s="172" t="str">
        <f t="shared" ref="G250:G255" si="8">IF($D$249=0,"",IF(D250="[for completion]","",D250/$D$249))</f>
        <v/>
      </c>
    </row>
    <row r="251" spans="1:7" outlineLevel="1" x14ac:dyDescent="0.25">
      <c r="A251" s="119" t="s">
        <v>725</v>
      </c>
      <c r="B251" s="134" t="s">
        <v>701</v>
      </c>
      <c r="C251" s="173">
        <v>38.299999999999997</v>
      </c>
      <c r="D251" s="176"/>
      <c r="F251" s="172">
        <f t="shared" si="7"/>
        <v>7.8181151238885464E-4</v>
      </c>
      <c r="G251" s="172" t="str">
        <f t="shared" si="8"/>
        <v/>
      </c>
    </row>
    <row r="252" spans="1:7" outlineLevel="1" x14ac:dyDescent="0.25">
      <c r="A252" s="119" t="s">
        <v>726</v>
      </c>
      <c r="B252" s="134" t="s">
        <v>703</v>
      </c>
      <c r="C252" s="173">
        <v>33.1</v>
      </c>
      <c r="D252" s="176"/>
      <c r="F252" s="172">
        <f t="shared" si="7"/>
        <v>6.7566477963632086E-4</v>
      </c>
      <c r="G252" s="172" t="str">
        <f t="shared" si="8"/>
        <v/>
      </c>
    </row>
    <row r="253" spans="1:7" outlineLevel="1" x14ac:dyDescent="0.25">
      <c r="A253" s="119" t="s">
        <v>727</v>
      </c>
      <c r="B253" s="134" t="s">
        <v>705</v>
      </c>
      <c r="C253" s="173">
        <v>29.29</v>
      </c>
      <c r="D253" s="176"/>
      <c r="F253" s="172">
        <f t="shared" si="7"/>
        <v>5.9789188506186822E-4</v>
      </c>
      <c r="G253" s="172" t="str">
        <f t="shared" si="8"/>
        <v/>
      </c>
    </row>
    <row r="254" spans="1:7" outlineLevel="1" x14ac:dyDescent="0.25">
      <c r="A254" s="119" t="s">
        <v>728</v>
      </c>
      <c r="B254" s="134" t="s">
        <v>707</v>
      </c>
      <c r="C254" s="173">
        <v>25.08</v>
      </c>
      <c r="D254" s="176"/>
      <c r="F254" s="172">
        <f t="shared" si="7"/>
        <v>5.1195385719875913E-4</v>
      </c>
      <c r="G254" s="172" t="str">
        <f t="shared" si="8"/>
        <v/>
      </c>
    </row>
    <row r="255" spans="1:7" outlineLevel="1" x14ac:dyDescent="0.25">
      <c r="A255" s="119" t="s">
        <v>729</v>
      </c>
      <c r="B255" s="134" t="s">
        <v>709</v>
      </c>
      <c r="C255" s="173">
        <v>0.02</v>
      </c>
      <c r="D255" s="176"/>
      <c r="F255" s="172">
        <f t="shared" si="7"/>
        <v>4.0825666443282229E-7</v>
      </c>
      <c r="G255" s="172" t="str">
        <f t="shared" si="8"/>
        <v/>
      </c>
    </row>
    <row r="256" spans="1:7" outlineLevel="1" x14ac:dyDescent="0.25">
      <c r="A256" s="119" t="s">
        <v>730</v>
      </c>
      <c r="B256" s="134"/>
      <c r="F256" s="131"/>
      <c r="G256" s="131"/>
    </row>
    <row r="257" spans="1:14" outlineLevel="1" x14ac:dyDescent="0.25">
      <c r="A257" s="119" t="s">
        <v>731</v>
      </c>
      <c r="B257" s="134"/>
      <c r="F257" s="131"/>
      <c r="G257" s="131"/>
    </row>
    <row r="258" spans="1:14" outlineLevel="1" x14ac:dyDescent="0.25">
      <c r="A258" s="119" t="s">
        <v>732</v>
      </c>
      <c r="B258" s="134"/>
      <c r="F258" s="131"/>
      <c r="G258" s="131"/>
    </row>
    <row r="259" spans="1:14" ht="15" customHeight="1" x14ac:dyDescent="0.25">
      <c r="A259" s="128"/>
      <c r="B259" s="212" t="s">
        <v>733</v>
      </c>
      <c r="C259" s="128" t="s">
        <v>475</v>
      </c>
      <c r="D259" s="128"/>
      <c r="E259" s="135"/>
      <c r="F259" s="128"/>
      <c r="G259" s="128"/>
    </row>
    <row r="260" spans="1:14" x14ac:dyDescent="0.25">
      <c r="A260" s="119" t="s">
        <v>734</v>
      </c>
      <c r="B260" s="119" t="s">
        <v>735</v>
      </c>
      <c r="C260" s="151">
        <v>0.17799999999999999</v>
      </c>
      <c r="E260" s="133"/>
      <c r="F260" s="133"/>
      <c r="G260" s="133"/>
    </row>
    <row r="261" spans="1:14" x14ac:dyDescent="0.25">
      <c r="A261" s="119" t="s">
        <v>736</v>
      </c>
      <c r="B261" s="119" t="s">
        <v>737</v>
      </c>
      <c r="C261" s="151">
        <v>8.0000000000000002E-3</v>
      </c>
      <c r="E261" s="133"/>
      <c r="F261" s="133"/>
    </row>
    <row r="262" spans="1:14" x14ac:dyDescent="0.25">
      <c r="A262" s="119" t="s">
        <v>738</v>
      </c>
      <c r="B262" s="119" t="s">
        <v>739</v>
      </c>
      <c r="C262" s="151">
        <v>0</v>
      </c>
      <c r="E262" s="133"/>
      <c r="F262" s="133"/>
    </row>
    <row r="263" spans="1:14" s="198" customFormat="1" x14ac:dyDescent="0.25">
      <c r="A263" s="199" t="s">
        <v>740</v>
      </c>
      <c r="B263" s="199" t="s">
        <v>1548</v>
      </c>
      <c r="C263" s="200">
        <v>8.9999999999999993E-3</v>
      </c>
      <c r="D263" s="199"/>
      <c r="E263" s="183"/>
      <c r="F263" s="183"/>
      <c r="G263" s="197"/>
    </row>
    <row r="264" spans="1:14" x14ac:dyDescent="0.25">
      <c r="A264" s="199" t="s">
        <v>1000</v>
      </c>
      <c r="B264" s="138" t="s">
        <v>992</v>
      </c>
      <c r="C264" s="151">
        <v>0</v>
      </c>
      <c r="D264" s="144"/>
      <c r="E264" s="144"/>
      <c r="F264" s="145"/>
      <c r="G264" s="145"/>
      <c r="H264" s="114"/>
      <c r="I264" s="119"/>
      <c r="J264" s="119"/>
      <c r="K264" s="119"/>
      <c r="L264" s="114"/>
      <c r="M264" s="114"/>
      <c r="N264" s="114"/>
    </row>
    <row r="265" spans="1:14" x14ac:dyDescent="0.25">
      <c r="A265" s="199" t="s">
        <v>1549</v>
      </c>
      <c r="B265" s="119" t="s">
        <v>108</v>
      </c>
      <c r="C265" s="151">
        <v>0.80400000000000005</v>
      </c>
      <c r="E265" s="133"/>
      <c r="F265" s="133"/>
    </row>
    <row r="266" spans="1:14" outlineLevel="1" x14ac:dyDescent="0.25">
      <c r="A266" s="119" t="s">
        <v>741</v>
      </c>
      <c r="B266" s="134" t="s">
        <v>743</v>
      </c>
      <c r="C266" s="180">
        <v>0.73099999999999998</v>
      </c>
      <c r="E266" s="133"/>
      <c r="F266" s="133"/>
    </row>
    <row r="267" spans="1:14" outlineLevel="1" x14ac:dyDescent="0.25">
      <c r="A267" s="199" t="s">
        <v>742</v>
      </c>
      <c r="B267" s="134" t="s">
        <v>745</v>
      </c>
      <c r="C267" s="151">
        <v>7.2999999999999995E-2</v>
      </c>
      <c r="E267" s="133"/>
      <c r="F267" s="133"/>
    </row>
    <row r="268" spans="1:14" outlineLevel="1" x14ac:dyDescent="0.25">
      <c r="A268" s="199" t="s">
        <v>744</v>
      </c>
      <c r="B268" s="134" t="s">
        <v>747</v>
      </c>
      <c r="C268" s="151"/>
      <c r="E268" s="133"/>
      <c r="F268" s="133"/>
    </row>
    <row r="269" spans="1:14" outlineLevel="1" x14ac:dyDescent="0.25">
      <c r="A269" s="199" t="s">
        <v>746</v>
      </c>
      <c r="B269" s="134" t="s">
        <v>749</v>
      </c>
      <c r="C269" s="151"/>
      <c r="E269" s="133"/>
      <c r="F269" s="133"/>
    </row>
    <row r="270" spans="1:14" outlineLevel="1" x14ac:dyDescent="0.25">
      <c r="A270" s="199" t="s">
        <v>748</v>
      </c>
      <c r="B270" s="134"/>
      <c r="C270" s="151"/>
      <c r="E270" s="133"/>
      <c r="F270" s="133"/>
    </row>
    <row r="271" spans="1:14" outlineLevel="1" x14ac:dyDescent="0.25">
      <c r="A271" s="199" t="s">
        <v>750</v>
      </c>
      <c r="B271" s="134"/>
      <c r="C271" s="151"/>
      <c r="E271" s="133"/>
      <c r="F271" s="133"/>
    </row>
    <row r="272" spans="1:14" outlineLevel="1" x14ac:dyDescent="0.25">
      <c r="A272" s="199" t="s">
        <v>751</v>
      </c>
      <c r="B272" s="134"/>
      <c r="C272" s="151"/>
      <c r="E272" s="133"/>
      <c r="F272" s="133"/>
    </row>
    <row r="273" spans="1:7" outlineLevel="1" x14ac:dyDescent="0.25">
      <c r="A273" s="199" t="s">
        <v>752</v>
      </c>
      <c r="B273" s="134"/>
      <c r="C273" s="151"/>
      <c r="E273" s="133"/>
      <c r="F273" s="133"/>
    </row>
    <row r="274" spans="1:7" outlineLevel="1" x14ac:dyDescent="0.25">
      <c r="A274" s="199" t="s">
        <v>753</v>
      </c>
      <c r="B274" s="134"/>
      <c r="C274" s="151"/>
      <c r="E274" s="133"/>
      <c r="F274" s="133"/>
    </row>
    <row r="275" spans="1:7" outlineLevel="1" x14ac:dyDescent="0.25">
      <c r="A275" s="199" t="s">
        <v>754</v>
      </c>
      <c r="B275" s="134"/>
      <c r="C275" s="151"/>
      <c r="E275" s="133"/>
      <c r="F275" s="133"/>
    </row>
    <row r="276" spans="1:7" ht="15" customHeight="1" x14ac:dyDescent="0.25">
      <c r="A276" s="128"/>
      <c r="B276" s="212" t="s">
        <v>755</v>
      </c>
      <c r="C276" s="128" t="s">
        <v>475</v>
      </c>
      <c r="D276" s="128"/>
      <c r="E276" s="135"/>
      <c r="F276" s="128"/>
      <c r="G276" s="130"/>
    </row>
    <row r="277" spans="1:7" x14ac:dyDescent="0.25">
      <c r="A277" s="119" t="s">
        <v>7</v>
      </c>
      <c r="B277" s="119" t="s">
        <v>993</v>
      </c>
      <c r="C277" s="151">
        <v>0.99299999999999999</v>
      </c>
      <c r="E277" s="114"/>
      <c r="F277" s="114"/>
    </row>
    <row r="278" spans="1:7" x14ac:dyDescent="0.25">
      <c r="A278" s="119" t="s">
        <v>756</v>
      </c>
      <c r="B278" s="119" t="s">
        <v>757</v>
      </c>
      <c r="C278" s="151" t="s">
        <v>46</v>
      </c>
      <c r="E278" s="114"/>
      <c r="F278" s="114"/>
    </row>
    <row r="279" spans="1:7" x14ac:dyDescent="0.25">
      <c r="A279" s="119" t="s">
        <v>758</v>
      </c>
      <c r="B279" s="119" t="s">
        <v>108</v>
      </c>
      <c r="C279" s="151">
        <v>7.0000000000000001E-3</v>
      </c>
      <c r="E279" s="114"/>
      <c r="F279" s="114"/>
    </row>
    <row r="280" spans="1:7" outlineLevel="1" x14ac:dyDescent="0.25">
      <c r="A280" s="119" t="s">
        <v>759</v>
      </c>
      <c r="C280" s="151"/>
      <c r="E280" s="114"/>
      <c r="F280" s="114"/>
    </row>
    <row r="281" spans="1:7" outlineLevel="1" x14ac:dyDescent="0.25">
      <c r="A281" s="119" t="s">
        <v>760</v>
      </c>
      <c r="C281" s="151"/>
      <c r="E281" s="114"/>
      <c r="F281" s="114"/>
    </row>
    <row r="282" spans="1:7" outlineLevel="1" x14ac:dyDescent="0.25">
      <c r="A282" s="119" t="s">
        <v>761</v>
      </c>
      <c r="C282" s="151"/>
      <c r="E282" s="114"/>
      <c r="F282" s="114"/>
    </row>
    <row r="283" spans="1:7" outlineLevel="1" x14ac:dyDescent="0.25">
      <c r="A283" s="119" t="s">
        <v>762</v>
      </c>
      <c r="C283" s="151"/>
      <c r="E283" s="114"/>
      <c r="F283" s="114"/>
    </row>
    <row r="284" spans="1:7" outlineLevel="1" x14ac:dyDescent="0.25">
      <c r="A284" s="119" t="s">
        <v>763</v>
      </c>
      <c r="C284" s="151"/>
      <c r="E284" s="114"/>
      <c r="F284" s="114"/>
    </row>
    <row r="285" spans="1:7" outlineLevel="1" x14ac:dyDescent="0.25">
      <c r="A285" s="119" t="s">
        <v>764</v>
      </c>
      <c r="C285" s="151"/>
      <c r="E285" s="114"/>
      <c r="F285" s="114"/>
    </row>
    <row r="286" spans="1:7" s="181" customFormat="1" x14ac:dyDescent="0.25">
      <c r="A286" s="192"/>
      <c r="B286" s="129" t="s">
        <v>1593</v>
      </c>
      <c r="C286" s="129" t="s">
        <v>76</v>
      </c>
      <c r="D286" s="129" t="s">
        <v>1266</v>
      </c>
      <c r="E286" s="129"/>
      <c r="F286" s="129" t="s">
        <v>475</v>
      </c>
      <c r="G286" s="129" t="s">
        <v>1269</v>
      </c>
    </row>
    <row r="287" spans="1:7" s="181" customFormat="1" x14ac:dyDescent="0.25">
      <c r="A287" s="193" t="s">
        <v>1271</v>
      </c>
      <c r="B287" s="189" t="s">
        <v>568</v>
      </c>
      <c r="C287" s="188" t="s">
        <v>46</v>
      </c>
      <c r="D287" s="188" t="s">
        <v>46</v>
      </c>
      <c r="E287" s="190"/>
      <c r="F287" s="185" t="str">
        <f>IF($C$305=0,"",IF(C287="[For completion]","",C287/$C$305))</f>
        <v/>
      </c>
      <c r="G287" s="185" t="str">
        <f>IF($D$305=0,"",IF(D287="[For completion]","",D287/$D$305))</f>
        <v/>
      </c>
    </row>
    <row r="288" spans="1:7" s="181" customFormat="1" x14ac:dyDescent="0.25">
      <c r="A288" s="193" t="s">
        <v>1272</v>
      </c>
      <c r="B288" s="189" t="s">
        <v>568</v>
      </c>
      <c r="C288" s="188" t="s">
        <v>46</v>
      </c>
      <c r="D288" s="188" t="s">
        <v>46</v>
      </c>
      <c r="E288" s="190"/>
      <c r="F288" s="185" t="str">
        <f t="shared" ref="F288:F304" si="9">IF($C$305=0,"",IF(C288="[For completion]","",C288/$C$305))</f>
        <v/>
      </c>
      <c r="G288" s="185" t="str">
        <f t="shared" ref="G288:G304" si="10">IF($D$305=0,"",IF(D288="[For completion]","",D288/$D$305))</f>
        <v/>
      </c>
    </row>
    <row r="289" spans="1:7" s="181" customFormat="1" x14ac:dyDescent="0.25">
      <c r="A289" s="193" t="s">
        <v>1273</v>
      </c>
      <c r="B289" s="189" t="s">
        <v>568</v>
      </c>
      <c r="C289" s="188" t="s">
        <v>46</v>
      </c>
      <c r="D289" s="188" t="s">
        <v>46</v>
      </c>
      <c r="E289" s="190"/>
      <c r="F289" s="185" t="str">
        <f t="shared" si="9"/>
        <v/>
      </c>
      <c r="G289" s="185" t="str">
        <f t="shared" si="10"/>
        <v/>
      </c>
    </row>
    <row r="290" spans="1:7" s="181" customFormat="1" x14ac:dyDescent="0.25">
      <c r="A290" s="193" t="s">
        <v>1274</v>
      </c>
      <c r="B290" s="189" t="s">
        <v>568</v>
      </c>
      <c r="C290" s="188" t="s">
        <v>46</v>
      </c>
      <c r="D290" s="188" t="s">
        <v>46</v>
      </c>
      <c r="E290" s="190"/>
      <c r="F290" s="185" t="str">
        <f t="shared" si="9"/>
        <v/>
      </c>
      <c r="G290" s="185" t="str">
        <f t="shared" si="10"/>
        <v/>
      </c>
    </row>
    <row r="291" spans="1:7" s="181" customFormat="1" x14ac:dyDescent="0.25">
      <c r="A291" s="193" t="s">
        <v>1275</v>
      </c>
      <c r="B291" s="189" t="s">
        <v>568</v>
      </c>
      <c r="C291" s="188" t="s">
        <v>46</v>
      </c>
      <c r="D291" s="188" t="s">
        <v>46</v>
      </c>
      <c r="E291" s="190"/>
      <c r="F291" s="185" t="str">
        <f t="shared" si="9"/>
        <v/>
      </c>
      <c r="G291" s="185" t="str">
        <f t="shared" si="10"/>
        <v/>
      </c>
    </row>
    <row r="292" spans="1:7" s="181" customFormat="1" x14ac:dyDescent="0.25">
      <c r="A292" s="193" t="s">
        <v>1276</v>
      </c>
      <c r="B292" s="189" t="s">
        <v>568</v>
      </c>
      <c r="C292" s="188" t="s">
        <v>46</v>
      </c>
      <c r="D292" s="188" t="s">
        <v>46</v>
      </c>
      <c r="E292" s="190"/>
      <c r="F292" s="185" t="str">
        <f t="shared" si="9"/>
        <v/>
      </c>
      <c r="G292" s="185" t="str">
        <f t="shared" si="10"/>
        <v/>
      </c>
    </row>
    <row r="293" spans="1:7" s="181" customFormat="1" x14ac:dyDescent="0.25">
      <c r="A293" s="193" t="s">
        <v>1277</v>
      </c>
      <c r="B293" s="189" t="s">
        <v>568</v>
      </c>
      <c r="C293" s="188" t="s">
        <v>46</v>
      </c>
      <c r="D293" s="188" t="s">
        <v>46</v>
      </c>
      <c r="E293" s="190"/>
      <c r="F293" s="185" t="str">
        <f t="shared" si="9"/>
        <v/>
      </c>
      <c r="G293" s="185" t="str">
        <f t="shared" si="10"/>
        <v/>
      </c>
    </row>
    <row r="294" spans="1:7" s="181" customFormat="1" x14ac:dyDescent="0.25">
      <c r="A294" s="193" t="s">
        <v>1278</v>
      </c>
      <c r="B294" s="189" t="s">
        <v>568</v>
      </c>
      <c r="C294" s="188" t="s">
        <v>46</v>
      </c>
      <c r="D294" s="188" t="s">
        <v>46</v>
      </c>
      <c r="E294" s="190"/>
      <c r="F294" s="185" t="str">
        <f t="shared" si="9"/>
        <v/>
      </c>
      <c r="G294" s="185" t="str">
        <f t="shared" si="10"/>
        <v/>
      </c>
    </row>
    <row r="295" spans="1:7" s="181" customFormat="1" x14ac:dyDescent="0.25">
      <c r="A295" s="193" t="s">
        <v>1279</v>
      </c>
      <c r="B295" s="189" t="s">
        <v>568</v>
      </c>
      <c r="C295" s="188" t="s">
        <v>46</v>
      </c>
      <c r="D295" s="188" t="s">
        <v>46</v>
      </c>
      <c r="E295" s="190"/>
      <c r="F295" s="185" t="str">
        <f t="shared" si="9"/>
        <v/>
      </c>
      <c r="G295" s="185" t="str">
        <f t="shared" si="10"/>
        <v/>
      </c>
    </row>
    <row r="296" spans="1:7" s="181" customFormat="1" x14ac:dyDescent="0.25">
      <c r="A296" s="193" t="s">
        <v>1280</v>
      </c>
      <c r="B296" s="189" t="s">
        <v>568</v>
      </c>
      <c r="C296" s="188" t="s">
        <v>46</v>
      </c>
      <c r="D296" s="188" t="s">
        <v>46</v>
      </c>
      <c r="E296" s="190"/>
      <c r="F296" s="185" t="str">
        <f t="shared" si="9"/>
        <v/>
      </c>
      <c r="G296" s="185" t="str">
        <f t="shared" si="10"/>
        <v/>
      </c>
    </row>
    <row r="297" spans="1:7" s="181" customFormat="1" x14ac:dyDescent="0.25">
      <c r="A297" s="193" t="s">
        <v>1281</v>
      </c>
      <c r="B297" s="189" t="s">
        <v>568</v>
      </c>
      <c r="C297" s="188" t="s">
        <v>46</v>
      </c>
      <c r="D297" s="188" t="s">
        <v>46</v>
      </c>
      <c r="E297" s="190"/>
      <c r="F297" s="185" t="str">
        <f t="shared" si="9"/>
        <v/>
      </c>
      <c r="G297" s="185" t="str">
        <f t="shared" si="10"/>
        <v/>
      </c>
    </row>
    <row r="298" spans="1:7" s="181" customFormat="1" x14ac:dyDescent="0.25">
      <c r="A298" s="193" t="s">
        <v>1282</v>
      </c>
      <c r="B298" s="189" t="s">
        <v>568</v>
      </c>
      <c r="C298" s="188" t="s">
        <v>46</v>
      </c>
      <c r="D298" s="188" t="s">
        <v>46</v>
      </c>
      <c r="E298" s="190"/>
      <c r="F298" s="185" t="str">
        <f t="shared" si="9"/>
        <v/>
      </c>
      <c r="G298" s="185" t="str">
        <f t="shared" si="10"/>
        <v/>
      </c>
    </row>
    <row r="299" spans="1:7" s="181" customFormat="1" x14ac:dyDescent="0.25">
      <c r="A299" s="193" t="s">
        <v>1283</v>
      </c>
      <c r="B299" s="189" t="s">
        <v>568</v>
      </c>
      <c r="C299" s="188" t="s">
        <v>46</v>
      </c>
      <c r="D299" s="188" t="s">
        <v>46</v>
      </c>
      <c r="E299" s="190"/>
      <c r="F299" s="185" t="str">
        <f t="shared" si="9"/>
        <v/>
      </c>
      <c r="G299" s="185" t="str">
        <f t="shared" si="10"/>
        <v/>
      </c>
    </row>
    <row r="300" spans="1:7" s="181" customFormat="1" x14ac:dyDescent="0.25">
      <c r="A300" s="193" t="s">
        <v>1284</v>
      </c>
      <c r="B300" s="189" t="s">
        <v>568</v>
      </c>
      <c r="C300" s="188" t="s">
        <v>46</v>
      </c>
      <c r="D300" s="188" t="s">
        <v>46</v>
      </c>
      <c r="E300" s="190"/>
      <c r="F300" s="185" t="str">
        <f t="shared" si="9"/>
        <v/>
      </c>
      <c r="G300" s="185" t="str">
        <f t="shared" si="10"/>
        <v/>
      </c>
    </row>
    <row r="301" spans="1:7" s="181" customFormat="1" x14ac:dyDescent="0.25">
      <c r="A301" s="193" t="s">
        <v>1285</v>
      </c>
      <c r="B301" s="189" t="s">
        <v>568</v>
      </c>
      <c r="C301" s="188" t="s">
        <v>46</v>
      </c>
      <c r="D301" s="188" t="s">
        <v>46</v>
      </c>
      <c r="E301" s="190"/>
      <c r="F301" s="185" t="str">
        <f t="shared" si="9"/>
        <v/>
      </c>
      <c r="G301" s="185" t="str">
        <f t="shared" si="10"/>
        <v/>
      </c>
    </row>
    <row r="302" spans="1:7" s="181" customFormat="1" x14ac:dyDescent="0.25">
      <c r="A302" s="193" t="s">
        <v>1286</v>
      </c>
      <c r="B302" s="189" t="s">
        <v>568</v>
      </c>
      <c r="C302" s="188" t="s">
        <v>46</v>
      </c>
      <c r="D302" s="188" t="s">
        <v>46</v>
      </c>
      <c r="E302" s="190"/>
      <c r="F302" s="185" t="str">
        <f t="shared" si="9"/>
        <v/>
      </c>
      <c r="G302" s="185" t="str">
        <f t="shared" si="10"/>
        <v/>
      </c>
    </row>
    <row r="303" spans="1:7" s="181" customFormat="1" x14ac:dyDescent="0.25">
      <c r="A303" s="193" t="s">
        <v>1287</v>
      </c>
      <c r="B303" s="189" t="s">
        <v>568</v>
      </c>
      <c r="C303" s="188" t="s">
        <v>46</v>
      </c>
      <c r="D303" s="188" t="s">
        <v>46</v>
      </c>
      <c r="E303" s="190"/>
      <c r="F303" s="185" t="str">
        <f t="shared" si="9"/>
        <v/>
      </c>
      <c r="G303" s="185" t="str">
        <f t="shared" si="10"/>
        <v/>
      </c>
    </row>
    <row r="304" spans="1:7" s="181" customFormat="1" x14ac:dyDescent="0.25">
      <c r="A304" s="193" t="s">
        <v>1288</v>
      </c>
      <c r="B304" s="189" t="s">
        <v>1312</v>
      </c>
      <c r="C304" s="188" t="s">
        <v>46</v>
      </c>
      <c r="D304" s="188" t="s">
        <v>46</v>
      </c>
      <c r="E304" s="190"/>
      <c r="F304" s="185" t="str">
        <f t="shared" si="9"/>
        <v/>
      </c>
      <c r="G304" s="185" t="str">
        <f t="shared" si="10"/>
        <v/>
      </c>
    </row>
    <row r="305" spans="1:7" s="181" customFormat="1" x14ac:dyDescent="0.25">
      <c r="A305" s="193" t="s">
        <v>1289</v>
      </c>
      <c r="B305" s="189" t="s">
        <v>110</v>
      </c>
      <c r="C305" s="188">
        <f>SUM(C287:C304)</f>
        <v>0</v>
      </c>
      <c r="D305" s="188">
        <f>SUM(D287:D304)</f>
        <v>0</v>
      </c>
      <c r="E305" s="190"/>
      <c r="F305" s="208">
        <f>SUM(F287:F304)</f>
        <v>0</v>
      </c>
      <c r="G305" s="208">
        <f>SUM(G287:G304)</f>
        <v>0</v>
      </c>
    </row>
    <row r="306" spans="1:7" s="181" customFormat="1" x14ac:dyDescent="0.25">
      <c r="A306" s="193" t="s">
        <v>1290</v>
      </c>
      <c r="B306" s="189"/>
      <c r="C306" s="188"/>
      <c r="D306" s="188"/>
      <c r="E306" s="190"/>
      <c r="F306" s="190"/>
      <c r="G306" s="190"/>
    </row>
    <row r="307" spans="1:7" s="181" customFormat="1" x14ac:dyDescent="0.25">
      <c r="A307" s="193" t="s">
        <v>1291</v>
      </c>
      <c r="B307" s="189"/>
      <c r="C307" s="188"/>
      <c r="D307" s="188"/>
      <c r="E307" s="190"/>
      <c r="F307" s="190"/>
      <c r="G307" s="190"/>
    </row>
    <row r="308" spans="1:7" s="181" customFormat="1" x14ac:dyDescent="0.25">
      <c r="A308" s="193" t="s">
        <v>1292</v>
      </c>
      <c r="B308" s="189"/>
      <c r="C308" s="188"/>
      <c r="D308" s="188"/>
      <c r="E308" s="190"/>
      <c r="F308" s="190"/>
      <c r="G308" s="190"/>
    </row>
    <row r="309" spans="1:7" s="196" customFormat="1" x14ac:dyDescent="0.25">
      <c r="A309" s="192"/>
      <c r="B309" s="129" t="s">
        <v>1594</v>
      </c>
      <c r="C309" s="129" t="s">
        <v>76</v>
      </c>
      <c r="D309" s="129" t="s">
        <v>1266</v>
      </c>
      <c r="E309" s="129"/>
      <c r="F309" s="129" t="s">
        <v>475</v>
      </c>
      <c r="G309" s="129" t="s">
        <v>1269</v>
      </c>
    </row>
    <row r="310" spans="1:7" s="196" customFormat="1" x14ac:dyDescent="0.25">
      <c r="A310" s="193" t="s">
        <v>1293</v>
      </c>
      <c r="B310" s="205" t="s">
        <v>568</v>
      </c>
      <c r="C310" s="203" t="s">
        <v>46</v>
      </c>
      <c r="D310" s="203" t="s">
        <v>46</v>
      </c>
      <c r="E310" s="206"/>
      <c r="F310" s="185" t="str">
        <f>IF($C$328=0,"",IF(C310="[For completion]","",C310/$C$328))</f>
        <v/>
      </c>
      <c r="G310" s="185" t="str">
        <f>IF($D$328=0,"",IF(D310="[For completion]","",D310/$D$328))</f>
        <v/>
      </c>
    </row>
    <row r="311" spans="1:7" s="196" customFormat="1" x14ac:dyDescent="0.25">
      <c r="A311" s="193" t="s">
        <v>1294</v>
      </c>
      <c r="B311" s="205" t="s">
        <v>568</v>
      </c>
      <c r="C311" s="203" t="s">
        <v>46</v>
      </c>
      <c r="D311" s="203" t="s">
        <v>46</v>
      </c>
      <c r="E311" s="206"/>
      <c r="F311" s="206"/>
      <c r="G311" s="206"/>
    </row>
    <row r="312" spans="1:7" s="196" customFormat="1" x14ac:dyDescent="0.25">
      <c r="A312" s="193" t="s">
        <v>1295</v>
      </c>
      <c r="B312" s="205" t="s">
        <v>568</v>
      </c>
      <c r="C312" s="203" t="s">
        <v>46</v>
      </c>
      <c r="D312" s="203" t="s">
        <v>46</v>
      </c>
      <c r="E312" s="206"/>
      <c r="F312" s="206"/>
      <c r="G312" s="206"/>
    </row>
    <row r="313" spans="1:7" s="196" customFormat="1" x14ac:dyDescent="0.25">
      <c r="A313" s="193" t="s">
        <v>1296</v>
      </c>
      <c r="B313" s="205" t="s">
        <v>568</v>
      </c>
      <c r="C313" s="203" t="s">
        <v>46</v>
      </c>
      <c r="D313" s="203" t="s">
        <v>46</v>
      </c>
      <c r="E313" s="206"/>
      <c r="F313" s="206"/>
      <c r="G313" s="206"/>
    </row>
    <row r="314" spans="1:7" s="196" customFormat="1" x14ac:dyDescent="0.25">
      <c r="A314" s="193" t="s">
        <v>1297</v>
      </c>
      <c r="B314" s="205" t="s">
        <v>568</v>
      </c>
      <c r="C314" s="203" t="s">
        <v>46</v>
      </c>
      <c r="D314" s="203" t="s">
        <v>46</v>
      </c>
      <c r="E314" s="206"/>
      <c r="F314" s="206"/>
      <c r="G314" s="206"/>
    </row>
    <row r="315" spans="1:7" s="196" customFormat="1" x14ac:dyDescent="0.25">
      <c r="A315" s="193" t="s">
        <v>1298</v>
      </c>
      <c r="B315" s="205" t="s">
        <v>568</v>
      </c>
      <c r="C315" s="203" t="s">
        <v>46</v>
      </c>
      <c r="D315" s="203" t="s">
        <v>46</v>
      </c>
      <c r="E315" s="206"/>
      <c r="F315" s="206"/>
      <c r="G315" s="206"/>
    </row>
    <row r="316" spans="1:7" s="196" customFormat="1" x14ac:dyDescent="0.25">
      <c r="A316" s="193" t="s">
        <v>1299</v>
      </c>
      <c r="B316" s="205" t="s">
        <v>568</v>
      </c>
      <c r="C316" s="203" t="s">
        <v>46</v>
      </c>
      <c r="D316" s="203" t="s">
        <v>46</v>
      </c>
      <c r="E316" s="206"/>
      <c r="F316" s="206"/>
      <c r="G316" s="206"/>
    </row>
    <row r="317" spans="1:7" s="196" customFormat="1" x14ac:dyDescent="0.25">
      <c r="A317" s="193" t="s">
        <v>1300</v>
      </c>
      <c r="B317" s="205" t="s">
        <v>568</v>
      </c>
      <c r="C317" s="203" t="s">
        <v>46</v>
      </c>
      <c r="D317" s="203" t="s">
        <v>46</v>
      </c>
      <c r="E317" s="206"/>
      <c r="F317" s="206"/>
      <c r="G317" s="206"/>
    </row>
    <row r="318" spans="1:7" s="196" customFormat="1" x14ac:dyDescent="0.25">
      <c r="A318" s="193" t="s">
        <v>1301</v>
      </c>
      <c r="B318" s="205" t="s">
        <v>568</v>
      </c>
      <c r="C318" s="203" t="s">
        <v>46</v>
      </c>
      <c r="D318" s="203" t="s">
        <v>46</v>
      </c>
      <c r="E318" s="206"/>
      <c r="F318" s="206"/>
      <c r="G318" s="206"/>
    </row>
    <row r="319" spans="1:7" s="196" customFormat="1" x14ac:dyDescent="0.25">
      <c r="A319" s="193" t="s">
        <v>1302</v>
      </c>
      <c r="B319" s="205" t="s">
        <v>568</v>
      </c>
      <c r="C319" s="203" t="s">
        <v>46</v>
      </c>
      <c r="D319" s="203" t="s">
        <v>46</v>
      </c>
      <c r="E319" s="206"/>
      <c r="F319" s="206"/>
      <c r="G319" s="206"/>
    </row>
    <row r="320" spans="1:7" s="196" customFormat="1" x14ac:dyDescent="0.25">
      <c r="A320" s="193" t="s">
        <v>1382</v>
      </c>
      <c r="B320" s="205" t="s">
        <v>568</v>
      </c>
      <c r="C320" s="203" t="s">
        <v>46</v>
      </c>
      <c r="D320" s="203" t="s">
        <v>46</v>
      </c>
      <c r="E320" s="206"/>
      <c r="F320" s="206"/>
      <c r="G320" s="206"/>
    </row>
    <row r="321" spans="1:7" s="196" customFormat="1" x14ac:dyDescent="0.25">
      <c r="A321" s="193" t="s">
        <v>1384</v>
      </c>
      <c r="B321" s="205" t="s">
        <v>568</v>
      </c>
      <c r="C321" s="203" t="s">
        <v>46</v>
      </c>
      <c r="D321" s="203" t="s">
        <v>46</v>
      </c>
      <c r="E321" s="206"/>
      <c r="F321" s="206"/>
      <c r="G321" s="206"/>
    </row>
    <row r="322" spans="1:7" s="196" customFormat="1" x14ac:dyDescent="0.25">
      <c r="A322" s="193" t="s">
        <v>1385</v>
      </c>
      <c r="B322" s="205" t="s">
        <v>568</v>
      </c>
      <c r="C322" s="203" t="s">
        <v>46</v>
      </c>
      <c r="D322" s="203" t="s">
        <v>46</v>
      </c>
      <c r="E322" s="206"/>
      <c r="F322" s="206"/>
      <c r="G322" s="206"/>
    </row>
    <row r="323" spans="1:7" s="196" customFormat="1" x14ac:dyDescent="0.25">
      <c r="A323" s="193" t="s">
        <v>1386</v>
      </c>
      <c r="B323" s="205" t="s">
        <v>568</v>
      </c>
      <c r="C323" s="203" t="s">
        <v>46</v>
      </c>
      <c r="D323" s="203" t="s">
        <v>46</v>
      </c>
      <c r="E323" s="206"/>
      <c r="F323" s="206"/>
      <c r="G323" s="206"/>
    </row>
    <row r="324" spans="1:7" s="196" customFormat="1" x14ac:dyDescent="0.25">
      <c r="A324" s="193" t="s">
        <v>1387</v>
      </c>
      <c r="B324" s="205" t="s">
        <v>568</v>
      </c>
      <c r="C324" s="203" t="s">
        <v>46</v>
      </c>
      <c r="D324" s="203" t="s">
        <v>46</v>
      </c>
      <c r="E324" s="206"/>
      <c r="F324" s="206"/>
      <c r="G324" s="206"/>
    </row>
    <row r="325" spans="1:7" s="196" customFormat="1" x14ac:dyDescent="0.25">
      <c r="A325" s="193" t="s">
        <v>1388</v>
      </c>
      <c r="B325" s="205" t="s">
        <v>568</v>
      </c>
      <c r="C325" s="203" t="s">
        <v>46</v>
      </c>
      <c r="D325" s="203" t="s">
        <v>46</v>
      </c>
      <c r="E325" s="206"/>
      <c r="F325" s="206"/>
      <c r="G325" s="206"/>
    </row>
    <row r="326" spans="1:7" s="196" customFormat="1" x14ac:dyDescent="0.25">
      <c r="A326" s="193" t="s">
        <v>1389</v>
      </c>
      <c r="B326" s="205" t="s">
        <v>568</v>
      </c>
      <c r="C326" s="203" t="s">
        <v>46</v>
      </c>
      <c r="D326" s="203" t="s">
        <v>46</v>
      </c>
      <c r="E326" s="206"/>
      <c r="F326" s="206"/>
      <c r="G326" s="206"/>
    </row>
    <row r="327" spans="1:7" s="196" customFormat="1" x14ac:dyDescent="0.25">
      <c r="A327" s="193" t="s">
        <v>1390</v>
      </c>
      <c r="B327" s="205" t="s">
        <v>1312</v>
      </c>
      <c r="C327" s="203" t="s">
        <v>46</v>
      </c>
      <c r="D327" s="203" t="s">
        <v>46</v>
      </c>
      <c r="E327" s="206"/>
      <c r="F327" s="206"/>
      <c r="G327" s="206"/>
    </row>
    <row r="328" spans="1:7" s="196" customFormat="1" x14ac:dyDescent="0.25">
      <c r="A328" s="193" t="s">
        <v>1391</v>
      </c>
      <c r="B328" s="205" t="s">
        <v>110</v>
      </c>
      <c r="C328" s="203">
        <f>SUM(C310:C327)</f>
        <v>0</v>
      </c>
      <c r="D328" s="203">
        <f>SUM(D310:D327)</f>
        <v>0</v>
      </c>
      <c r="E328" s="206"/>
      <c r="F328" s="208">
        <f>SUM(F310:F327)</f>
        <v>0</v>
      </c>
      <c r="G328" s="208">
        <f>SUM(G310:G327)</f>
        <v>0</v>
      </c>
    </row>
    <row r="329" spans="1:7" s="196" customFormat="1" x14ac:dyDescent="0.25">
      <c r="A329" s="193" t="s">
        <v>1303</v>
      </c>
      <c r="B329" s="205"/>
      <c r="C329" s="203"/>
      <c r="D329" s="203"/>
      <c r="E329" s="206"/>
      <c r="F329" s="206"/>
      <c r="G329" s="206"/>
    </row>
    <row r="330" spans="1:7" s="196" customFormat="1" x14ac:dyDescent="0.25">
      <c r="A330" s="193" t="s">
        <v>1392</v>
      </c>
      <c r="B330" s="205"/>
      <c r="C330" s="203"/>
      <c r="D330" s="203"/>
      <c r="E330" s="206"/>
      <c r="F330" s="206"/>
      <c r="G330" s="206"/>
    </row>
    <row r="331" spans="1:7" s="196" customFormat="1" x14ac:dyDescent="0.25">
      <c r="A331" s="193" t="s">
        <v>1393</v>
      </c>
      <c r="B331" s="205"/>
      <c r="C331" s="203"/>
      <c r="D331" s="203"/>
      <c r="E331" s="206"/>
      <c r="F331" s="206"/>
      <c r="G331" s="206"/>
    </row>
    <row r="332" spans="1:7" s="181" customFormat="1" x14ac:dyDescent="0.25">
      <c r="A332" s="192"/>
      <c r="B332" s="129" t="s">
        <v>1595</v>
      </c>
      <c r="C332" s="129" t="s">
        <v>76</v>
      </c>
      <c r="D332" s="129" t="s">
        <v>1266</v>
      </c>
      <c r="E332" s="129"/>
      <c r="F332" s="129" t="s">
        <v>475</v>
      </c>
      <c r="G332" s="129" t="s">
        <v>1269</v>
      </c>
    </row>
    <row r="333" spans="1:7" s="181" customFormat="1" x14ac:dyDescent="0.25">
      <c r="A333" s="193" t="s">
        <v>1394</v>
      </c>
      <c r="B333" s="189" t="s">
        <v>1257</v>
      </c>
      <c r="C333" s="188" t="s">
        <v>46</v>
      </c>
      <c r="D333" s="188" t="s">
        <v>46</v>
      </c>
      <c r="E333" s="190"/>
      <c r="F333" s="185" t="str">
        <f>IF($C$343=0,"",IF(C333="[For completion]","",C333/$C$343))</f>
        <v/>
      </c>
      <c r="G333" s="185" t="str">
        <f>IF($D$343=0,"",IF(D333="[For completion]","",D333/$D$343))</f>
        <v/>
      </c>
    </row>
    <row r="334" spans="1:7" s="181" customFormat="1" x14ac:dyDescent="0.25">
      <c r="A334" s="193" t="s">
        <v>1395</v>
      </c>
      <c r="B334" s="189" t="s">
        <v>1258</v>
      </c>
      <c r="C334" s="188" t="s">
        <v>46</v>
      </c>
      <c r="D334" s="188" t="s">
        <v>46</v>
      </c>
      <c r="E334" s="190"/>
      <c r="F334" s="185" t="str">
        <f t="shared" ref="F334:F342" si="11">IF($C$343=0,"",IF(C334="[For completion]","",C334/$C$343))</f>
        <v/>
      </c>
      <c r="G334" s="185" t="str">
        <f t="shared" ref="G334:G342" si="12">IF($D$343=0,"",IF(D334="[For completion]","",D334/$D$343))</f>
        <v/>
      </c>
    </row>
    <row r="335" spans="1:7" s="181" customFormat="1" x14ac:dyDescent="0.25">
      <c r="A335" s="193" t="s">
        <v>1396</v>
      </c>
      <c r="B335" s="189" t="s">
        <v>1259</v>
      </c>
      <c r="C335" s="188" t="s">
        <v>46</v>
      </c>
      <c r="D335" s="188" t="s">
        <v>46</v>
      </c>
      <c r="E335" s="190"/>
      <c r="F335" s="185" t="str">
        <f t="shared" si="11"/>
        <v/>
      </c>
      <c r="G335" s="185" t="str">
        <f t="shared" si="12"/>
        <v/>
      </c>
    </row>
    <row r="336" spans="1:7" s="181" customFormat="1" x14ac:dyDescent="0.25">
      <c r="A336" s="193" t="s">
        <v>1397</v>
      </c>
      <c r="B336" s="189" t="s">
        <v>1260</v>
      </c>
      <c r="C336" s="188" t="s">
        <v>46</v>
      </c>
      <c r="D336" s="188" t="s">
        <v>46</v>
      </c>
      <c r="E336" s="190"/>
      <c r="F336" s="185" t="str">
        <f t="shared" si="11"/>
        <v/>
      </c>
      <c r="G336" s="185" t="str">
        <f t="shared" si="12"/>
        <v/>
      </c>
    </row>
    <row r="337" spans="1:7" s="181" customFormat="1" x14ac:dyDescent="0.25">
      <c r="A337" s="193" t="s">
        <v>1398</v>
      </c>
      <c r="B337" s="189" t="s">
        <v>1261</v>
      </c>
      <c r="C337" s="188" t="s">
        <v>46</v>
      </c>
      <c r="D337" s="188" t="s">
        <v>46</v>
      </c>
      <c r="E337" s="190"/>
      <c r="F337" s="185" t="str">
        <f t="shared" si="11"/>
        <v/>
      </c>
      <c r="G337" s="185" t="str">
        <f t="shared" si="12"/>
        <v/>
      </c>
    </row>
    <row r="338" spans="1:7" s="181" customFormat="1" x14ac:dyDescent="0.25">
      <c r="A338" s="193" t="s">
        <v>1399</v>
      </c>
      <c r="B338" s="189" t="s">
        <v>1262</v>
      </c>
      <c r="C338" s="188" t="s">
        <v>46</v>
      </c>
      <c r="D338" s="188" t="s">
        <v>46</v>
      </c>
      <c r="E338" s="190"/>
      <c r="F338" s="185" t="str">
        <f t="shared" si="11"/>
        <v/>
      </c>
      <c r="G338" s="185" t="str">
        <f t="shared" si="12"/>
        <v/>
      </c>
    </row>
    <row r="339" spans="1:7" s="181" customFormat="1" x14ac:dyDescent="0.25">
      <c r="A339" s="193" t="s">
        <v>1400</v>
      </c>
      <c r="B339" s="189" t="s">
        <v>1263</v>
      </c>
      <c r="C339" s="188" t="s">
        <v>46</v>
      </c>
      <c r="D339" s="188" t="s">
        <v>46</v>
      </c>
      <c r="E339" s="190"/>
      <c r="F339" s="185" t="str">
        <f t="shared" si="11"/>
        <v/>
      </c>
      <c r="G339" s="185" t="str">
        <f t="shared" si="12"/>
        <v/>
      </c>
    </row>
    <row r="340" spans="1:7" s="181" customFormat="1" x14ac:dyDescent="0.25">
      <c r="A340" s="193" t="s">
        <v>1401</v>
      </c>
      <c r="B340" s="189" t="s">
        <v>1264</v>
      </c>
      <c r="C340" s="188" t="s">
        <v>46</v>
      </c>
      <c r="D340" s="188" t="s">
        <v>46</v>
      </c>
      <c r="E340" s="190"/>
      <c r="F340" s="185" t="str">
        <f t="shared" si="11"/>
        <v/>
      </c>
      <c r="G340" s="185" t="str">
        <f t="shared" si="12"/>
        <v/>
      </c>
    </row>
    <row r="341" spans="1:7" s="181" customFormat="1" x14ac:dyDescent="0.25">
      <c r="A341" s="193" t="s">
        <v>1402</v>
      </c>
      <c r="B341" s="189" t="s">
        <v>1265</v>
      </c>
      <c r="C341" s="188" t="s">
        <v>46</v>
      </c>
      <c r="D341" s="188" t="s">
        <v>46</v>
      </c>
      <c r="E341" s="190"/>
      <c r="F341" s="185" t="str">
        <f t="shared" si="11"/>
        <v/>
      </c>
      <c r="G341" s="185" t="str">
        <f t="shared" si="12"/>
        <v/>
      </c>
    </row>
    <row r="342" spans="1:7" s="181" customFormat="1" x14ac:dyDescent="0.25">
      <c r="A342" s="193" t="s">
        <v>1403</v>
      </c>
      <c r="B342" s="203" t="s">
        <v>1312</v>
      </c>
      <c r="C342" s="203" t="s">
        <v>46</v>
      </c>
      <c r="D342" s="203" t="s">
        <v>46</v>
      </c>
      <c r="F342" s="185" t="str">
        <f t="shared" si="11"/>
        <v/>
      </c>
      <c r="G342" s="185" t="str">
        <f t="shared" si="12"/>
        <v/>
      </c>
    </row>
    <row r="343" spans="1:7" s="181" customFormat="1" x14ac:dyDescent="0.25">
      <c r="A343" s="193" t="s">
        <v>1404</v>
      </c>
      <c r="B343" s="189" t="s">
        <v>110</v>
      </c>
      <c r="C343" s="188">
        <f>SUM(C333:C341)</f>
        <v>0</v>
      </c>
      <c r="D343" s="188">
        <f>SUM(D333:D341)</f>
        <v>0</v>
      </c>
      <c r="E343" s="190"/>
      <c r="F343" s="208">
        <f>SUM(F333:F342)</f>
        <v>0</v>
      </c>
      <c r="G343" s="208">
        <f>SUM(G333:G342)</f>
        <v>0</v>
      </c>
    </row>
    <row r="344" spans="1:7" s="181" customFormat="1" x14ac:dyDescent="0.25">
      <c r="A344" s="193" t="s">
        <v>1405</v>
      </c>
      <c r="B344" s="189"/>
      <c r="C344" s="188"/>
      <c r="D344" s="188"/>
      <c r="E344" s="190"/>
      <c r="F344" s="190"/>
      <c r="G344" s="190"/>
    </row>
    <row r="345" spans="1:7" s="181" customFormat="1" x14ac:dyDescent="0.25">
      <c r="A345" s="192"/>
      <c r="B345" s="129" t="s">
        <v>1596</v>
      </c>
      <c r="C345" s="129" t="s">
        <v>76</v>
      </c>
      <c r="D345" s="129" t="s">
        <v>1266</v>
      </c>
      <c r="E345" s="129"/>
      <c r="F345" s="129" t="s">
        <v>475</v>
      </c>
      <c r="G345" s="129" t="s">
        <v>1269</v>
      </c>
    </row>
    <row r="346" spans="1:7" s="181" customFormat="1" x14ac:dyDescent="0.25">
      <c r="A346" s="193" t="s">
        <v>1313</v>
      </c>
      <c r="B346" s="205" t="s">
        <v>1306</v>
      </c>
      <c r="C346" s="203" t="s">
        <v>46</v>
      </c>
      <c r="D346" s="203" t="s">
        <v>46</v>
      </c>
      <c r="E346" s="206"/>
      <c r="F346" s="185" t="str">
        <f>IF($C$353=0,"",IF(C346="[For completion]","",C346/$C$353))</f>
        <v/>
      </c>
      <c r="G346" s="185" t="str">
        <f>IF($D$353=0,"",IF(D346="[For completion]","",D346/$D$353))</f>
        <v/>
      </c>
    </row>
    <row r="347" spans="1:7" s="181" customFormat="1" x14ac:dyDescent="0.25">
      <c r="A347" s="193" t="s">
        <v>1314</v>
      </c>
      <c r="B347" s="201" t="s">
        <v>1307</v>
      </c>
      <c r="C347" s="203" t="s">
        <v>46</v>
      </c>
      <c r="D347" s="203" t="s">
        <v>46</v>
      </c>
      <c r="E347" s="206"/>
      <c r="F347" s="185" t="str">
        <f t="shared" ref="F347:F352" si="13">IF($C$353=0,"",IF(C347="[For completion]","",C347/$C$353))</f>
        <v/>
      </c>
      <c r="G347" s="185" t="str">
        <f t="shared" ref="G347:G352" si="14">IF($D$353=0,"",IF(D347="[For completion]","",D347/$D$353))</f>
        <v/>
      </c>
    </row>
    <row r="348" spans="1:7" s="181" customFormat="1" x14ac:dyDescent="0.25">
      <c r="A348" s="193" t="s">
        <v>1315</v>
      </c>
      <c r="B348" s="205" t="s">
        <v>1308</v>
      </c>
      <c r="C348" s="203" t="s">
        <v>46</v>
      </c>
      <c r="D348" s="203" t="s">
        <v>46</v>
      </c>
      <c r="E348" s="206"/>
      <c r="F348" s="185" t="str">
        <f t="shared" si="13"/>
        <v/>
      </c>
      <c r="G348" s="185" t="str">
        <f t="shared" si="14"/>
        <v/>
      </c>
    </row>
    <row r="349" spans="1:7" s="181" customFormat="1" x14ac:dyDescent="0.25">
      <c r="A349" s="193" t="s">
        <v>1316</v>
      </c>
      <c r="B349" s="205" t="s">
        <v>1309</v>
      </c>
      <c r="C349" s="203" t="s">
        <v>46</v>
      </c>
      <c r="D349" s="203" t="s">
        <v>46</v>
      </c>
      <c r="E349" s="206"/>
      <c r="F349" s="185" t="str">
        <f t="shared" si="13"/>
        <v/>
      </c>
      <c r="G349" s="185" t="str">
        <f t="shared" si="14"/>
        <v/>
      </c>
    </row>
    <row r="350" spans="1:7" s="181" customFormat="1" x14ac:dyDescent="0.25">
      <c r="A350" s="193" t="s">
        <v>1317</v>
      </c>
      <c r="B350" s="205" t="s">
        <v>1310</v>
      </c>
      <c r="C350" s="203" t="s">
        <v>46</v>
      </c>
      <c r="D350" s="203" t="s">
        <v>46</v>
      </c>
      <c r="E350" s="206"/>
      <c r="F350" s="185" t="str">
        <f t="shared" si="13"/>
        <v/>
      </c>
      <c r="G350" s="185" t="str">
        <f t="shared" si="14"/>
        <v/>
      </c>
    </row>
    <row r="351" spans="1:7" s="181" customFormat="1" x14ac:dyDescent="0.25">
      <c r="A351" s="193" t="s">
        <v>1406</v>
      </c>
      <c r="B351" s="205" t="s">
        <v>1311</v>
      </c>
      <c r="C351" s="203" t="s">
        <v>46</v>
      </c>
      <c r="D351" s="203" t="s">
        <v>46</v>
      </c>
      <c r="E351" s="206"/>
      <c r="F351" s="185" t="str">
        <f t="shared" si="13"/>
        <v/>
      </c>
      <c r="G351" s="185" t="str">
        <f t="shared" si="14"/>
        <v/>
      </c>
    </row>
    <row r="352" spans="1:7" s="181" customFormat="1" x14ac:dyDescent="0.25">
      <c r="A352" s="193" t="s">
        <v>1407</v>
      </c>
      <c r="B352" s="205" t="s">
        <v>1267</v>
      </c>
      <c r="C352" s="203" t="s">
        <v>46</v>
      </c>
      <c r="D352" s="203" t="s">
        <v>46</v>
      </c>
      <c r="E352" s="206"/>
      <c r="F352" s="185" t="str">
        <f t="shared" si="13"/>
        <v/>
      </c>
      <c r="G352" s="185" t="str">
        <f t="shared" si="14"/>
        <v/>
      </c>
    </row>
    <row r="353" spans="1:7" s="181" customFormat="1" x14ac:dyDescent="0.25">
      <c r="A353" s="193" t="s">
        <v>1408</v>
      </c>
      <c r="B353" s="205" t="s">
        <v>110</v>
      </c>
      <c r="C353" s="203">
        <f>SUM(C346:C352)</f>
        <v>0</v>
      </c>
      <c r="D353" s="203">
        <f>SUM(D346:D352)</f>
        <v>0</v>
      </c>
      <c r="E353" s="206"/>
      <c r="F353" s="208">
        <f>SUM(F346:F352)</f>
        <v>0</v>
      </c>
      <c r="G353" s="208">
        <f>SUM(G346:G352)</f>
        <v>0</v>
      </c>
    </row>
    <row r="354" spans="1:7" s="181" customFormat="1" x14ac:dyDescent="0.25">
      <c r="A354" s="193" t="s">
        <v>1409</v>
      </c>
      <c r="B354" s="205"/>
      <c r="C354" s="203"/>
      <c r="D354" s="203"/>
      <c r="E354" s="206"/>
      <c r="F354" s="206"/>
      <c r="G354" s="206"/>
    </row>
    <row r="355" spans="1:7" s="181" customFormat="1" x14ac:dyDescent="0.25">
      <c r="A355" s="192"/>
      <c r="B355" s="129" t="s">
        <v>1597</v>
      </c>
      <c r="C355" s="129" t="s">
        <v>76</v>
      </c>
      <c r="D355" s="129" t="s">
        <v>1266</v>
      </c>
      <c r="E355" s="129"/>
      <c r="F355" s="129" t="s">
        <v>475</v>
      </c>
      <c r="G355" s="129" t="s">
        <v>1269</v>
      </c>
    </row>
    <row r="356" spans="1:7" s="181" customFormat="1" x14ac:dyDescent="0.25">
      <c r="A356" s="193" t="s">
        <v>1410</v>
      </c>
      <c r="B356" s="205" t="s">
        <v>1557</v>
      </c>
      <c r="C356" s="203" t="s">
        <v>46</v>
      </c>
      <c r="D356" s="203" t="s">
        <v>46</v>
      </c>
      <c r="E356" s="206"/>
      <c r="F356" s="185" t="str">
        <f>IF($C$360=0,"",IF(C356="[For completion]","",C356/$C$360))</f>
        <v/>
      </c>
      <c r="G356" s="185" t="str">
        <f>IF($D$360=0,"",IF(D356="[For completion]","",D356/$D$360))</f>
        <v/>
      </c>
    </row>
    <row r="357" spans="1:7" s="181" customFormat="1" x14ac:dyDescent="0.25">
      <c r="A357" s="193" t="s">
        <v>1411</v>
      </c>
      <c r="B357" s="201" t="s">
        <v>1567</v>
      </c>
      <c r="C357" s="203" t="s">
        <v>46</v>
      </c>
      <c r="D357" s="203" t="s">
        <v>46</v>
      </c>
      <c r="E357" s="206"/>
      <c r="F357" s="185" t="str">
        <f t="shared" ref="F357:F359" si="15">IF($C$360=0,"",IF(C357="[For completion]","",C357/$C$360))</f>
        <v/>
      </c>
      <c r="G357" s="185" t="str">
        <f t="shared" ref="G357:G359" si="16">IF($D$360=0,"",IF(D357="[For completion]","",D357/$D$360))</f>
        <v/>
      </c>
    </row>
    <row r="358" spans="1:7" s="181" customFormat="1" x14ac:dyDescent="0.25">
      <c r="A358" s="193" t="s">
        <v>1412</v>
      </c>
      <c r="B358" s="205" t="s">
        <v>1267</v>
      </c>
      <c r="C358" s="203" t="s">
        <v>46</v>
      </c>
      <c r="D358" s="203" t="s">
        <v>46</v>
      </c>
      <c r="E358" s="206"/>
      <c r="F358" s="185" t="str">
        <f t="shared" si="15"/>
        <v/>
      </c>
      <c r="G358" s="185" t="str">
        <f t="shared" si="16"/>
        <v/>
      </c>
    </row>
    <row r="359" spans="1:7" s="181" customFormat="1" x14ac:dyDescent="0.25">
      <c r="A359" s="193" t="s">
        <v>1413</v>
      </c>
      <c r="B359" s="203" t="s">
        <v>1312</v>
      </c>
      <c r="C359" s="203" t="s">
        <v>46</v>
      </c>
      <c r="D359" s="203" t="s">
        <v>46</v>
      </c>
      <c r="E359" s="206"/>
      <c r="F359" s="185" t="str">
        <f t="shared" si="15"/>
        <v/>
      </c>
      <c r="G359" s="185" t="str">
        <f t="shared" si="16"/>
        <v/>
      </c>
    </row>
    <row r="360" spans="1:7" s="181" customFormat="1" x14ac:dyDescent="0.25">
      <c r="A360" s="193" t="s">
        <v>1414</v>
      </c>
      <c r="B360" s="205" t="s">
        <v>110</v>
      </c>
      <c r="C360" s="203">
        <f>SUM(C356:C359)</f>
        <v>0</v>
      </c>
      <c r="D360" s="203">
        <f>SUM(D356:D359)</f>
        <v>0</v>
      </c>
      <c r="E360" s="206"/>
      <c r="F360" s="208">
        <f>SUM(F356:F359)</f>
        <v>0</v>
      </c>
      <c r="G360" s="208">
        <f>SUM(G356:G359)</f>
        <v>0</v>
      </c>
    </row>
    <row r="361" spans="1:7" s="181" customFormat="1" x14ac:dyDescent="0.25">
      <c r="A361" s="193" t="s">
        <v>1410</v>
      </c>
      <c r="B361" s="205"/>
      <c r="C361" s="203"/>
      <c r="D361" s="203"/>
      <c r="E361" s="206"/>
      <c r="F361" s="206"/>
      <c r="G361" s="206"/>
    </row>
    <row r="362" spans="1:7" s="181" customFormat="1" x14ac:dyDescent="0.25">
      <c r="A362" s="193" t="s">
        <v>1411</v>
      </c>
      <c r="B362" s="188"/>
      <c r="C362" s="191"/>
      <c r="D362" s="188"/>
      <c r="E362" s="187"/>
      <c r="F362" s="187"/>
      <c r="G362" s="187"/>
    </row>
    <row r="363" spans="1:7" s="181" customFormat="1" x14ac:dyDescent="0.25">
      <c r="A363" s="193" t="s">
        <v>1412</v>
      </c>
      <c r="B363" s="188"/>
      <c r="C363" s="191"/>
      <c r="D363" s="188"/>
      <c r="E363" s="187"/>
      <c r="F363" s="187"/>
      <c r="G363" s="187"/>
    </row>
    <row r="364" spans="1:7" s="181" customFormat="1" x14ac:dyDescent="0.25">
      <c r="A364" s="193" t="s">
        <v>1413</v>
      </c>
      <c r="B364" s="188"/>
      <c r="C364" s="191"/>
      <c r="D364" s="188"/>
      <c r="E364" s="187"/>
      <c r="F364" s="187"/>
      <c r="G364" s="187"/>
    </row>
    <row r="365" spans="1:7" s="181" customFormat="1" x14ac:dyDescent="0.25">
      <c r="A365" s="193" t="s">
        <v>1414</v>
      </c>
      <c r="B365" s="188"/>
      <c r="C365" s="191"/>
      <c r="D365" s="188"/>
      <c r="E365" s="187"/>
      <c r="F365" s="187"/>
      <c r="G365" s="187"/>
    </row>
    <row r="366" spans="1:7" s="181" customFormat="1" x14ac:dyDescent="0.25">
      <c r="A366" s="193" t="s">
        <v>1415</v>
      </c>
      <c r="B366" s="188"/>
      <c r="C366" s="191"/>
      <c r="D366" s="188"/>
      <c r="E366" s="187"/>
      <c r="F366" s="187"/>
      <c r="G366" s="187"/>
    </row>
    <row r="367" spans="1:7" s="181" customFormat="1" x14ac:dyDescent="0.25">
      <c r="A367" s="193" t="s">
        <v>1416</v>
      </c>
      <c r="B367" s="188"/>
      <c r="C367" s="191"/>
      <c r="D367" s="188"/>
      <c r="E367" s="187"/>
      <c r="F367" s="187"/>
      <c r="G367" s="187"/>
    </row>
    <row r="368" spans="1:7" s="181" customFormat="1" x14ac:dyDescent="0.25">
      <c r="A368" s="193" t="s">
        <v>1417</v>
      </c>
      <c r="B368" s="188"/>
      <c r="C368" s="191"/>
      <c r="D368" s="188"/>
      <c r="E368" s="187"/>
      <c r="F368" s="187"/>
      <c r="G368" s="187"/>
    </row>
    <row r="369" spans="1:7" s="181" customFormat="1" x14ac:dyDescent="0.25">
      <c r="A369" s="193" t="s">
        <v>1418</v>
      </c>
      <c r="B369" s="188"/>
      <c r="C369" s="191"/>
      <c r="D369" s="188"/>
      <c r="E369" s="187"/>
      <c r="F369" s="187"/>
      <c r="G369" s="187"/>
    </row>
    <row r="370" spans="1:7" s="181" customFormat="1" x14ac:dyDescent="0.25">
      <c r="A370" s="193" t="s">
        <v>1419</v>
      </c>
      <c r="B370" s="188"/>
      <c r="C370" s="191"/>
      <c r="D370" s="188"/>
      <c r="E370" s="187"/>
      <c r="F370" s="187"/>
      <c r="G370" s="187"/>
    </row>
    <row r="371" spans="1:7" s="181" customFormat="1" x14ac:dyDescent="0.25">
      <c r="A371" s="193" t="s">
        <v>1420</v>
      </c>
      <c r="B371" s="188"/>
      <c r="C371" s="191"/>
      <c r="D371" s="188"/>
      <c r="E371" s="187"/>
      <c r="F371" s="187"/>
      <c r="G371" s="187"/>
    </row>
    <row r="372" spans="1:7" s="181" customFormat="1" x14ac:dyDescent="0.25">
      <c r="A372" s="193" t="s">
        <v>1421</v>
      </c>
      <c r="B372" s="188"/>
      <c r="C372" s="191"/>
      <c r="D372" s="188"/>
      <c r="E372" s="187"/>
      <c r="F372" s="187"/>
      <c r="G372" s="187"/>
    </row>
    <row r="373" spans="1:7" s="181" customFormat="1" x14ac:dyDescent="0.25">
      <c r="A373" s="193" t="s">
        <v>1422</v>
      </c>
      <c r="B373" s="188"/>
      <c r="C373" s="191"/>
      <c r="D373" s="188"/>
      <c r="E373" s="187"/>
      <c r="F373" s="187"/>
      <c r="G373" s="187"/>
    </row>
    <row r="374" spans="1:7" s="181" customFormat="1" x14ac:dyDescent="0.25">
      <c r="A374" s="193" t="s">
        <v>1423</v>
      </c>
      <c r="B374" s="188"/>
      <c r="C374" s="191"/>
      <c r="D374" s="188"/>
      <c r="E374" s="187"/>
      <c r="F374" s="187"/>
      <c r="G374" s="187"/>
    </row>
    <row r="375" spans="1:7" s="181" customFormat="1" x14ac:dyDescent="0.25">
      <c r="A375" s="193" t="s">
        <v>1424</v>
      </c>
      <c r="B375" s="188"/>
      <c r="C375" s="191"/>
      <c r="D375" s="188"/>
      <c r="E375" s="187"/>
      <c r="F375" s="187"/>
      <c r="G375" s="187"/>
    </row>
    <row r="376" spans="1:7" s="181" customFormat="1" x14ac:dyDescent="0.25">
      <c r="A376" s="193" t="s">
        <v>1425</v>
      </c>
      <c r="B376" s="188"/>
      <c r="C376" s="191"/>
      <c r="D376" s="188"/>
      <c r="E376" s="187"/>
      <c r="F376" s="187"/>
      <c r="G376" s="187"/>
    </row>
    <row r="377" spans="1:7" s="181" customFormat="1" x14ac:dyDescent="0.25">
      <c r="A377" s="193" t="s">
        <v>1426</v>
      </c>
      <c r="B377" s="188"/>
      <c r="C377" s="191"/>
      <c r="D377" s="188"/>
      <c r="E377" s="187"/>
      <c r="F377" s="187"/>
      <c r="G377" s="187"/>
    </row>
    <row r="378" spans="1:7" s="181" customFormat="1" x14ac:dyDescent="0.25">
      <c r="A378" s="193" t="s">
        <v>1427</v>
      </c>
      <c r="B378" s="188"/>
      <c r="C378" s="191"/>
      <c r="D378" s="188"/>
      <c r="E378" s="187"/>
      <c r="F378" s="187"/>
      <c r="G378" s="187"/>
    </row>
    <row r="379" spans="1:7" s="181" customFormat="1" x14ac:dyDescent="0.25">
      <c r="A379" s="193" t="s">
        <v>1428</v>
      </c>
      <c r="B379" s="188"/>
      <c r="C379" s="191"/>
      <c r="D379" s="188"/>
      <c r="E379" s="187"/>
      <c r="F379" s="187"/>
      <c r="G379" s="187"/>
    </row>
    <row r="380" spans="1:7" s="181" customFormat="1" x14ac:dyDescent="0.25">
      <c r="A380" s="193" t="s">
        <v>1429</v>
      </c>
      <c r="B380" s="188"/>
      <c r="C380" s="191"/>
      <c r="D380" s="188"/>
      <c r="E380" s="187"/>
      <c r="F380" s="187"/>
      <c r="G380" s="187"/>
    </row>
    <row r="381" spans="1:7" s="181" customFormat="1" x14ac:dyDescent="0.25">
      <c r="A381" s="193" t="s">
        <v>1430</v>
      </c>
      <c r="B381" s="188"/>
      <c r="C381" s="191"/>
      <c r="D381" s="188"/>
      <c r="E381" s="187"/>
      <c r="F381" s="187"/>
      <c r="G381" s="187"/>
    </row>
    <row r="382" spans="1:7" s="181" customFormat="1" x14ac:dyDescent="0.25">
      <c r="A382" s="193" t="s">
        <v>1431</v>
      </c>
      <c r="B382" s="188"/>
      <c r="C382" s="191"/>
      <c r="D382" s="188"/>
      <c r="E382" s="187"/>
      <c r="F382" s="187"/>
      <c r="G382" s="187"/>
    </row>
    <row r="383" spans="1:7" s="181" customFormat="1" x14ac:dyDescent="0.25">
      <c r="A383" s="193" t="s">
        <v>1432</v>
      </c>
      <c r="B383" s="188"/>
      <c r="C383" s="191"/>
      <c r="D383" s="188"/>
      <c r="E383" s="187"/>
      <c r="F383" s="187"/>
      <c r="G383" s="187"/>
    </row>
    <row r="384" spans="1:7" s="181" customFormat="1" x14ac:dyDescent="0.25">
      <c r="A384" s="193" t="s">
        <v>1433</v>
      </c>
      <c r="B384" s="188"/>
      <c r="C384" s="191"/>
      <c r="D384" s="188"/>
      <c r="E384" s="187"/>
      <c r="F384" s="187"/>
      <c r="G384" s="187"/>
    </row>
    <row r="385" spans="1:7" s="181" customFormat="1" x14ac:dyDescent="0.25">
      <c r="A385" s="193" t="s">
        <v>1434</v>
      </c>
      <c r="B385" s="188"/>
      <c r="C385" s="191"/>
      <c r="D385" s="188"/>
      <c r="E385" s="187"/>
      <c r="F385" s="187"/>
      <c r="G385" s="187"/>
    </row>
    <row r="386" spans="1:7" s="181" customFormat="1" x14ac:dyDescent="0.25">
      <c r="A386" s="193" t="s">
        <v>1435</v>
      </c>
      <c r="B386" s="188"/>
      <c r="C386" s="191"/>
      <c r="D386" s="188"/>
      <c r="E386" s="187"/>
      <c r="F386" s="187"/>
      <c r="G386" s="187"/>
    </row>
    <row r="387" spans="1:7" s="181" customFormat="1" x14ac:dyDescent="0.25">
      <c r="A387" s="193" t="s">
        <v>1436</v>
      </c>
      <c r="B387" s="188"/>
      <c r="C387" s="191"/>
      <c r="D387" s="188"/>
      <c r="E387" s="187"/>
      <c r="F387" s="187"/>
      <c r="G387" s="187"/>
    </row>
    <row r="388" spans="1:7" s="181" customFormat="1" x14ac:dyDescent="0.25">
      <c r="A388" s="193" t="s">
        <v>1437</v>
      </c>
      <c r="B388" s="188"/>
      <c r="C388" s="191"/>
      <c r="D388" s="188"/>
      <c r="E388" s="187"/>
      <c r="F388" s="187"/>
      <c r="G388" s="187"/>
    </row>
    <row r="389" spans="1:7" s="181" customFormat="1" x14ac:dyDescent="0.25">
      <c r="A389" s="193" t="s">
        <v>1438</v>
      </c>
      <c r="B389" s="188"/>
      <c r="C389" s="191"/>
      <c r="D389" s="188"/>
      <c r="E389" s="187"/>
      <c r="F389" s="187"/>
      <c r="G389" s="187"/>
    </row>
    <row r="390" spans="1:7" s="181" customFormat="1" x14ac:dyDescent="0.25">
      <c r="A390" s="193" t="s">
        <v>1439</v>
      </c>
      <c r="B390" s="188"/>
      <c r="C390" s="191"/>
      <c r="D390" s="188"/>
      <c r="E390" s="187"/>
      <c r="F390" s="187"/>
      <c r="G390" s="187"/>
    </row>
    <row r="391" spans="1:7" s="181" customFormat="1" x14ac:dyDescent="0.25">
      <c r="A391" s="193" t="s">
        <v>1440</v>
      </c>
      <c r="B391" s="188"/>
      <c r="C391" s="191"/>
      <c r="D391" s="188"/>
      <c r="E391" s="187"/>
      <c r="F391" s="187"/>
      <c r="G391" s="187"/>
    </row>
    <row r="392" spans="1:7" s="181" customFormat="1" x14ac:dyDescent="0.25">
      <c r="A392" s="193" t="s">
        <v>1441</v>
      </c>
      <c r="B392" s="188"/>
      <c r="C392" s="191"/>
      <c r="D392" s="188"/>
      <c r="E392" s="187"/>
      <c r="F392" s="187"/>
      <c r="G392" s="187"/>
    </row>
    <row r="393" spans="1:7" s="181" customFormat="1" x14ac:dyDescent="0.25">
      <c r="A393" s="193" t="s">
        <v>1442</v>
      </c>
      <c r="B393" s="188"/>
      <c r="C393" s="191"/>
      <c r="D393" s="188"/>
      <c r="E393" s="187"/>
      <c r="F393" s="187"/>
      <c r="G393" s="187"/>
    </row>
    <row r="394" spans="1:7" s="181" customFormat="1" x14ac:dyDescent="0.25">
      <c r="A394" s="193" t="s">
        <v>1443</v>
      </c>
      <c r="B394" s="188"/>
      <c r="C394" s="191"/>
      <c r="D394" s="188"/>
      <c r="E394" s="187"/>
      <c r="F394" s="187"/>
      <c r="G394" s="187"/>
    </row>
    <row r="395" spans="1:7" s="181" customFormat="1" x14ac:dyDescent="0.25">
      <c r="A395" s="193" t="s">
        <v>1444</v>
      </c>
      <c r="B395" s="188"/>
      <c r="C395" s="191"/>
      <c r="D395" s="188"/>
      <c r="E395" s="187"/>
      <c r="F395" s="187"/>
      <c r="G395" s="187"/>
    </row>
    <row r="396" spans="1:7" s="181" customFormat="1" x14ac:dyDescent="0.25">
      <c r="A396" s="193" t="s">
        <v>1445</v>
      </c>
      <c r="B396" s="188"/>
      <c r="C396" s="191"/>
      <c r="D396" s="188"/>
      <c r="E396" s="187"/>
      <c r="F396" s="187"/>
      <c r="G396" s="187"/>
    </row>
    <row r="397" spans="1:7" s="181" customFormat="1" x14ac:dyDescent="0.25">
      <c r="A397" s="193" t="s">
        <v>1446</v>
      </c>
      <c r="B397" s="188"/>
      <c r="C397" s="191"/>
      <c r="D397" s="188"/>
      <c r="E397" s="187"/>
      <c r="F397" s="187"/>
      <c r="G397" s="187"/>
    </row>
    <row r="398" spans="1:7" s="181" customFormat="1" x14ac:dyDescent="0.25">
      <c r="A398" s="193" t="s">
        <v>1447</v>
      </c>
      <c r="B398" s="188"/>
      <c r="C398" s="191"/>
      <c r="D398" s="188"/>
      <c r="E398" s="187"/>
      <c r="F398" s="187"/>
      <c r="G398" s="187"/>
    </row>
    <row r="399" spans="1:7" s="181" customFormat="1" x14ac:dyDescent="0.25">
      <c r="A399" s="193" t="s">
        <v>1448</v>
      </c>
      <c r="B399" s="188"/>
      <c r="C399" s="191"/>
      <c r="D399" s="188"/>
      <c r="E399" s="187"/>
      <c r="F399" s="187"/>
      <c r="G399" s="187"/>
    </row>
    <row r="400" spans="1:7" s="181" customFormat="1" x14ac:dyDescent="0.25">
      <c r="A400" s="193" t="s">
        <v>1449</v>
      </c>
      <c r="B400" s="188"/>
      <c r="C400" s="191"/>
      <c r="D400" s="188"/>
      <c r="E400" s="187"/>
      <c r="F400" s="187"/>
      <c r="G400" s="187"/>
    </row>
    <row r="401" spans="1:7" s="196" customFormat="1" x14ac:dyDescent="0.25">
      <c r="A401" s="193" t="s">
        <v>1450</v>
      </c>
      <c r="B401" s="203"/>
      <c r="C401" s="191"/>
      <c r="D401" s="203"/>
      <c r="E401" s="202"/>
      <c r="F401" s="202"/>
      <c r="G401" s="202"/>
    </row>
    <row r="402" spans="1:7" s="196" customFormat="1" x14ac:dyDescent="0.25">
      <c r="A402" s="193" t="s">
        <v>1451</v>
      </c>
      <c r="B402" s="203"/>
      <c r="C402" s="191"/>
      <c r="D402" s="203"/>
      <c r="E402" s="202"/>
      <c r="F402" s="202"/>
      <c r="G402" s="202"/>
    </row>
    <row r="403" spans="1:7" s="196" customFormat="1" x14ac:dyDescent="0.25">
      <c r="A403" s="193" t="s">
        <v>1452</v>
      </c>
      <c r="B403" s="203"/>
      <c r="C403" s="191"/>
      <c r="D403" s="203"/>
      <c r="E403" s="202"/>
      <c r="F403" s="202"/>
      <c r="G403" s="202"/>
    </row>
    <row r="404" spans="1:7" s="196" customFormat="1" x14ac:dyDescent="0.25">
      <c r="A404" s="193" t="s">
        <v>1453</v>
      </c>
      <c r="B404" s="203"/>
      <c r="C404" s="191"/>
      <c r="D404" s="203"/>
      <c r="E404" s="202"/>
      <c r="F404" s="202"/>
      <c r="G404" s="202"/>
    </row>
    <row r="405" spans="1:7" s="196" customFormat="1" x14ac:dyDescent="0.25">
      <c r="A405" s="193" t="s">
        <v>1454</v>
      </c>
      <c r="B405" s="203"/>
      <c r="C405" s="191"/>
      <c r="D405" s="203"/>
      <c r="E405" s="202"/>
      <c r="F405" s="202"/>
      <c r="G405" s="202"/>
    </row>
    <row r="406" spans="1:7" s="196" customFormat="1" x14ac:dyDescent="0.25">
      <c r="A406" s="193" t="s">
        <v>1455</v>
      </c>
      <c r="B406" s="203"/>
      <c r="C406" s="191"/>
      <c r="D406" s="203"/>
      <c r="E406" s="202"/>
      <c r="F406" s="202"/>
      <c r="G406" s="202"/>
    </row>
    <row r="407" spans="1:7" s="196" customFormat="1" x14ac:dyDescent="0.25">
      <c r="A407" s="193" t="s">
        <v>1456</v>
      </c>
      <c r="B407" s="203"/>
      <c r="C407" s="191"/>
      <c r="D407" s="203"/>
      <c r="E407" s="202"/>
      <c r="F407" s="202"/>
      <c r="G407" s="202"/>
    </row>
    <row r="408" spans="1:7" s="196" customFormat="1" x14ac:dyDescent="0.25">
      <c r="A408" s="193" t="s">
        <v>1457</v>
      </c>
      <c r="B408" s="203"/>
      <c r="C408" s="191"/>
      <c r="D408" s="203"/>
      <c r="E408" s="202"/>
      <c r="F408" s="202"/>
      <c r="G408" s="202"/>
    </row>
    <row r="409" spans="1:7" s="196" customFormat="1" x14ac:dyDescent="0.25">
      <c r="A409" s="193" t="s">
        <v>1458</v>
      </c>
      <c r="B409" s="203"/>
      <c r="C409" s="191"/>
      <c r="D409" s="203"/>
      <c r="E409" s="202"/>
      <c r="F409" s="202"/>
      <c r="G409" s="202"/>
    </row>
    <row r="410" spans="1:7" s="181" customFormat="1" x14ac:dyDescent="0.25">
      <c r="A410" s="193" t="s">
        <v>1459</v>
      </c>
      <c r="B410" s="188"/>
      <c r="C410" s="191"/>
      <c r="D410" s="188"/>
      <c r="E410" s="187"/>
      <c r="F410" s="187"/>
      <c r="G410" s="187"/>
    </row>
    <row r="411" spans="1:7" ht="18.75" x14ac:dyDescent="0.25">
      <c r="A411" s="141"/>
      <c r="B411" s="142" t="s">
        <v>765</v>
      </c>
      <c r="C411" s="141"/>
      <c r="D411" s="141"/>
      <c r="E411" s="141"/>
      <c r="F411" s="143"/>
      <c r="G411" s="143"/>
    </row>
    <row r="412" spans="1:7" ht="15" customHeight="1" x14ac:dyDescent="0.25">
      <c r="A412" s="128"/>
      <c r="B412" s="212" t="s">
        <v>1460</v>
      </c>
      <c r="C412" s="128" t="s">
        <v>646</v>
      </c>
      <c r="D412" s="128" t="s">
        <v>647</v>
      </c>
      <c r="E412" s="128"/>
      <c r="F412" s="128" t="s">
        <v>476</v>
      </c>
      <c r="G412" s="128" t="s">
        <v>648</v>
      </c>
    </row>
    <row r="413" spans="1:7" x14ac:dyDescent="0.25">
      <c r="A413" s="203" t="s">
        <v>1318</v>
      </c>
      <c r="B413" s="119" t="s">
        <v>650</v>
      </c>
      <c r="C413" s="173">
        <v>2.7829999999999999</v>
      </c>
      <c r="D413" s="144"/>
      <c r="E413" s="144"/>
      <c r="F413" s="145"/>
      <c r="G413" s="145"/>
    </row>
    <row r="414" spans="1:7" x14ac:dyDescent="0.25">
      <c r="A414" s="204"/>
      <c r="D414" s="144"/>
      <c r="E414" s="144"/>
      <c r="F414" s="145"/>
      <c r="G414" s="145"/>
    </row>
    <row r="415" spans="1:7" x14ac:dyDescent="0.25">
      <c r="A415" s="203"/>
      <c r="B415" s="119" t="s">
        <v>651</v>
      </c>
      <c r="D415" s="144"/>
      <c r="E415" s="144"/>
      <c r="F415" s="145"/>
      <c r="G415" s="145"/>
    </row>
    <row r="416" spans="1:7" x14ac:dyDescent="0.25">
      <c r="A416" s="203" t="s">
        <v>1319</v>
      </c>
      <c r="B416" s="228" t="s">
        <v>1634</v>
      </c>
      <c r="C416" s="173">
        <v>26251.591</v>
      </c>
      <c r="D416" s="176">
        <v>25975</v>
      </c>
      <c r="E416" s="144"/>
      <c r="F416" s="172">
        <f t="shared" ref="F416:F439" si="17">IF($C$440=0,"",IF(C416="[for completion]","",C416/$C$440))</f>
        <v>0.20798337266978262</v>
      </c>
      <c r="G416" s="172">
        <f t="shared" ref="G416:G439" si="18">IF($D$440=0,"",IF(D416="[for completion]","",D416/$D$440))</f>
        <v>0.57262846939000467</v>
      </c>
    </row>
    <row r="417" spans="1:7" x14ac:dyDescent="0.25">
      <c r="A417" s="203" t="s">
        <v>1320</v>
      </c>
      <c r="B417" s="228" t="s">
        <v>1635</v>
      </c>
      <c r="C417" s="173">
        <v>40808.47</v>
      </c>
      <c r="D417" s="176">
        <v>13026</v>
      </c>
      <c r="E417" s="144"/>
      <c r="F417" s="172">
        <f t="shared" si="17"/>
        <v>0.32331309839825118</v>
      </c>
      <c r="G417" s="172">
        <f t="shared" si="18"/>
        <v>0.28716298141575364</v>
      </c>
    </row>
    <row r="418" spans="1:7" x14ac:dyDescent="0.25">
      <c r="A418" s="203" t="s">
        <v>1321</v>
      </c>
      <c r="B418" s="228" t="s">
        <v>1636</v>
      </c>
      <c r="C418" s="173">
        <v>50515.944000000003</v>
      </c>
      <c r="D418" s="176">
        <v>6092</v>
      </c>
      <c r="E418" s="144"/>
      <c r="F418" s="172">
        <f t="shared" si="17"/>
        <v>0.40022246296302083</v>
      </c>
      <c r="G418" s="172">
        <f t="shared" si="18"/>
        <v>0.13430039020303786</v>
      </c>
    </row>
    <row r="419" spans="1:7" x14ac:dyDescent="0.25">
      <c r="A419" s="203" t="s">
        <v>1322</v>
      </c>
      <c r="B419" s="228" t="s">
        <v>1637</v>
      </c>
      <c r="C419" s="173">
        <v>6836.8850000000002</v>
      </c>
      <c r="D419" s="176">
        <v>249</v>
      </c>
      <c r="E419" s="144"/>
      <c r="F419" s="172">
        <f t="shared" si="17"/>
        <v>5.4166560832653796E-2</v>
      </c>
      <c r="G419" s="172">
        <f t="shared" si="18"/>
        <v>5.4892969731707856E-3</v>
      </c>
    </row>
    <row r="420" spans="1:7" x14ac:dyDescent="0.25">
      <c r="A420" s="203" t="s">
        <v>1323</v>
      </c>
      <c r="B420" s="228" t="s">
        <v>1637</v>
      </c>
      <c r="C420" s="173">
        <v>1027.837</v>
      </c>
      <c r="D420" s="176">
        <v>15</v>
      </c>
      <c r="E420" s="144"/>
      <c r="F420" s="172">
        <f t="shared" si="17"/>
        <v>8.143239996950713E-3</v>
      </c>
      <c r="G420" s="172">
        <f t="shared" si="18"/>
        <v>3.3068054055245693E-4</v>
      </c>
    </row>
    <row r="421" spans="1:7" x14ac:dyDescent="0.25">
      <c r="A421" s="203" t="s">
        <v>1324</v>
      </c>
      <c r="B421" s="228" t="s">
        <v>1638</v>
      </c>
      <c r="C421" s="173">
        <v>778.93499999999995</v>
      </c>
      <c r="D421" s="176">
        <v>4</v>
      </c>
      <c r="E421" s="144"/>
      <c r="F421" s="172">
        <f t="shared" si="17"/>
        <v>6.1712651393409689E-3</v>
      </c>
      <c r="G421" s="172">
        <f t="shared" si="18"/>
        <v>8.8181477480655195E-5</v>
      </c>
    </row>
    <row r="422" spans="1:7" x14ac:dyDescent="0.25">
      <c r="A422" s="203" t="s">
        <v>1325</v>
      </c>
      <c r="B422" s="138"/>
      <c r="C422" s="173" t="s">
        <v>46</v>
      </c>
      <c r="D422" s="176" t="s">
        <v>46</v>
      </c>
      <c r="E422" s="144"/>
      <c r="F422" s="172" t="str">
        <f t="shared" si="17"/>
        <v/>
      </c>
      <c r="G422" s="172" t="str">
        <f t="shared" si="18"/>
        <v/>
      </c>
    </row>
    <row r="423" spans="1:7" x14ac:dyDescent="0.25">
      <c r="A423" s="203" t="s">
        <v>1326</v>
      </c>
      <c r="B423" s="138"/>
      <c r="C423" s="173" t="s">
        <v>46</v>
      </c>
      <c r="D423" s="176" t="s">
        <v>46</v>
      </c>
      <c r="E423" s="144"/>
      <c r="F423" s="172" t="str">
        <f t="shared" si="17"/>
        <v/>
      </c>
      <c r="G423" s="172" t="str">
        <f t="shared" si="18"/>
        <v/>
      </c>
    </row>
    <row r="424" spans="1:7" x14ac:dyDescent="0.25">
      <c r="A424" s="203" t="s">
        <v>1327</v>
      </c>
      <c r="B424" s="138"/>
      <c r="C424" s="173" t="s">
        <v>46</v>
      </c>
      <c r="D424" s="176" t="s">
        <v>46</v>
      </c>
      <c r="E424" s="144"/>
      <c r="F424" s="172" t="str">
        <f t="shared" si="17"/>
        <v/>
      </c>
      <c r="G424" s="172" t="str">
        <f t="shared" si="18"/>
        <v/>
      </c>
    </row>
    <row r="425" spans="1:7" x14ac:dyDescent="0.25">
      <c r="A425" s="203" t="s">
        <v>1461</v>
      </c>
      <c r="B425" s="138"/>
      <c r="C425" s="173" t="s">
        <v>46</v>
      </c>
      <c r="D425" s="176" t="s">
        <v>46</v>
      </c>
      <c r="E425" s="138"/>
      <c r="F425" s="172" t="str">
        <f t="shared" si="17"/>
        <v/>
      </c>
      <c r="G425" s="172" t="str">
        <f t="shared" si="18"/>
        <v/>
      </c>
    </row>
    <row r="426" spans="1:7" x14ac:dyDescent="0.25">
      <c r="A426" s="203" t="s">
        <v>1462</v>
      </c>
      <c r="B426" s="138"/>
      <c r="C426" s="173" t="s">
        <v>46</v>
      </c>
      <c r="D426" s="176" t="s">
        <v>46</v>
      </c>
      <c r="E426" s="138"/>
      <c r="F426" s="172" t="str">
        <f t="shared" si="17"/>
        <v/>
      </c>
      <c r="G426" s="172" t="str">
        <f t="shared" si="18"/>
        <v/>
      </c>
    </row>
    <row r="427" spans="1:7" x14ac:dyDescent="0.25">
      <c r="A427" s="203" t="s">
        <v>1463</v>
      </c>
      <c r="B427" s="138"/>
      <c r="C427" s="173" t="s">
        <v>46</v>
      </c>
      <c r="D427" s="176" t="s">
        <v>46</v>
      </c>
      <c r="E427" s="138"/>
      <c r="F427" s="172" t="str">
        <f t="shared" si="17"/>
        <v/>
      </c>
      <c r="G427" s="172" t="str">
        <f t="shared" si="18"/>
        <v/>
      </c>
    </row>
    <row r="428" spans="1:7" x14ac:dyDescent="0.25">
      <c r="A428" s="203" t="s">
        <v>1464</v>
      </c>
      <c r="B428" s="138"/>
      <c r="C428" s="173" t="s">
        <v>46</v>
      </c>
      <c r="D428" s="176" t="s">
        <v>46</v>
      </c>
      <c r="E428" s="138"/>
      <c r="F428" s="172" t="str">
        <f t="shared" si="17"/>
        <v/>
      </c>
      <c r="G428" s="172" t="str">
        <f t="shared" si="18"/>
        <v/>
      </c>
    </row>
    <row r="429" spans="1:7" x14ac:dyDescent="0.25">
      <c r="A429" s="203" t="s">
        <v>1465</v>
      </c>
      <c r="B429" s="138"/>
      <c r="C429" s="173" t="s">
        <v>46</v>
      </c>
      <c r="D429" s="176" t="s">
        <v>46</v>
      </c>
      <c r="E429" s="138"/>
      <c r="F429" s="172" t="str">
        <f t="shared" si="17"/>
        <v/>
      </c>
      <c r="G429" s="172" t="str">
        <f t="shared" si="18"/>
        <v/>
      </c>
    </row>
    <row r="430" spans="1:7" x14ac:dyDescent="0.25">
      <c r="A430" s="203" t="s">
        <v>1466</v>
      </c>
      <c r="B430" s="138"/>
      <c r="C430" s="173" t="s">
        <v>46</v>
      </c>
      <c r="D430" s="176" t="s">
        <v>46</v>
      </c>
      <c r="E430" s="138"/>
      <c r="F430" s="172" t="str">
        <f t="shared" si="17"/>
        <v/>
      </c>
      <c r="G430" s="172" t="str">
        <f t="shared" si="18"/>
        <v/>
      </c>
    </row>
    <row r="431" spans="1:7" x14ac:dyDescent="0.25">
      <c r="A431" s="203" t="s">
        <v>1467</v>
      </c>
      <c r="B431" s="138"/>
      <c r="C431" s="173" t="s">
        <v>46</v>
      </c>
      <c r="D431" s="176" t="s">
        <v>46</v>
      </c>
      <c r="F431" s="172" t="str">
        <f t="shared" si="17"/>
        <v/>
      </c>
      <c r="G431" s="172" t="str">
        <f t="shared" si="18"/>
        <v/>
      </c>
    </row>
    <row r="432" spans="1:7" x14ac:dyDescent="0.25">
      <c r="A432" s="203" t="s">
        <v>1468</v>
      </c>
      <c r="B432" s="138"/>
      <c r="C432" s="173" t="s">
        <v>46</v>
      </c>
      <c r="D432" s="176" t="s">
        <v>46</v>
      </c>
      <c r="E432" s="133"/>
      <c r="F432" s="172" t="str">
        <f t="shared" si="17"/>
        <v/>
      </c>
      <c r="G432" s="172" t="str">
        <f t="shared" si="18"/>
        <v/>
      </c>
    </row>
    <row r="433" spans="1:7" x14ac:dyDescent="0.25">
      <c r="A433" s="203" t="s">
        <v>1469</v>
      </c>
      <c r="B433" s="138"/>
      <c r="C433" s="173" t="s">
        <v>46</v>
      </c>
      <c r="D433" s="176" t="s">
        <v>46</v>
      </c>
      <c r="E433" s="133"/>
      <c r="F433" s="172" t="str">
        <f t="shared" si="17"/>
        <v/>
      </c>
      <c r="G433" s="172" t="str">
        <f t="shared" si="18"/>
        <v/>
      </c>
    </row>
    <row r="434" spans="1:7" x14ac:dyDescent="0.25">
      <c r="A434" s="203" t="s">
        <v>1470</v>
      </c>
      <c r="B434" s="138"/>
      <c r="C434" s="173" t="s">
        <v>46</v>
      </c>
      <c r="D434" s="176" t="s">
        <v>46</v>
      </c>
      <c r="E434" s="133"/>
      <c r="F434" s="172" t="str">
        <f t="shared" si="17"/>
        <v/>
      </c>
      <c r="G434" s="172" t="str">
        <f t="shared" si="18"/>
        <v/>
      </c>
    </row>
    <row r="435" spans="1:7" x14ac:dyDescent="0.25">
      <c r="A435" s="203" t="s">
        <v>1471</v>
      </c>
      <c r="B435" s="138"/>
      <c r="C435" s="173" t="s">
        <v>46</v>
      </c>
      <c r="D435" s="176" t="s">
        <v>46</v>
      </c>
      <c r="E435" s="133"/>
      <c r="F435" s="172" t="str">
        <f t="shared" si="17"/>
        <v/>
      </c>
      <c r="G435" s="172" t="str">
        <f t="shared" si="18"/>
        <v/>
      </c>
    </row>
    <row r="436" spans="1:7" x14ac:dyDescent="0.25">
      <c r="A436" s="203" t="s">
        <v>1472</v>
      </c>
      <c r="B436" s="138"/>
      <c r="C436" s="173" t="s">
        <v>46</v>
      </c>
      <c r="D436" s="176" t="s">
        <v>46</v>
      </c>
      <c r="E436" s="133"/>
      <c r="F436" s="172" t="str">
        <f t="shared" si="17"/>
        <v/>
      </c>
      <c r="G436" s="172" t="str">
        <f t="shared" si="18"/>
        <v/>
      </c>
    </row>
    <row r="437" spans="1:7" x14ac:dyDescent="0.25">
      <c r="A437" s="203" t="s">
        <v>1473</v>
      </c>
      <c r="B437" s="138"/>
      <c r="C437" s="173" t="s">
        <v>46</v>
      </c>
      <c r="D437" s="176" t="s">
        <v>46</v>
      </c>
      <c r="E437" s="133"/>
      <c r="F437" s="172" t="str">
        <f t="shared" si="17"/>
        <v/>
      </c>
      <c r="G437" s="172" t="str">
        <f t="shared" si="18"/>
        <v/>
      </c>
    </row>
    <row r="438" spans="1:7" x14ac:dyDescent="0.25">
      <c r="A438" s="203" t="s">
        <v>1474</v>
      </c>
      <c r="B438" s="138"/>
      <c r="C438" s="173" t="s">
        <v>46</v>
      </c>
      <c r="D438" s="176" t="s">
        <v>46</v>
      </c>
      <c r="E438" s="133"/>
      <c r="F438" s="172" t="str">
        <f t="shared" si="17"/>
        <v/>
      </c>
      <c r="G438" s="172" t="str">
        <f t="shared" si="18"/>
        <v/>
      </c>
    </row>
    <row r="439" spans="1:7" x14ac:dyDescent="0.25">
      <c r="A439" s="203" t="s">
        <v>1475</v>
      </c>
      <c r="B439" s="138"/>
      <c r="C439" s="173" t="s">
        <v>46</v>
      </c>
      <c r="D439" s="176" t="s">
        <v>46</v>
      </c>
      <c r="E439" s="133"/>
      <c r="F439" s="172" t="str">
        <f t="shared" si="17"/>
        <v/>
      </c>
      <c r="G439" s="172" t="str">
        <f t="shared" si="18"/>
        <v/>
      </c>
    </row>
    <row r="440" spans="1:7" x14ac:dyDescent="0.25">
      <c r="A440" s="203" t="s">
        <v>1476</v>
      </c>
      <c r="B440" s="184" t="s">
        <v>110</v>
      </c>
      <c r="C440" s="179">
        <f>SUM(C416:C439)</f>
        <v>126219.662</v>
      </c>
      <c r="D440" s="177">
        <f>SUM(D416:D439)</f>
        <v>45361</v>
      </c>
      <c r="E440" s="133"/>
      <c r="F440" s="178">
        <f>SUM(F416:F439)</f>
        <v>1.0000000000000002</v>
      </c>
      <c r="G440" s="178">
        <f>SUM(G416:G439)</f>
        <v>1</v>
      </c>
    </row>
    <row r="441" spans="1:7" ht="15" customHeight="1" x14ac:dyDescent="0.25">
      <c r="A441" s="128"/>
      <c r="B441" s="128" t="s">
        <v>1477</v>
      </c>
      <c r="C441" s="128" t="s">
        <v>646</v>
      </c>
      <c r="D441" s="128" t="s">
        <v>647</v>
      </c>
      <c r="E441" s="128"/>
      <c r="F441" s="128" t="s">
        <v>476</v>
      </c>
      <c r="G441" s="128" t="s">
        <v>648</v>
      </c>
    </row>
    <row r="442" spans="1:7" x14ac:dyDescent="0.25">
      <c r="A442" s="203" t="s">
        <v>1328</v>
      </c>
      <c r="B442" s="119" t="s">
        <v>679</v>
      </c>
      <c r="C442" s="151" t="s">
        <v>46</v>
      </c>
      <c r="G442" s="119"/>
    </row>
    <row r="443" spans="1:7" x14ac:dyDescent="0.25">
      <c r="A443" s="203"/>
      <c r="G443" s="119"/>
    </row>
    <row r="444" spans="1:7" x14ac:dyDescent="0.25">
      <c r="A444" s="203"/>
      <c r="B444" s="138" t="s">
        <v>680</v>
      </c>
      <c r="G444" s="119"/>
    </row>
    <row r="445" spans="1:7" x14ac:dyDescent="0.25">
      <c r="A445" s="203" t="s">
        <v>1329</v>
      </c>
      <c r="B445" s="119" t="s">
        <v>682</v>
      </c>
      <c r="C445" s="173" t="s">
        <v>46</v>
      </c>
      <c r="D445" s="176" t="s">
        <v>46</v>
      </c>
      <c r="F445" s="172" t="str">
        <f>IF($C$453=0,"",IF(C445="[for completion]","",C445/$C$453))</f>
        <v/>
      </c>
      <c r="G445" s="172" t="str">
        <f>IF($D$453=0,"",IF(D445="[for completion]","",D445/$D$453))</f>
        <v/>
      </c>
    </row>
    <row r="446" spans="1:7" x14ac:dyDescent="0.25">
      <c r="A446" s="203" t="s">
        <v>1330</v>
      </c>
      <c r="B446" s="119" t="s">
        <v>684</v>
      </c>
      <c r="C446" s="173" t="s">
        <v>46</v>
      </c>
      <c r="D446" s="176" t="s">
        <v>46</v>
      </c>
      <c r="F446" s="172" t="str">
        <f t="shared" ref="F446:F459" si="19">IF($C$453=0,"",IF(C446="[for completion]","",C446/$C$453))</f>
        <v/>
      </c>
      <c r="G446" s="172" t="str">
        <f t="shared" ref="G446:G459" si="20">IF($D$453=0,"",IF(D446="[for completion]","",D446/$D$453))</f>
        <v/>
      </c>
    </row>
    <row r="447" spans="1:7" x14ac:dyDescent="0.25">
      <c r="A447" s="203" t="s">
        <v>1331</v>
      </c>
      <c r="B447" s="119" t="s">
        <v>686</v>
      </c>
      <c r="C447" s="173" t="s">
        <v>46</v>
      </c>
      <c r="D447" s="176" t="s">
        <v>46</v>
      </c>
      <c r="F447" s="172" t="str">
        <f t="shared" si="19"/>
        <v/>
      </c>
      <c r="G447" s="172" t="str">
        <f t="shared" si="20"/>
        <v/>
      </c>
    </row>
    <row r="448" spans="1:7" x14ac:dyDescent="0.25">
      <c r="A448" s="203" t="s">
        <v>1332</v>
      </c>
      <c r="B448" s="119" t="s">
        <v>688</v>
      </c>
      <c r="C448" s="173" t="s">
        <v>46</v>
      </c>
      <c r="D448" s="176" t="s">
        <v>46</v>
      </c>
      <c r="F448" s="172" t="str">
        <f t="shared" si="19"/>
        <v/>
      </c>
      <c r="G448" s="172" t="str">
        <f t="shared" si="20"/>
        <v/>
      </c>
    </row>
    <row r="449" spans="1:7" x14ac:dyDescent="0.25">
      <c r="A449" s="203" t="s">
        <v>1333</v>
      </c>
      <c r="B449" s="119" t="s">
        <v>690</v>
      </c>
      <c r="C449" s="173" t="s">
        <v>46</v>
      </c>
      <c r="D449" s="176" t="s">
        <v>46</v>
      </c>
      <c r="F449" s="172" t="str">
        <f t="shared" si="19"/>
        <v/>
      </c>
      <c r="G449" s="172" t="str">
        <f t="shared" si="20"/>
        <v/>
      </c>
    </row>
    <row r="450" spans="1:7" x14ac:dyDescent="0.25">
      <c r="A450" s="203" t="s">
        <v>1334</v>
      </c>
      <c r="B450" s="119" t="s">
        <v>692</v>
      </c>
      <c r="C450" s="173" t="s">
        <v>46</v>
      </c>
      <c r="D450" s="176" t="s">
        <v>46</v>
      </c>
      <c r="F450" s="172" t="str">
        <f t="shared" si="19"/>
        <v/>
      </c>
      <c r="G450" s="172" t="str">
        <f t="shared" si="20"/>
        <v/>
      </c>
    </row>
    <row r="451" spans="1:7" x14ac:dyDescent="0.25">
      <c r="A451" s="203" t="s">
        <v>1335</v>
      </c>
      <c r="B451" s="119" t="s">
        <v>694</v>
      </c>
      <c r="C451" s="173" t="s">
        <v>46</v>
      </c>
      <c r="D451" s="176" t="s">
        <v>46</v>
      </c>
      <c r="F451" s="172" t="str">
        <f t="shared" si="19"/>
        <v/>
      </c>
      <c r="G451" s="172" t="str">
        <f t="shared" si="20"/>
        <v/>
      </c>
    </row>
    <row r="452" spans="1:7" x14ac:dyDescent="0.25">
      <c r="A452" s="203" t="s">
        <v>1336</v>
      </c>
      <c r="B452" s="119" t="s">
        <v>696</v>
      </c>
      <c r="C452" s="173" t="s">
        <v>46</v>
      </c>
      <c r="D452" s="176" t="s">
        <v>46</v>
      </c>
      <c r="F452" s="172" t="str">
        <f t="shared" si="19"/>
        <v/>
      </c>
      <c r="G452" s="172" t="str">
        <f t="shared" si="20"/>
        <v/>
      </c>
    </row>
    <row r="453" spans="1:7" x14ac:dyDescent="0.25">
      <c r="A453" s="203" t="s">
        <v>1337</v>
      </c>
      <c r="B453" s="147" t="s">
        <v>110</v>
      </c>
      <c r="C453" s="173">
        <f>SUM(C445:C452)</f>
        <v>0</v>
      </c>
      <c r="D453" s="176">
        <f>SUM(D445:D452)</f>
        <v>0</v>
      </c>
      <c r="F453" s="151">
        <f>SUM(F445:F452)</f>
        <v>0</v>
      </c>
      <c r="G453" s="151">
        <f>SUM(G445:G452)</f>
        <v>0</v>
      </c>
    </row>
    <row r="454" spans="1:7" outlineLevel="1" x14ac:dyDescent="0.25">
      <c r="A454" s="203" t="s">
        <v>1338</v>
      </c>
      <c r="B454" s="134" t="s">
        <v>699</v>
      </c>
      <c r="C454" s="173"/>
      <c r="D454" s="176"/>
      <c r="F454" s="172" t="str">
        <f t="shared" si="19"/>
        <v/>
      </c>
      <c r="G454" s="172" t="str">
        <f t="shared" si="20"/>
        <v/>
      </c>
    </row>
    <row r="455" spans="1:7" outlineLevel="1" x14ac:dyDescent="0.25">
      <c r="A455" s="203" t="s">
        <v>1339</v>
      </c>
      <c r="B455" s="134" t="s">
        <v>701</v>
      </c>
      <c r="C455" s="173"/>
      <c r="D455" s="176"/>
      <c r="F455" s="172" t="str">
        <f t="shared" si="19"/>
        <v/>
      </c>
      <c r="G455" s="172" t="str">
        <f t="shared" si="20"/>
        <v/>
      </c>
    </row>
    <row r="456" spans="1:7" outlineLevel="1" x14ac:dyDescent="0.25">
      <c r="A456" s="203" t="s">
        <v>1340</v>
      </c>
      <c r="B456" s="134" t="s">
        <v>703</v>
      </c>
      <c r="C456" s="173"/>
      <c r="D456" s="176"/>
      <c r="F456" s="172" t="str">
        <f t="shared" si="19"/>
        <v/>
      </c>
      <c r="G456" s="172" t="str">
        <f t="shared" si="20"/>
        <v/>
      </c>
    </row>
    <row r="457" spans="1:7" outlineLevel="1" x14ac:dyDescent="0.25">
      <c r="A457" s="203" t="s">
        <v>1341</v>
      </c>
      <c r="B457" s="134" t="s">
        <v>705</v>
      </c>
      <c r="C457" s="173"/>
      <c r="D457" s="176"/>
      <c r="F457" s="172" t="str">
        <f t="shared" si="19"/>
        <v/>
      </c>
      <c r="G457" s="172" t="str">
        <f t="shared" si="20"/>
        <v/>
      </c>
    </row>
    <row r="458" spans="1:7" outlineLevel="1" x14ac:dyDescent="0.25">
      <c r="A458" s="203" t="s">
        <v>1342</v>
      </c>
      <c r="B458" s="134" t="s">
        <v>707</v>
      </c>
      <c r="C458" s="173"/>
      <c r="D458" s="176"/>
      <c r="F458" s="172" t="str">
        <f t="shared" si="19"/>
        <v/>
      </c>
      <c r="G458" s="172" t="str">
        <f t="shared" si="20"/>
        <v/>
      </c>
    </row>
    <row r="459" spans="1:7" outlineLevel="1" x14ac:dyDescent="0.25">
      <c r="A459" s="203" t="s">
        <v>1343</v>
      </c>
      <c r="B459" s="134" t="s">
        <v>709</v>
      </c>
      <c r="C459" s="173"/>
      <c r="D459" s="176"/>
      <c r="F459" s="172" t="str">
        <f t="shared" si="19"/>
        <v/>
      </c>
      <c r="G459" s="172" t="str">
        <f t="shared" si="20"/>
        <v/>
      </c>
    </row>
    <row r="460" spans="1:7" outlineLevel="1" x14ac:dyDescent="0.25">
      <c r="A460" s="203" t="s">
        <v>1344</v>
      </c>
      <c r="B460" s="134"/>
      <c r="F460" s="131"/>
      <c r="G460" s="131"/>
    </row>
    <row r="461" spans="1:7" outlineLevel="1" x14ac:dyDescent="0.25">
      <c r="A461" s="203" t="s">
        <v>1345</v>
      </c>
      <c r="B461" s="134"/>
      <c r="F461" s="131"/>
      <c r="G461" s="131"/>
    </row>
    <row r="462" spans="1:7" outlineLevel="1" x14ac:dyDescent="0.25">
      <c r="A462" s="203" t="s">
        <v>1346</v>
      </c>
      <c r="B462" s="134"/>
      <c r="F462" s="133"/>
      <c r="G462" s="133"/>
    </row>
    <row r="463" spans="1:7" ht="15" customHeight="1" x14ac:dyDescent="0.25">
      <c r="A463" s="128"/>
      <c r="B463" s="128" t="s">
        <v>1547</v>
      </c>
      <c r="C463" s="128" t="s">
        <v>646</v>
      </c>
      <c r="D463" s="128" t="s">
        <v>647</v>
      </c>
      <c r="E463" s="128"/>
      <c r="F463" s="128" t="s">
        <v>476</v>
      </c>
      <c r="G463" s="128" t="s">
        <v>648</v>
      </c>
    </row>
    <row r="464" spans="1:7" x14ac:dyDescent="0.25">
      <c r="A464" s="203" t="s">
        <v>1347</v>
      </c>
      <c r="B464" s="119" t="s">
        <v>679</v>
      </c>
      <c r="C464" s="151">
        <v>0.499</v>
      </c>
      <c r="G464" s="119"/>
    </row>
    <row r="465" spans="1:7" x14ac:dyDescent="0.25">
      <c r="A465" s="203"/>
      <c r="G465" s="119"/>
    </row>
    <row r="466" spans="1:7" x14ac:dyDescent="0.25">
      <c r="A466" s="203"/>
      <c r="B466" s="138" t="s">
        <v>680</v>
      </c>
      <c r="G466" s="119"/>
    </row>
    <row r="467" spans="1:7" x14ac:dyDescent="0.25">
      <c r="A467" s="203" t="s">
        <v>1348</v>
      </c>
      <c r="B467" s="119" t="s">
        <v>682</v>
      </c>
      <c r="C467" s="173">
        <v>99516.99</v>
      </c>
      <c r="D467" s="176" t="s">
        <v>816</v>
      </c>
      <c r="F467" s="172">
        <f>IF($C$475=0,"",IF(C467="[Mark as ND1 if not relevant]","",C467/$C$475))</f>
        <v>0.78844279976330167</v>
      </c>
      <c r="G467" s="172" t="str">
        <f>IF($D$475=0,"",IF(D467="[Mark as ND1 if not relevant]","",D467/$D$475))</f>
        <v/>
      </c>
    </row>
    <row r="468" spans="1:7" x14ac:dyDescent="0.25">
      <c r="A468" s="203" t="s">
        <v>1349</v>
      </c>
      <c r="B468" s="119" t="s">
        <v>684</v>
      </c>
      <c r="C468" s="173">
        <v>13437.26</v>
      </c>
      <c r="D468" s="176" t="s">
        <v>816</v>
      </c>
      <c r="F468" s="172">
        <f t="shared" ref="F468:F474" si="21">IF($C$475=0,"",IF(C468="[Mark as ND1 if not relevant]","",C468/$C$475))</f>
        <v>0.10645931810786703</v>
      </c>
      <c r="G468" s="172" t="str">
        <f t="shared" ref="G468:G474" si="22">IF($D$475=0,"",IF(D468="[Mark as ND1 if not relevant]","",D468/$D$475))</f>
        <v/>
      </c>
    </row>
    <row r="469" spans="1:7" x14ac:dyDescent="0.25">
      <c r="A469" s="203" t="s">
        <v>1350</v>
      </c>
      <c r="B469" s="119" t="s">
        <v>686</v>
      </c>
      <c r="C469" s="173">
        <v>8645.9599999999991</v>
      </c>
      <c r="D469" s="176" t="s">
        <v>816</v>
      </c>
      <c r="F469" s="172">
        <f t="shared" si="21"/>
        <v>6.8499307596034759E-2</v>
      </c>
      <c r="G469" s="172" t="str">
        <f t="shared" si="22"/>
        <v/>
      </c>
    </row>
    <row r="470" spans="1:7" x14ac:dyDescent="0.25">
      <c r="A470" s="203" t="s">
        <v>1351</v>
      </c>
      <c r="B470" s="119" t="s">
        <v>688</v>
      </c>
      <c r="C470" s="173">
        <v>3471.29</v>
      </c>
      <c r="D470" s="176" t="s">
        <v>816</v>
      </c>
      <c r="F470" s="172">
        <f t="shared" si="21"/>
        <v>2.7501973345358931E-2</v>
      </c>
      <c r="G470" s="172" t="str">
        <f t="shared" si="22"/>
        <v/>
      </c>
    </row>
    <row r="471" spans="1:7" x14ac:dyDescent="0.25">
      <c r="A471" s="203" t="s">
        <v>1352</v>
      </c>
      <c r="B471" s="119" t="s">
        <v>690</v>
      </c>
      <c r="C471" s="173">
        <v>648.61</v>
      </c>
      <c r="D471" s="176" t="s">
        <v>816</v>
      </c>
      <c r="F471" s="172">
        <f t="shared" si="21"/>
        <v>5.1387394690542302E-3</v>
      </c>
      <c r="G471" s="172" t="str">
        <f t="shared" si="22"/>
        <v/>
      </c>
    </row>
    <row r="472" spans="1:7" x14ac:dyDescent="0.25">
      <c r="A472" s="203" t="s">
        <v>1353</v>
      </c>
      <c r="B472" s="119" t="s">
        <v>692</v>
      </c>
      <c r="C472" s="173">
        <v>202.93</v>
      </c>
      <c r="D472" s="176" t="s">
        <v>816</v>
      </c>
      <c r="F472" s="172">
        <f t="shared" si="21"/>
        <v>1.6077525792929108E-3</v>
      </c>
      <c r="G472" s="172" t="str">
        <f t="shared" si="22"/>
        <v/>
      </c>
    </row>
    <row r="473" spans="1:7" x14ac:dyDescent="0.25">
      <c r="A473" s="203" t="s">
        <v>1354</v>
      </c>
      <c r="B473" s="119" t="s">
        <v>694</v>
      </c>
      <c r="C473" s="173">
        <v>98.31</v>
      </c>
      <c r="D473" s="176" t="s">
        <v>816</v>
      </c>
      <c r="F473" s="172">
        <f t="shared" si="21"/>
        <v>7.7888018563192262E-4</v>
      </c>
      <c r="G473" s="172" t="str">
        <f t="shared" si="22"/>
        <v/>
      </c>
    </row>
    <row r="474" spans="1:7" x14ac:dyDescent="0.25">
      <c r="A474" s="203" t="s">
        <v>1355</v>
      </c>
      <c r="B474" s="119" t="s">
        <v>696</v>
      </c>
      <c r="C474" s="173">
        <v>198.32</v>
      </c>
      <c r="D474" s="176" t="s">
        <v>816</v>
      </c>
      <c r="F474" s="172">
        <f t="shared" si="21"/>
        <v>1.5712289534586805E-3</v>
      </c>
      <c r="G474" s="172" t="str">
        <f t="shared" si="22"/>
        <v/>
      </c>
    </row>
    <row r="475" spans="1:7" x14ac:dyDescent="0.25">
      <c r="A475" s="203" t="s">
        <v>1356</v>
      </c>
      <c r="B475" s="147" t="s">
        <v>110</v>
      </c>
      <c r="C475" s="173">
        <f>SUM(C467:C474)</f>
        <v>126219.66999999998</v>
      </c>
      <c r="D475" s="176">
        <f>SUM(D467:D474)</f>
        <v>0</v>
      </c>
      <c r="F475" s="151">
        <f>SUM(F467:F474)</f>
        <v>1</v>
      </c>
      <c r="G475" s="151">
        <f>SUM(G467:G474)</f>
        <v>0</v>
      </c>
    </row>
    <row r="476" spans="1:7" outlineLevel="1" x14ac:dyDescent="0.25">
      <c r="A476" s="203" t="s">
        <v>1357</v>
      </c>
      <c r="B476" s="134" t="s">
        <v>699</v>
      </c>
      <c r="C476" s="173">
        <v>60.27</v>
      </c>
      <c r="D476" s="176"/>
      <c r="F476" s="172">
        <f t="shared" ref="F476:F481" si="23">IF($C$475=0,"",IF(C476="[for completion]","",C476/$C$475))</f>
        <v>4.7750085228395869E-4</v>
      </c>
      <c r="G476" s="172" t="str">
        <f t="shared" ref="G476:G481" si="24">IF($D$475=0,"",IF(D476="[for completion]","",D476/$D$475))</f>
        <v/>
      </c>
    </row>
    <row r="477" spans="1:7" outlineLevel="1" x14ac:dyDescent="0.25">
      <c r="A477" s="203" t="s">
        <v>1358</v>
      </c>
      <c r="B477" s="134" t="s">
        <v>701</v>
      </c>
      <c r="C477" s="173">
        <v>45.38</v>
      </c>
      <c r="D477" s="176"/>
      <c r="F477" s="172">
        <f t="shared" si="23"/>
        <v>3.5953191764801802E-4</v>
      </c>
      <c r="G477" s="172" t="str">
        <f t="shared" si="24"/>
        <v/>
      </c>
    </row>
    <row r="478" spans="1:7" outlineLevel="1" x14ac:dyDescent="0.25">
      <c r="A478" s="203" t="s">
        <v>1359</v>
      </c>
      <c r="B478" s="134" t="s">
        <v>703</v>
      </c>
      <c r="C478" s="173">
        <v>37.549999999999997</v>
      </c>
      <c r="D478" s="176"/>
      <c r="F478" s="172">
        <f t="shared" si="23"/>
        <v>2.9749721259768785E-4</v>
      </c>
      <c r="G478" s="172" t="str">
        <f t="shared" si="24"/>
        <v/>
      </c>
    </row>
    <row r="479" spans="1:7" outlineLevel="1" x14ac:dyDescent="0.25">
      <c r="A479" s="203" t="s">
        <v>1360</v>
      </c>
      <c r="B479" s="134" t="s">
        <v>705</v>
      </c>
      <c r="C479" s="173">
        <v>30.3</v>
      </c>
      <c r="D479" s="176"/>
      <c r="F479" s="172">
        <f t="shared" si="23"/>
        <v>2.4005767088441924E-4</v>
      </c>
      <c r="G479" s="172" t="str">
        <f t="shared" si="24"/>
        <v/>
      </c>
    </row>
    <row r="480" spans="1:7" outlineLevel="1" x14ac:dyDescent="0.25">
      <c r="A480" s="203" t="s">
        <v>1361</v>
      </c>
      <c r="B480" s="134" t="s">
        <v>707</v>
      </c>
      <c r="C480" s="173">
        <v>24.79</v>
      </c>
      <c r="D480" s="176"/>
      <c r="F480" s="172">
        <f t="shared" si="23"/>
        <v>1.9640361918233507E-4</v>
      </c>
      <c r="G480" s="172" t="str">
        <f t="shared" si="24"/>
        <v/>
      </c>
    </row>
    <row r="481" spans="1:7" outlineLevel="1" x14ac:dyDescent="0.25">
      <c r="A481" s="203" t="s">
        <v>1362</v>
      </c>
      <c r="B481" s="134" t="s">
        <v>709</v>
      </c>
      <c r="C481" s="173">
        <v>0.02</v>
      </c>
      <c r="D481" s="176"/>
      <c r="F481" s="172">
        <f t="shared" si="23"/>
        <v>1.5845390817453416E-7</v>
      </c>
      <c r="G481" s="172" t="str">
        <f t="shared" si="24"/>
        <v/>
      </c>
    </row>
    <row r="482" spans="1:7" outlineLevel="1" x14ac:dyDescent="0.25">
      <c r="A482" s="203" t="s">
        <v>1363</v>
      </c>
      <c r="B482" s="134"/>
      <c r="F482" s="172"/>
      <c r="G482" s="172"/>
    </row>
    <row r="483" spans="1:7" outlineLevel="1" x14ac:dyDescent="0.25">
      <c r="A483" s="203" t="s">
        <v>1364</v>
      </c>
      <c r="B483" s="134"/>
      <c r="F483" s="172"/>
      <c r="G483" s="172"/>
    </row>
    <row r="484" spans="1:7" outlineLevel="1" x14ac:dyDescent="0.25">
      <c r="A484" s="203" t="s">
        <v>1365</v>
      </c>
      <c r="B484" s="134"/>
      <c r="F484" s="172"/>
      <c r="G484" s="151"/>
    </row>
    <row r="485" spans="1:7" ht="15" customHeight="1" x14ac:dyDescent="0.25">
      <c r="A485" s="128"/>
      <c r="B485" s="129" t="s">
        <v>1478</v>
      </c>
      <c r="C485" s="128" t="s">
        <v>766</v>
      </c>
      <c r="D485" s="128"/>
      <c r="E485" s="128"/>
      <c r="F485" s="128"/>
      <c r="G485" s="130"/>
    </row>
    <row r="486" spans="1:7" x14ac:dyDescent="0.25">
      <c r="A486" s="203" t="s">
        <v>1479</v>
      </c>
      <c r="B486" s="138" t="s">
        <v>767</v>
      </c>
      <c r="C486" s="151">
        <v>0</v>
      </c>
      <c r="G486" s="119"/>
    </row>
    <row r="487" spans="1:7" x14ac:dyDescent="0.25">
      <c r="A487" s="203" t="s">
        <v>1480</v>
      </c>
      <c r="B487" s="138" t="s">
        <v>768</v>
      </c>
      <c r="C487" s="151">
        <v>0</v>
      </c>
      <c r="G487" s="119"/>
    </row>
    <row r="488" spans="1:7" x14ac:dyDescent="0.25">
      <c r="A488" s="203" t="s">
        <v>1481</v>
      </c>
      <c r="B488" s="138" t="s">
        <v>769</v>
      </c>
      <c r="C488" s="151">
        <v>0</v>
      </c>
      <c r="G488" s="119"/>
    </row>
    <row r="489" spans="1:7" x14ac:dyDescent="0.25">
      <c r="A489" s="203" t="s">
        <v>1482</v>
      </c>
      <c r="B489" s="138" t="s">
        <v>770</v>
      </c>
      <c r="C489" s="151">
        <v>0</v>
      </c>
      <c r="G489" s="119"/>
    </row>
    <row r="490" spans="1:7" x14ac:dyDescent="0.25">
      <c r="A490" s="203" t="s">
        <v>1483</v>
      </c>
      <c r="B490" s="138" t="s">
        <v>771</v>
      </c>
      <c r="C490" s="151">
        <v>0</v>
      </c>
      <c r="G490" s="119"/>
    </row>
    <row r="491" spans="1:7" x14ac:dyDescent="0.25">
      <c r="A491" s="203" t="s">
        <v>1484</v>
      </c>
      <c r="B491" s="138" t="s">
        <v>772</v>
      </c>
      <c r="C491" s="151">
        <v>0.73199999999999998</v>
      </c>
      <c r="G491" s="119"/>
    </row>
    <row r="492" spans="1:7" x14ac:dyDescent="0.25">
      <c r="A492" s="203" t="s">
        <v>1485</v>
      </c>
      <c r="B492" s="138" t="s">
        <v>773</v>
      </c>
      <c r="C492" s="151">
        <v>0</v>
      </c>
      <c r="G492" s="119"/>
    </row>
    <row r="493" spans="1:7" s="198" customFormat="1" x14ac:dyDescent="0.25">
      <c r="A493" s="203" t="s">
        <v>1486</v>
      </c>
      <c r="B493" s="184" t="s">
        <v>1550</v>
      </c>
      <c r="C493" s="200">
        <v>0</v>
      </c>
      <c r="D493" s="199"/>
      <c r="E493" s="199"/>
      <c r="F493" s="199"/>
      <c r="G493" s="199"/>
    </row>
    <row r="494" spans="1:7" s="198" customFormat="1" x14ac:dyDescent="0.25">
      <c r="A494" s="203" t="s">
        <v>1487</v>
      </c>
      <c r="B494" s="184" t="s">
        <v>1551</v>
      </c>
      <c r="C494" s="200">
        <v>0</v>
      </c>
      <c r="D494" s="199"/>
      <c r="E494" s="199"/>
      <c r="F494" s="199"/>
      <c r="G494" s="199"/>
    </row>
    <row r="495" spans="1:7" s="198" customFormat="1" x14ac:dyDescent="0.25">
      <c r="A495" s="203" t="s">
        <v>1488</v>
      </c>
      <c r="B495" s="184" t="s">
        <v>1552</v>
      </c>
      <c r="C495" s="200">
        <v>0</v>
      </c>
      <c r="D495" s="199"/>
      <c r="E495" s="199"/>
      <c r="F495" s="199"/>
      <c r="G495" s="199"/>
    </row>
    <row r="496" spans="1:7" x14ac:dyDescent="0.25">
      <c r="A496" s="203" t="s">
        <v>1553</v>
      </c>
      <c r="B496" s="184" t="s">
        <v>774</v>
      </c>
      <c r="C496" s="151">
        <v>0</v>
      </c>
      <c r="G496" s="119"/>
    </row>
    <row r="497" spans="1:7" x14ac:dyDescent="0.25">
      <c r="A497" s="203" t="s">
        <v>1554</v>
      </c>
      <c r="B497" s="184" t="s">
        <v>775</v>
      </c>
      <c r="C497" s="151">
        <v>0</v>
      </c>
      <c r="G497" s="119"/>
    </row>
    <row r="498" spans="1:7" x14ac:dyDescent="0.25">
      <c r="A498" s="203" t="s">
        <v>1555</v>
      </c>
      <c r="B498" s="184" t="s">
        <v>108</v>
      </c>
      <c r="C498" s="151">
        <v>0.26800000000000002</v>
      </c>
      <c r="G498" s="119"/>
    </row>
    <row r="499" spans="1:7" outlineLevel="1" x14ac:dyDescent="0.25">
      <c r="A499" s="215" t="s">
        <v>1489</v>
      </c>
      <c r="B499" s="184" t="s">
        <v>1556</v>
      </c>
      <c r="C499" s="151">
        <v>0</v>
      </c>
      <c r="G499" s="119"/>
    </row>
    <row r="500" spans="1:7" outlineLevel="1" x14ac:dyDescent="0.25">
      <c r="A500" s="203" t="s">
        <v>1490</v>
      </c>
      <c r="B500" s="224" t="s">
        <v>1639</v>
      </c>
      <c r="C500" s="151">
        <v>3.0000000000000001E-3</v>
      </c>
      <c r="G500" s="119"/>
    </row>
    <row r="501" spans="1:7" outlineLevel="1" x14ac:dyDescent="0.25">
      <c r="A501" s="203" t="s">
        <v>1491</v>
      </c>
      <c r="B501" s="224" t="s">
        <v>1640</v>
      </c>
      <c r="C501" s="151">
        <v>0</v>
      </c>
      <c r="G501" s="119"/>
    </row>
    <row r="502" spans="1:7" outlineLevel="1" x14ac:dyDescent="0.25">
      <c r="A502" s="203" t="s">
        <v>1492</v>
      </c>
      <c r="B502" s="224" t="s">
        <v>743</v>
      </c>
      <c r="C502" s="151">
        <v>0</v>
      </c>
      <c r="G502" s="119"/>
    </row>
    <row r="503" spans="1:7" outlineLevel="1" x14ac:dyDescent="0.25">
      <c r="A503" s="203" t="s">
        <v>1493</v>
      </c>
      <c r="B503" s="224" t="s">
        <v>1641</v>
      </c>
      <c r="C503" s="151">
        <v>1.6E-2</v>
      </c>
      <c r="G503" s="119"/>
    </row>
    <row r="504" spans="1:7" outlineLevel="1" x14ac:dyDescent="0.25">
      <c r="A504" s="203" t="s">
        <v>1494</v>
      </c>
      <c r="B504" s="224" t="s">
        <v>1642</v>
      </c>
      <c r="C504" s="151">
        <v>0.25</v>
      </c>
      <c r="G504" s="119"/>
    </row>
    <row r="505" spans="1:7" outlineLevel="1" x14ac:dyDescent="0.25">
      <c r="A505" s="203" t="s">
        <v>1495</v>
      </c>
      <c r="B505" s="224" t="s">
        <v>1643</v>
      </c>
      <c r="C505" s="151">
        <v>0.73199999999999998</v>
      </c>
      <c r="G505" s="119"/>
    </row>
    <row r="506" spans="1:7" outlineLevel="1" x14ac:dyDescent="0.25">
      <c r="A506" s="203" t="s">
        <v>1496</v>
      </c>
      <c r="B506" s="134"/>
      <c r="C506" s="151"/>
      <c r="G506" s="119"/>
    </row>
    <row r="507" spans="1:7" outlineLevel="1" x14ac:dyDescent="0.25">
      <c r="A507" s="203" t="s">
        <v>1497</v>
      </c>
      <c r="B507" s="134"/>
      <c r="C507" s="151"/>
      <c r="G507" s="119"/>
    </row>
    <row r="508" spans="1:7" outlineLevel="1" x14ac:dyDescent="0.25">
      <c r="A508" s="203" t="s">
        <v>1498</v>
      </c>
      <c r="B508" s="134"/>
      <c r="C508" s="151"/>
      <c r="G508" s="119"/>
    </row>
    <row r="509" spans="1:7" outlineLevel="1" x14ac:dyDescent="0.25">
      <c r="A509" s="203" t="s">
        <v>1499</v>
      </c>
      <c r="B509" s="134"/>
      <c r="C509" s="151"/>
      <c r="G509" s="119"/>
    </row>
    <row r="510" spans="1:7" outlineLevel="1" x14ac:dyDescent="0.25">
      <c r="A510" s="203" t="s">
        <v>1500</v>
      </c>
      <c r="B510" s="134"/>
      <c r="C510" s="151"/>
    </row>
    <row r="511" spans="1:7" outlineLevel="1" x14ac:dyDescent="0.25">
      <c r="A511" s="203" t="s">
        <v>1501</v>
      </c>
      <c r="B511" s="134"/>
      <c r="C511" s="151"/>
    </row>
    <row r="512" spans="1:7" outlineLevel="1" x14ac:dyDescent="0.25">
      <c r="A512" s="203" t="s">
        <v>1502</v>
      </c>
      <c r="B512" s="134"/>
      <c r="C512" s="151"/>
    </row>
    <row r="513" spans="1:7" s="181" customFormat="1" x14ac:dyDescent="0.25">
      <c r="A513" s="195"/>
      <c r="B513" s="163" t="s">
        <v>1598</v>
      </c>
      <c r="C513" s="128" t="s">
        <v>76</v>
      </c>
      <c r="D513" s="128" t="s">
        <v>1268</v>
      </c>
      <c r="E513" s="128"/>
      <c r="F513" s="128" t="s">
        <v>476</v>
      </c>
      <c r="G513" s="128" t="s">
        <v>1270</v>
      </c>
    </row>
    <row r="514" spans="1:7" s="181" customFormat="1" x14ac:dyDescent="0.25">
      <c r="A514" s="193" t="s">
        <v>1366</v>
      </c>
      <c r="B514" s="189" t="s">
        <v>568</v>
      </c>
      <c r="C514" s="209" t="s">
        <v>46</v>
      </c>
      <c r="D514" s="210" t="s">
        <v>46</v>
      </c>
      <c r="E514" s="190"/>
      <c r="F514" s="194" t="str">
        <f>IF($C$532=0,"",IF(C514="[for completion]","",IF(C514="","",C514/$C$532)))</f>
        <v/>
      </c>
      <c r="G514" s="194" t="str">
        <f>IF($D$532=0,"",IF(D514="[for completion]","",IF(D514="","",D514/$D$532)))</f>
        <v/>
      </c>
    </row>
    <row r="515" spans="1:7" s="181" customFormat="1" x14ac:dyDescent="0.25">
      <c r="A515" s="193" t="s">
        <v>1367</v>
      </c>
      <c r="B515" s="189" t="s">
        <v>568</v>
      </c>
      <c r="C515" s="209" t="s">
        <v>46</v>
      </c>
      <c r="D515" s="210" t="s">
        <v>46</v>
      </c>
      <c r="E515" s="190"/>
      <c r="F515" s="194" t="str">
        <f t="shared" ref="F515:F531" si="25">IF($C$532=0,"",IF(C515="[for completion]","",IF(C515="","",C515/$C$532)))</f>
        <v/>
      </c>
      <c r="G515" s="194" t="str">
        <f t="shared" ref="G515:G531" si="26">IF($D$532=0,"",IF(D515="[for completion]","",IF(D515="","",D515/$D$532)))</f>
        <v/>
      </c>
    </row>
    <row r="516" spans="1:7" s="181" customFormat="1" x14ac:dyDescent="0.25">
      <c r="A516" s="193" t="s">
        <v>1368</v>
      </c>
      <c r="B516" s="189" t="s">
        <v>568</v>
      </c>
      <c r="C516" s="209" t="s">
        <v>46</v>
      </c>
      <c r="D516" s="210" t="s">
        <v>46</v>
      </c>
      <c r="E516" s="190"/>
      <c r="F516" s="194" t="str">
        <f t="shared" si="25"/>
        <v/>
      </c>
      <c r="G516" s="194" t="str">
        <f t="shared" si="26"/>
        <v/>
      </c>
    </row>
    <row r="517" spans="1:7" s="181" customFormat="1" x14ac:dyDescent="0.25">
      <c r="A517" s="193" t="s">
        <v>1369</v>
      </c>
      <c r="B517" s="189" t="s">
        <v>568</v>
      </c>
      <c r="C517" s="209" t="s">
        <v>46</v>
      </c>
      <c r="D517" s="210" t="s">
        <v>46</v>
      </c>
      <c r="E517" s="190"/>
      <c r="F517" s="194" t="str">
        <f t="shared" si="25"/>
        <v/>
      </c>
      <c r="G517" s="194" t="str">
        <f t="shared" si="26"/>
        <v/>
      </c>
    </row>
    <row r="518" spans="1:7" s="181" customFormat="1" x14ac:dyDescent="0.25">
      <c r="A518" s="193" t="s">
        <v>1370</v>
      </c>
      <c r="B518" s="189" t="s">
        <v>568</v>
      </c>
      <c r="C518" s="209" t="s">
        <v>46</v>
      </c>
      <c r="D518" s="210" t="s">
        <v>46</v>
      </c>
      <c r="E518" s="190"/>
      <c r="F518" s="194" t="str">
        <f t="shared" si="25"/>
        <v/>
      </c>
      <c r="G518" s="194" t="str">
        <f t="shared" si="26"/>
        <v/>
      </c>
    </row>
    <row r="519" spans="1:7" s="181" customFormat="1" x14ac:dyDescent="0.25">
      <c r="A519" s="193" t="s">
        <v>1371</v>
      </c>
      <c r="B519" s="189" t="s">
        <v>568</v>
      </c>
      <c r="C519" s="209" t="s">
        <v>46</v>
      </c>
      <c r="D519" s="210" t="s">
        <v>46</v>
      </c>
      <c r="E519" s="190"/>
      <c r="F519" s="194" t="str">
        <f t="shared" si="25"/>
        <v/>
      </c>
      <c r="G519" s="194" t="str">
        <f t="shared" si="26"/>
        <v/>
      </c>
    </row>
    <row r="520" spans="1:7" s="181" customFormat="1" x14ac:dyDescent="0.25">
      <c r="A520" s="193" t="s">
        <v>1372</v>
      </c>
      <c r="B520" s="189" t="s">
        <v>568</v>
      </c>
      <c r="C520" s="209" t="s">
        <v>46</v>
      </c>
      <c r="D520" s="210" t="s">
        <v>46</v>
      </c>
      <c r="E520" s="190"/>
      <c r="F520" s="194" t="str">
        <f t="shared" si="25"/>
        <v/>
      </c>
      <c r="G520" s="194" t="str">
        <f t="shared" si="26"/>
        <v/>
      </c>
    </row>
    <row r="521" spans="1:7" s="181" customFormat="1" x14ac:dyDescent="0.25">
      <c r="A521" s="193" t="s">
        <v>1373</v>
      </c>
      <c r="B521" s="189" t="s">
        <v>568</v>
      </c>
      <c r="C521" s="209" t="s">
        <v>46</v>
      </c>
      <c r="D521" s="210" t="s">
        <v>46</v>
      </c>
      <c r="E521" s="190"/>
      <c r="F521" s="194" t="str">
        <f t="shared" si="25"/>
        <v/>
      </c>
      <c r="G521" s="194" t="str">
        <f t="shared" si="26"/>
        <v/>
      </c>
    </row>
    <row r="522" spans="1:7" s="181" customFormat="1" x14ac:dyDescent="0.25">
      <c r="A522" s="193" t="s">
        <v>1374</v>
      </c>
      <c r="B522" s="189" t="s">
        <v>568</v>
      </c>
      <c r="C522" s="209" t="s">
        <v>46</v>
      </c>
      <c r="D522" s="210" t="s">
        <v>46</v>
      </c>
      <c r="E522" s="190"/>
      <c r="F522" s="194" t="str">
        <f t="shared" si="25"/>
        <v/>
      </c>
      <c r="G522" s="194" t="str">
        <f t="shared" si="26"/>
        <v/>
      </c>
    </row>
    <row r="523" spans="1:7" s="181" customFormat="1" x14ac:dyDescent="0.25">
      <c r="A523" s="193" t="s">
        <v>1375</v>
      </c>
      <c r="B523" s="189" t="s">
        <v>568</v>
      </c>
      <c r="C523" s="209" t="s">
        <v>46</v>
      </c>
      <c r="D523" s="210" t="s">
        <v>46</v>
      </c>
      <c r="E523" s="190"/>
      <c r="F523" s="194" t="str">
        <f t="shared" si="25"/>
        <v/>
      </c>
      <c r="G523" s="194" t="str">
        <f t="shared" si="26"/>
        <v/>
      </c>
    </row>
    <row r="524" spans="1:7" s="181" customFormat="1" x14ac:dyDescent="0.25">
      <c r="A524" s="193" t="s">
        <v>1383</v>
      </c>
      <c r="B524" s="189" t="s">
        <v>568</v>
      </c>
      <c r="C524" s="209" t="s">
        <v>46</v>
      </c>
      <c r="D524" s="210" t="s">
        <v>46</v>
      </c>
      <c r="E524" s="190"/>
      <c r="F524" s="194" t="str">
        <f t="shared" si="25"/>
        <v/>
      </c>
      <c r="G524" s="194" t="str">
        <f t="shared" si="26"/>
        <v/>
      </c>
    </row>
    <row r="525" spans="1:7" s="181" customFormat="1" x14ac:dyDescent="0.25">
      <c r="A525" s="193" t="s">
        <v>1503</v>
      </c>
      <c r="B525" s="189" t="s">
        <v>568</v>
      </c>
      <c r="C525" s="209" t="s">
        <v>46</v>
      </c>
      <c r="D525" s="210" t="s">
        <v>46</v>
      </c>
      <c r="E525" s="190"/>
      <c r="F525" s="194" t="str">
        <f t="shared" si="25"/>
        <v/>
      </c>
      <c r="G525" s="194" t="str">
        <f t="shared" si="26"/>
        <v/>
      </c>
    </row>
    <row r="526" spans="1:7" s="181" customFormat="1" x14ac:dyDescent="0.25">
      <c r="A526" s="193" t="s">
        <v>1504</v>
      </c>
      <c r="B526" s="189" t="s">
        <v>568</v>
      </c>
      <c r="C526" s="209" t="s">
        <v>46</v>
      </c>
      <c r="D526" s="210" t="s">
        <v>46</v>
      </c>
      <c r="E526" s="190"/>
      <c r="F526" s="194" t="str">
        <f t="shared" si="25"/>
        <v/>
      </c>
      <c r="G526" s="194" t="str">
        <f t="shared" si="26"/>
        <v/>
      </c>
    </row>
    <row r="527" spans="1:7" s="181" customFormat="1" x14ac:dyDescent="0.25">
      <c r="A527" s="193" t="s">
        <v>1505</v>
      </c>
      <c r="B527" s="189" t="s">
        <v>568</v>
      </c>
      <c r="C527" s="209" t="s">
        <v>46</v>
      </c>
      <c r="D527" s="210" t="s">
        <v>46</v>
      </c>
      <c r="E527" s="190"/>
      <c r="F527" s="194" t="str">
        <f t="shared" si="25"/>
        <v/>
      </c>
      <c r="G527" s="194" t="str">
        <f t="shared" si="26"/>
        <v/>
      </c>
    </row>
    <row r="528" spans="1:7" s="181" customFormat="1" x14ac:dyDescent="0.25">
      <c r="A528" s="193" t="s">
        <v>1506</v>
      </c>
      <c r="B528" s="189" t="s">
        <v>568</v>
      </c>
      <c r="C528" s="209" t="s">
        <v>46</v>
      </c>
      <c r="D528" s="210" t="s">
        <v>46</v>
      </c>
      <c r="E528" s="190"/>
      <c r="F528" s="194" t="str">
        <f t="shared" si="25"/>
        <v/>
      </c>
      <c r="G528" s="194" t="str">
        <f t="shared" si="26"/>
        <v/>
      </c>
    </row>
    <row r="529" spans="1:7" s="181" customFormat="1" x14ac:dyDescent="0.25">
      <c r="A529" s="193" t="s">
        <v>1507</v>
      </c>
      <c r="B529" s="189" t="s">
        <v>568</v>
      </c>
      <c r="C529" s="209" t="s">
        <v>46</v>
      </c>
      <c r="D529" s="210" t="s">
        <v>46</v>
      </c>
      <c r="E529" s="190"/>
      <c r="F529" s="194" t="str">
        <f t="shared" si="25"/>
        <v/>
      </c>
      <c r="G529" s="194" t="str">
        <f t="shared" si="26"/>
        <v/>
      </c>
    </row>
    <row r="530" spans="1:7" s="181" customFormat="1" x14ac:dyDescent="0.25">
      <c r="A530" s="193" t="s">
        <v>1508</v>
      </c>
      <c r="B530" s="189" t="s">
        <v>568</v>
      </c>
      <c r="C530" s="209" t="s">
        <v>46</v>
      </c>
      <c r="D530" s="210" t="s">
        <v>46</v>
      </c>
      <c r="E530" s="190"/>
      <c r="F530" s="194" t="str">
        <f t="shared" si="25"/>
        <v/>
      </c>
      <c r="G530" s="194" t="str">
        <f t="shared" si="26"/>
        <v/>
      </c>
    </row>
    <row r="531" spans="1:7" s="181" customFormat="1" x14ac:dyDescent="0.25">
      <c r="A531" s="193" t="s">
        <v>1509</v>
      </c>
      <c r="B531" s="189" t="s">
        <v>1312</v>
      </c>
      <c r="C531" s="209" t="s">
        <v>46</v>
      </c>
      <c r="D531" s="210" t="s">
        <v>46</v>
      </c>
      <c r="E531" s="190"/>
      <c r="F531" s="194" t="str">
        <f t="shared" si="25"/>
        <v/>
      </c>
      <c r="G531" s="194" t="str">
        <f t="shared" si="26"/>
        <v/>
      </c>
    </row>
    <row r="532" spans="1:7" s="181" customFormat="1" x14ac:dyDescent="0.25">
      <c r="A532" s="193" t="s">
        <v>1510</v>
      </c>
      <c r="B532" s="189" t="s">
        <v>110</v>
      </c>
      <c r="C532" s="209">
        <f>SUM(C514:C531)</f>
        <v>0</v>
      </c>
      <c r="D532" s="210">
        <f>SUM(D514:D531)</f>
        <v>0</v>
      </c>
      <c r="E532" s="190"/>
      <c r="F532" s="200">
        <f>SUM(F514:F531)</f>
        <v>0</v>
      </c>
      <c r="G532" s="200">
        <f>SUM(G514:G531)</f>
        <v>0</v>
      </c>
    </row>
    <row r="533" spans="1:7" s="181" customFormat="1" x14ac:dyDescent="0.25">
      <c r="A533" s="193" t="s">
        <v>1376</v>
      </c>
      <c r="B533" s="189"/>
      <c r="C533" s="188"/>
      <c r="D533" s="188"/>
      <c r="E533" s="190"/>
      <c r="F533" s="190"/>
      <c r="G533" s="190"/>
    </row>
    <row r="534" spans="1:7" s="181" customFormat="1" x14ac:dyDescent="0.25">
      <c r="A534" s="193" t="s">
        <v>1511</v>
      </c>
      <c r="B534" s="189"/>
      <c r="C534" s="188"/>
      <c r="D534" s="188"/>
      <c r="E534" s="190"/>
      <c r="F534" s="190"/>
      <c r="G534" s="190"/>
    </row>
    <row r="535" spans="1:7" s="181" customFormat="1" x14ac:dyDescent="0.25">
      <c r="A535" s="193" t="s">
        <v>1512</v>
      </c>
      <c r="B535" s="189"/>
      <c r="C535" s="188"/>
      <c r="D535" s="188"/>
      <c r="E535" s="190"/>
      <c r="F535" s="190"/>
      <c r="G535" s="190"/>
    </row>
    <row r="536" spans="1:7" s="196" customFormat="1" x14ac:dyDescent="0.25">
      <c r="A536" s="195"/>
      <c r="B536" s="129" t="s">
        <v>1599</v>
      </c>
      <c r="C536" s="128" t="s">
        <v>76</v>
      </c>
      <c r="D536" s="128" t="s">
        <v>1268</v>
      </c>
      <c r="E536" s="128"/>
      <c r="F536" s="128" t="s">
        <v>476</v>
      </c>
      <c r="G536" s="128" t="s">
        <v>1270</v>
      </c>
    </row>
    <row r="537" spans="1:7" s="196" customFormat="1" x14ac:dyDescent="0.25">
      <c r="A537" s="193" t="s">
        <v>1377</v>
      </c>
      <c r="B537" s="205" t="s">
        <v>568</v>
      </c>
      <c r="C537" s="209" t="s">
        <v>46</v>
      </c>
      <c r="D537" s="210" t="s">
        <v>46</v>
      </c>
      <c r="E537" s="206"/>
      <c r="F537" s="194" t="str">
        <f>IF($C$555=0,"",IF(C537="[for completion]","",IF(C537="","",C537/$C$555)))</f>
        <v/>
      </c>
      <c r="G537" s="194" t="str">
        <f>IF($D$555=0,"",IF(D537="[for completion]","",IF(D537="","",D537/$D$555)))</f>
        <v/>
      </c>
    </row>
    <row r="538" spans="1:7" s="196" customFormat="1" x14ac:dyDescent="0.25">
      <c r="A538" s="193" t="s">
        <v>1378</v>
      </c>
      <c r="B538" s="205" t="s">
        <v>568</v>
      </c>
      <c r="C538" s="209" t="s">
        <v>46</v>
      </c>
      <c r="D538" s="210" t="s">
        <v>46</v>
      </c>
      <c r="E538" s="206"/>
      <c r="F538" s="194" t="str">
        <f t="shared" ref="F538:F554" si="27">IF($C$555=0,"",IF(C538="[for completion]","",IF(C538="","",C538/$C$555)))</f>
        <v/>
      </c>
      <c r="G538" s="194" t="str">
        <f t="shared" ref="G538:G554" si="28">IF($D$555=0,"",IF(D538="[for completion]","",IF(D538="","",D538/$D$555)))</f>
        <v/>
      </c>
    </row>
    <row r="539" spans="1:7" s="196" customFormat="1" x14ac:dyDescent="0.25">
      <c r="A539" s="193" t="s">
        <v>1379</v>
      </c>
      <c r="B539" s="205" t="s">
        <v>568</v>
      </c>
      <c r="C539" s="209" t="s">
        <v>46</v>
      </c>
      <c r="D539" s="210" t="s">
        <v>46</v>
      </c>
      <c r="E539" s="206"/>
      <c r="F539" s="194" t="str">
        <f t="shared" si="27"/>
        <v/>
      </c>
      <c r="G539" s="194" t="str">
        <f t="shared" si="28"/>
        <v/>
      </c>
    </row>
    <row r="540" spans="1:7" s="196" customFormat="1" x14ac:dyDescent="0.25">
      <c r="A540" s="193" t="s">
        <v>1380</v>
      </c>
      <c r="B540" s="205" t="s">
        <v>568</v>
      </c>
      <c r="C540" s="209" t="s">
        <v>46</v>
      </c>
      <c r="D540" s="210" t="s">
        <v>46</v>
      </c>
      <c r="E540" s="206"/>
      <c r="F540" s="194" t="str">
        <f t="shared" si="27"/>
        <v/>
      </c>
      <c r="G540" s="194" t="str">
        <f t="shared" si="28"/>
        <v/>
      </c>
    </row>
    <row r="541" spans="1:7" s="196" customFormat="1" x14ac:dyDescent="0.25">
      <c r="A541" s="193" t="s">
        <v>1381</v>
      </c>
      <c r="B541" s="205" t="s">
        <v>568</v>
      </c>
      <c r="C541" s="209" t="s">
        <v>46</v>
      </c>
      <c r="D541" s="210" t="s">
        <v>46</v>
      </c>
      <c r="E541" s="206"/>
      <c r="F541" s="194" t="str">
        <f t="shared" si="27"/>
        <v/>
      </c>
      <c r="G541" s="194" t="str">
        <f t="shared" si="28"/>
        <v/>
      </c>
    </row>
    <row r="542" spans="1:7" s="196" customFormat="1" x14ac:dyDescent="0.25">
      <c r="A542" s="193" t="s">
        <v>1513</v>
      </c>
      <c r="B542" s="205" t="s">
        <v>568</v>
      </c>
      <c r="C542" s="209" t="s">
        <v>46</v>
      </c>
      <c r="D542" s="210" t="s">
        <v>46</v>
      </c>
      <c r="E542" s="206"/>
      <c r="F542" s="194" t="str">
        <f t="shared" si="27"/>
        <v/>
      </c>
      <c r="G542" s="194" t="str">
        <f t="shared" si="28"/>
        <v/>
      </c>
    </row>
    <row r="543" spans="1:7" s="196" customFormat="1" x14ac:dyDescent="0.25">
      <c r="A543" s="193" t="s">
        <v>1514</v>
      </c>
      <c r="B543" s="205" t="s">
        <v>568</v>
      </c>
      <c r="C543" s="209" t="s">
        <v>46</v>
      </c>
      <c r="D543" s="210" t="s">
        <v>46</v>
      </c>
      <c r="E543" s="206"/>
      <c r="F543" s="194" t="str">
        <f t="shared" si="27"/>
        <v/>
      </c>
      <c r="G543" s="194" t="str">
        <f t="shared" si="28"/>
        <v/>
      </c>
    </row>
    <row r="544" spans="1:7" s="196" customFormat="1" x14ac:dyDescent="0.25">
      <c r="A544" s="193" t="s">
        <v>1515</v>
      </c>
      <c r="B544" s="205" t="s">
        <v>568</v>
      </c>
      <c r="C544" s="209" t="s">
        <v>46</v>
      </c>
      <c r="D544" s="210" t="s">
        <v>46</v>
      </c>
      <c r="E544" s="206"/>
      <c r="F544" s="194" t="str">
        <f t="shared" si="27"/>
        <v/>
      </c>
      <c r="G544" s="194" t="str">
        <f t="shared" si="28"/>
        <v/>
      </c>
    </row>
    <row r="545" spans="1:7" s="196" customFormat="1" x14ac:dyDescent="0.25">
      <c r="A545" s="193" t="s">
        <v>1516</v>
      </c>
      <c r="B545" s="205" t="s">
        <v>568</v>
      </c>
      <c r="C545" s="209" t="s">
        <v>46</v>
      </c>
      <c r="D545" s="210" t="s">
        <v>46</v>
      </c>
      <c r="E545" s="206"/>
      <c r="F545" s="194" t="str">
        <f t="shared" si="27"/>
        <v/>
      </c>
      <c r="G545" s="194" t="str">
        <f t="shared" si="28"/>
        <v/>
      </c>
    </row>
    <row r="546" spans="1:7" s="196" customFormat="1" x14ac:dyDescent="0.25">
      <c r="A546" s="193" t="s">
        <v>1517</v>
      </c>
      <c r="B546" s="205" t="s">
        <v>568</v>
      </c>
      <c r="C546" s="209" t="s">
        <v>46</v>
      </c>
      <c r="D546" s="210" t="s">
        <v>46</v>
      </c>
      <c r="E546" s="206"/>
      <c r="F546" s="194" t="str">
        <f t="shared" si="27"/>
        <v/>
      </c>
      <c r="G546" s="194" t="str">
        <f t="shared" si="28"/>
        <v/>
      </c>
    </row>
    <row r="547" spans="1:7" s="196" customFormat="1" x14ac:dyDescent="0.25">
      <c r="A547" s="193" t="s">
        <v>1518</v>
      </c>
      <c r="B547" s="205" t="s">
        <v>568</v>
      </c>
      <c r="C547" s="209" t="s">
        <v>46</v>
      </c>
      <c r="D547" s="210" t="s">
        <v>46</v>
      </c>
      <c r="E547" s="206"/>
      <c r="F547" s="194" t="str">
        <f t="shared" si="27"/>
        <v/>
      </c>
      <c r="G547" s="194" t="str">
        <f t="shared" si="28"/>
        <v/>
      </c>
    </row>
    <row r="548" spans="1:7" s="196" customFormat="1" x14ac:dyDescent="0.25">
      <c r="A548" s="193" t="s">
        <v>1519</v>
      </c>
      <c r="B548" s="205" t="s">
        <v>568</v>
      </c>
      <c r="C548" s="209" t="s">
        <v>46</v>
      </c>
      <c r="D548" s="210" t="s">
        <v>46</v>
      </c>
      <c r="E548" s="206"/>
      <c r="F548" s="194" t="str">
        <f t="shared" si="27"/>
        <v/>
      </c>
      <c r="G548" s="194" t="str">
        <f t="shared" si="28"/>
        <v/>
      </c>
    </row>
    <row r="549" spans="1:7" s="196" customFormat="1" x14ac:dyDescent="0.25">
      <c r="A549" s="193" t="s">
        <v>1520</v>
      </c>
      <c r="B549" s="205" t="s">
        <v>568</v>
      </c>
      <c r="C549" s="209" t="s">
        <v>46</v>
      </c>
      <c r="D549" s="210" t="s">
        <v>46</v>
      </c>
      <c r="E549" s="206"/>
      <c r="F549" s="194" t="str">
        <f t="shared" si="27"/>
        <v/>
      </c>
      <c r="G549" s="194" t="str">
        <f t="shared" si="28"/>
        <v/>
      </c>
    </row>
    <row r="550" spans="1:7" s="196" customFormat="1" x14ac:dyDescent="0.25">
      <c r="A550" s="193" t="s">
        <v>1521</v>
      </c>
      <c r="B550" s="205" t="s">
        <v>568</v>
      </c>
      <c r="C550" s="209" t="s">
        <v>46</v>
      </c>
      <c r="D550" s="210" t="s">
        <v>46</v>
      </c>
      <c r="E550" s="206"/>
      <c r="F550" s="194" t="str">
        <f t="shared" si="27"/>
        <v/>
      </c>
      <c r="G550" s="194" t="str">
        <f t="shared" si="28"/>
        <v/>
      </c>
    </row>
    <row r="551" spans="1:7" s="196" customFormat="1" x14ac:dyDescent="0.25">
      <c r="A551" s="193" t="s">
        <v>1522</v>
      </c>
      <c r="B551" s="205" t="s">
        <v>568</v>
      </c>
      <c r="C551" s="209" t="s">
        <v>46</v>
      </c>
      <c r="D551" s="210" t="s">
        <v>46</v>
      </c>
      <c r="E551" s="206"/>
      <c r="F551" s="194" t="str">
        <f t="shared" si="27"/>
        <v/>
      </c>
      <c r="G551" s="194" t="str">
        <f t="shared" si="28"/>
        <v/>
      </c>
    </row>
    <row r="552" spans="1:7" s="196" customFormat="1" x14ac:dyDescent="0.25">
      <c r="A552" s="193" t="s">
        <v>1523</v>
      </c>
      <c r="B552" s="205" t="s">
        <v>568</v>
      </c>
      <c r="C552" s="209" t="s">
        <v>46</v>
      </c>
      <c r="D552" s="210" t="s">
        <v>46</v>
      </c>
      <c r="E552" s="206"/>
      <c r="F552" s="194" t="str">
        <f t="shared" si="27"/>
        <v/>
      </c>
      <c r="G552" s="194" t="str">
        <f t="shared" si="28"/>
        <v/>
      </c>
    </row>
    <row r="553" spans="1:7" s="196" customFormat="1" x14ac:dyDescent="0.25">
      <c r="A553" s="193" t="s">
        <v>1524</v>
      </c>
      <c r="B553" s="205" t="s">
        <v>568</v>
      </c>
      <c r="C553" s="209" t="s">
        <v>46</v>
      </c>
      <c r="D553" s="210" t="s">
        <v>46</v>
      </c>
      <c r="E553" s="206"/>
      <c r="F553" s="194" t="str">
        <f t="shared" si="27"/>
        <v/>
      </c>
      <c r="G553" s="194" t="str">
        <f t="shared" si="28"/>
        <v/>
      </c>
    </row>
    <row r="554" spans="1:7" s="196" customFormat="1" x14ac:dyDescent="0.25">
      <c r="A554" s="193" t="s">
        <v>1525</v>
      </c>
      <c r="B554" s="205" t="s">
        <v>1312</v>
      </c>
      <c r="C554" s="209" t="s">
        <v>46</v>
      </c>
      <c r="D554" s="210" t="s">
        <v>46</v>
      </c>
      <c r="E554" s="206"/>
      <c r="F554" s="194" t="str">
        <f t="shared" si="27"/>
        <v/>
      </c>
      <c r="G554" s="194" t="str">
        <f t="shared" si="28"/>
        <v/>
      </c>
    </row>
    <row r="555" spans="1:7" s="196" customFormat="1" x14ac:dyDescent="0.25">
      <c r="A555" s="193" t="s">
        <v>1526</v>
      </c>
      <c r="B555" s="205" t="s">
        <v>110</v>
      </c>
      <c r="C555" s="209">
        <f>SUM(C537:C554)</f>
        <v>0</v>
      </c>
      <c r="D555" s="210">
        <f>SUM(D537:D554)</f>
        <v>0</v>
      </c>
      <c r="E555" s="206"/>
      <c r="F555" s="200">
        <f>SUM(F537:F554)</f>
        <v>0</v>
      </c>
      <c r="G555" s="200">
        <f>SUM(G537:G554)</f>
        <v>0</v>
      </c>
    </row>
    <row r="556" spans="1:7" s="196" customFormat="1" x14ac:dyDescent="0.25">
      <c r="A556" s="193" t="s">
        <v>1527</v>
      </c>
      <c r="B556" s="205"/>
      <c r="C556" s="203"/>
      <c r="D556" s="203"/>
      <c r="E556" s="206"/>
      <c r="F556" s="206"/>
      <c r="G556" s="206"/>
    </row>
    <row r="557" spans="1:7" s="196" customFormat="1" x14ac:dyDescent="0.25">
      <c r="A557" s="193" t="s">
        <v>1528</v>
      </c>
      <c r="B557" s="205"/>
      <c r="C557" s="203"/>
      <c r="D557" s="203"/>
      <c r="E557" s="206"/>
      <c r="F557" s="206"/>
      <c r="G557" s="206"/>
    </row>
    <row r="558" spans="1:7" s="196" customFormat="1" x14ac:dyDescent="0.25">
      <c r="A558" s="193" t="s">
        <v>1529</v>
      </c>
      <c r="B558" s="205"/>
      <c r="C558" s="203"/>
      <c r="D558" s="203"/>
      <c r="E558" s="206"/>
      <c r="F558" s="206"/>
      <c r="G558" s="206"/>
    </row>
    <row r="559" spans="1:7" s="181" customFormat="1" x14ac:dyDescent="0.25">
      <c r="A559" s="195"/>
      <c r="B559" s="163" t="s">
        <v>1600</v>
      </c>
      <c r="C559" s="128" t="s">
        <v>76</v>
      </c>
      <c r="D559" s="128" t="s">
        <v>1268</v>
      </c>
      <c r="E559" s="128"/>
      <c r="F559" s="128" t="s">
        <v>476</v>
      </c>
      <c r="G559" s="128" t="s">
        <v>1270</v>
      </c>
    </row>
    <row r="560" spans="1:7" s="181" customFormat="1" x14ac:dyDescent="0.25">
      <c r="A560" s="193" t="s">
        <v>1530</v>
      </c>
      <c r="B560" s="189" t="s">
        <v>1257</v>
      </c>
      <c r="C560" s="209" t="s">
        <v>46</v>
      </c>
      <c r="D560" s="210" t="s">
        <v>46</v>
      </c>
      <c r="E560" s="190"/>
      <c r="F560" s="194" t="str">
        <f>IF($C$570=0,"",IF(C560="[for completion]","",IF(C560="","",C560/$C$570)))</f>
        <v/>
      </c>
      <c r="G560" s="194" t="str">
        <f>IF($D$570=0,"",IF(D560="[for completion]","",IF(D560="","",D560/$D$570)))</f>
        <v/>
      </c>
    </row>
    <row r="561" spans="1:7" s="181" customFormat="1" x14ac:dyDescent="0.25">
      <c r="A561" s="193" t="s">
        <v>1531</v>
      </c>
      <c r="B561" s="189" t="s">
        <v>1258</v>
      </c>
      <c r="C561" s="209" t="s">
        <v>46</v>
      </c>
      <c r="D561" s="210" t="s">
        <v>46</v>
      </c>
      <c r="E561" s="190"/>
      <c r="F561" s="194" t="str">
        <f t="shared" ref="F561:F569" si="29">IF($C$570=0,"",IF(C561="[for completion]","",IF(C561="","",C561/$C$570)))</f>
        <v/>
      </c>
      <c r="G561" s="194" t="str">
        <f t="shared" ref="G561:G569" si="30">IF($D$570=0,"",IF(D561="[for completion]","",IF(D561="","",D561/$D$570)))</f>
        <v/>
      </c>
    </row>
    <row r="562" spans="1:7" s="181" customFormat="1" x14ac:dyDescent="0.25">
      <c r="A562" s="193" t="s">
        <v>1532</v>
      </c>
      <c r="B562" s="189" t="s">
        <v>1259</v>
      </c>
      <c r="C562" s="209" t="s">
        <v>46</v>
      </c>
      <c r="D562" s="210" t="s">
        <v>46</v>
      </c>
      <c r="E562" s="190"/>
      <c r="F562" s="194" t="str">
        <f t="shared" si="29"/>
        <v/>
      </c>
      <c r="G562" s="194" t="str">
        <f t="shared" si="30"/>
        <v/>
      </c>
    </row>
    <row r="563" spans="1:7" s="181" customFormat="1" x14ac:dyDescent="0.25">
      <c r="A563" s="193" t="s">
        <v>1533</v>
      </c>
      <c r="B563" s="189" t="s">
        <v>1260</v>
      </c>
      <c r="C563" s="209" t="s">
        <v>46</v>
      </c>
      <c r="D563" s="210" t="s">
        <v>46</v>
      </c>
      <c r="E563" s="190"/>
      <c r="F563" s="194" t="str">
        <f t="shared" si="29"/>
        <v/>
      </c>
      <c r="G563" s="194" t="str">
        <f t="shared" si="30"/>
        <v/>
      </c>
    </row>
    <row r="564" spans="1:7" s="181" customFormat="1" x14ac:dyDescent="0.25">
      <c r="A564" s="193" t="s">
        <v>1534</v>
      </c>
      <c r="B564" s="189" t="s">
        <v>1261</v>
      </c>
      <c r="C564" s="209" t="s">
        <v>46</v>
      </c>
      <c r="D564" s="210" t="s">
        <v>46</v>
      </c>
      <c r="E564" s="190"/>
      <c r="F564" s="194" t="str">
        <f t="shared" si="29"/>
        <v/>
      </c>
      <c r="G564" s="194" t="str">
        <f t="shared" si="30"/>
        <v/>
      </c>
    </row>
    <row r="565" spans="1:7" s="181" customFormat="1" x14ac:dyDescent="0.25">
      <c r="A565" s="193" t="s">
        <v>1535</v>
      </c>
      <c r="B565" s="189" t="s">
        <v>1262</v>
      </c>
      <c r="C565" s="209" t="s">
        <v>46</v>
      </c>
      <c r="D565" s="210" t="s">
        <v>46</v>
      </c>
      <c r="E565" s="190"/>
      <c r="F565" s="194" t="str">
        <f t="shared" si="29"/>
        <v/>
      </c>
      <c r="G565" s="194" t="str">
        <f t="shared" si="30"/>
        <v/>
      </c>
    </row>
    <row r="566" spans="1:7" s="181" customFormat="1" x14ac:dyDescent="0.25">
      <c r="A566" s="193" t="s">
        <v>1536</v>
      </c>
      <c r="B566" s="189" t="s">
        <v>1263</v>
      </c>
      <c r="C566" s="209" t="s">
        <v>46</v>
      </c>
      <c r="D566" s="210" t="s">
        <v>46</v>
      </c>
      <c r="E566" s="190"/>
      <c r="F566" s="194" t="str">
        <f t="shared" si="29"/>
        <v/>
      </c>
      <c r="G566" s="194" t="str">
        <f t="shared" si="30"/>
        <v/>
      </c>
    </row>
    <row r="567" spans="1:7" s="181" customFormat="1" x14ac:dyDescent="0.25">
      <c r="A567" s="193" t="s">
        <v>1537</v>
      </c>
      <c r="B567" s="189" t="s">
        <v>1264</v>
      </c>
      <c r="C567" s="209" t="s">
        <v>46</v>
      </c>
      <c r="D567" s="210" t="s">
        <v>46</v>
      </c>
      <c r="E567" s="190"/>
      <c r="F567" s="194" t="str">
        <f t="shared" si="29"/>
        <v/>
      </c>
      <c r="G567" s="194" t="str">
        <f t="shared" si="30"/>
        <v/>
      </c>
    </row>
    <row r="568" spans="1:7" s="181" customFormat="1" x14ac:dyDescent="0.25">
      <c r="A568" s="193" t="s">
        <v>1538</v>
      </c>
      <c r="B568" s="189" t="s">
        <v>1265</v>
      </c>
      <c r="C568" s="209" t="s">
        <v>46</v>
      </c>
      <c r="D568" s="210" t="s">
        <v>46</v>
      </c>
      <c r="E568" s="190"/>
      <c r="F568" s="194" t="str">
        <f t="shared" si="29"/>
        <v/>
      </c>
      <c r="G568" s="194" t="str">
        <f t="shared" si="30"/>
        <v/>
      </c>
    </row>
    <row r="569" spans="1:7" s="181" customFormat="1" x14ac:dyDescent="0.25">
      <c r="A569" s="193" t="s">
        <v>1539</v>
      </c>
      <c r="B569" s="203" t="s">
        <v>1312</v>
      </c>
      <c r="C569" s="209" t="s">
        <v>46</v>
      </c>
      <c r="D569" s="210" t="s">
        <v>46</v>
      </c>
      <c r="E569" s="190"/>
      <c r="F569" s="194" t="str">
        <f t="shared" si="29"/>
        <v/>
      </c>
      <c r="G569" s="194" t="str">
        <f t="shared" si="30"/>
        <v/>
      </c>
    </row>
    <row r="570" spans="1:7" s="196" customFormat="1" x14ac:dyDescent="0.25">
      <c r="A570" s="193" t="s">
        <v>1540</v>
      </c>
      <c r="B570" s="189" t="s">
        <v>110</v>
      </c>
      <c r="C570" s="209">
        <f>SUM(C560:C568)</f>
        <v>0</v>
      </c>
      <c r="D570" s="210">
        <f>SUM(D560:D568)</f>
        <v>0</v>
      </c>
      <c r="E570" s="206"/>
      <c r="F570" s="200">
        <f>SUM(F560:F569)</f>
        <v>0</v>
      </c>
      <c r="G570" s="200">
        <f>SUM(G560:G569)</f>
        <v>0</v>
      </c>
    </row>
    <row r="571" spans="1:7" x14ac:dyDescent="0.25">
      <c r="A571" s="193" t="s">
        <v>1541</v>
      </c>
    </row>
    <row r="572" spans="1:7" x14ac:dyDescent="0.25">
      <c r="A572" s="195"/>
      <c r="B572" s="163" t="s">
        <v>1601</v>
      </c>
      <c r="C572" s="128" t="s">
        <v>76</v>
      </c>
      <c r="D572" s="128" t="s">
        <v>1266</v>
      </c>
      <c r="E572" s="128"/>
      <c r="F572" s="128" t="s">
        <v>475</v>
      </c>
      <c r="G572" s="128" t="s">
        <v>1270</v>
      </c>
    </row>
    <row r="573" spans="1:7" x14ac:dyDescent="0.25">
      <c r="A573" s="193" t="s">
        <v>1542</v>
      </c>
      <c r="B573" s="205" t="s">
        <v>1557</v>
      </c>
      <c r="C573" s="209" t="s">
        <v>46</v>
      </c>
      <c r="D573" s="210" t="s">
        <v>46</v>
      </c>
      <c r="E573" s="206"/>
      <c r="F573" s="194" t="str">
        <f>IF($C$577=0,"",IF(C573="[for completion]","",IF(C573="","",C573/$C$577)))</f>
        <v/>
      </c>
      <c r="G573" s="194" t="str">
        <f>IF($D$577=0,"",IF(D573="[for completion]","",IF(D573="","",D573/$D$577)))</f>
        <v/>
      </c>
    </row>
    <row r="574" spans="1:7" x14ac:dyDescent="0.25">
      <c r="A574" s="193" t="s">
        <v>1543</v>
      </c>
      <c r="B574" s="201" t="s">
        <v>1558</v>
      </c>
      <c r="C574" s="209" t="s">
        <v>46</v>
      </c>
      <c r="D574" s="210" t="s">
        <v>46</v>
      </c>
      <c r="E574" s="206"/>
      <c r="F574" s="194" t="str">
        <f t="shared" ref="F574:F576" si="31">IF($C$577=0,"",IF(C574="[for completion]","",IF(C574="","",C574/$C$577)))</f>
        <v/>
      </c>
      <c r="G574" s="194" t="str">
        <f t="shared" ref="G574:G576" si="32">IF($D$577=0,"",IF(D574="[for completion]","",IF(D574="","",D574/$D$577)))</f>
        <v/>
      </c>
    </row>
    <row r="575" spans="1:7" x14ac:dyDescent="0.25">
      <c r="A575" s="193" t="s">
        <v>1544</v>
      </c>
      <c r="B575" s="205" t="s">
        <v>1267</v>
      </c>
      <c r="C575" s="209" t="s">
        <v>46</v>
      </c>
      <c r="D575" s="210" t="s">
        <v>46</v>
      </c>
      <c r="E575" s="206"/>
      <c r="F575" s="194" t="str">
        <f t="shared" si="31"/>
        <v/>
      </c>
      <c r="G575" s="194" t="str">
        <f t="shared" si="32"/>
        <v/>
      </c>
    </row>
    <row r="576" spans="1:7" x14ac:dyDescent="0.25">
      <c r="A576" s="193" t="s">
        <v>1545</v>
      </c>
      <c r="B576" s="203" t="s">
        <v>1312</v>
      </c>
      <c r="C576" s="209" t="s">
        <v>46</v>
      </c>
      <c r="D576" s="210" t="s">
        <v>46</v>
      </c>
      <c r="E576" s="206"/>
      <c r="F576" s="194" t="str">
        <f t="shared" si="31"/>
        <v/>
      </c>
      <c r="G576" s="194" t="str">
        <f t="shared" si="32"/>
        <v/>
      </c>
    </row>
    <row r="577" spans="1:7" x14ac:dyDescent="0.25">
      <c r="A577" s="193" t="s">
        <v>1546</v>
      </c>
      <c r="B577" s="205" t="s">
        <v>110</v>
      </c>
      <c r="C577" s="209">
        <f>SUM(C573:C576)</f>
        <v>0</v>
      </c>
      <c r="D577" s="210">
        <f>SUM(D573:D576)</f>
        <v>0</v>
      </c>
      <c r="E577" s="206"/>
      <c r="F577" s="200">
        <f>SUM(F573:F576)</f>
        <v>0</v>
      </c>
      <c r="G577" s="200">
        <f>SUM(G573:G576)</f>
        <v>0</v>
      </c>
    </row>
    <row r="578" spans="1:7" x14ac:dyDescent="0.25">
      <c r="A578" s="203"/>
      <c r="B578" s="203"/>
      <c r="C578" s="203"/>
      <c r="D578" s="203"/>
      <c r="E578" s="203"/>
      <c r="F578" s="203"/>
      <c r="G578" s="202"/>
    </row>
  </sheetData>
  <sheetProtection algorithmName="SHA-512" hashValue="Ovr0VbS7kp16tfIdSV3vhiSKrou2TPYzLqDsE47rWTRQRUy5vw70k7OUkW4uwMuNi+/m5MgYpnNk06p3lo5Afw==" saltValue="+RDbA60Nv7F3TNaXbM0pPQ==" spinCount="100000" sheet="1" formatCells="0"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26" fitToHeight="0" orientation="landscape" r:id="rId1"/>
  <headerFooter>
    <oddHeader>&amp;R&amp;G</oddHeader>
  </headerFooter>
  <rowBreaks count="4" manualBreakCount="4">
    <brk id="97" max="6" man="1"/>
    <brk id="184" max="6" man="1"/>
    <brk id="285" max="6" man="1"/>
    <brk id="410"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41" bestFit="1" customWidth="1"/>
    <col min="3" max="3" width="134.7109375" style="2" customWidth="1"/>
    <col min="4" max="13" width="11.42578125" style="2"/>
  </cols>
  <sheetData>
    <row r="1" spans="1:13" s="156" customFormat="1" ht="31.5" x14ac:dyDescent="0.25">
      <c r="A1" s="154" t="s">
        <v>779</v>
      </c>
      <c r="B1" s="154"/>
      <c r="C1" s="161" t="s">
        <v>1304</v>
      </c>
      <c r="D1" s="23"/>
      <c r="E1" s="23"/>
      <c r="F1" s="23"/>
      <c r="G1" s="23"/>
      <c r="H1" s="23"/>
      <c r="I1" s="23"/>
      <c r="J1" s="23"/>
      <c r="K1" s="23"/>
      <c r="L1" s="23"/>
      <c r="M1" s="23"/>
    </row>
    <row r="2" spans="1:13" x14ac:dyDescent="0.25">
      <c r="B2" s="39"/>
      <c r="C2" s="39"/>
    </row>
    <row r="3" spans="1:13" x14ac:dyDescent="0.25">
      <c r="A3" s="90" t="s">
        <v>780</v>
      </c>
      <c r="B3" s="91"/>
      <c r="C3" s="39"/>
    </row>
    <row r="4" spans="1:13" x14ac:dyDescent="0.25">
      <c r="C4" s="39"/>
    </row>
    <row r="5" spans="1:13" ht="37.5" x14ac:dyDescent="0.25">
      <c r="A5" s="52" t="s">
        <v>44</v>
      </c>
      <c r="B5" s="52" t="s">
        <v>781</v>
      </c>
      <c r="C5" s="92" t="s">
        <v>1187</v>
      </c>
    </row>
    <row r="6" spans="1:13" x14ac:dyDescent="0.25">
      <c r="A6" s="1" t="s">
        <v>782</v>
      </c>
      <c r="B6" s="55" t="s">
        <v>783</v>
      </c>
      <c r="C6" s="215" t="s">
        <v>2068</v>
      </c>
    </row>
    <row r="7" spans="1:13" x14ac:dyDescent="0.25">
      <c r="A7" s="1" t="s">
        <v>784</v>
      </c>
      <c r="B7" s="55" t="s">
        <v>785</v>
      </c>
      <c r="C7" s="215" t="s">
        <v>2066</v>
      </c>
    </row>
    <row r="8" spans="1:13" x14ac:dyDescent="0.25">
      <c r="A8" s="1" t="s">
        <v>786</v>
      </c>
      <c r="B8" s="55" t="s">
        <v>787</v>
      </c>
      <c r="C8" s="215" t="s">
        <v>819</v>
      </c>
    </row>
    <row r="9" spans="1:13" ht="409.5" x14ac:dyDescent="0.25">
      <c r="A9" s="1" t="s">
        <v>788</v>
      </c>
      <c r="B9" s="55" t="s">
        <v>789</v>
      </c>
      <c r="C9" s="41" t="s">
        <v>2067</v>
      </c>
    </row>
    <row r="10" spans="1:13" ht="44.25" customHeight="1" x14ac:dyDescent="0.25">
      <c r="A10" s="1" t="s">
        <v>790</v>
      </c>
      <c r="B10" s="55" t="s">
        <v>1005</v>
      </c>
      <c r="C10" s="215" t="s">
        <v>2069</v>
      </c>
    </row>
    <row r="11" spans="1:13" ht="54.75" customHeight="1" x14ac:dyDescent="0.25">
      <c r="A11" s="1" t="s">
        <v>791</v>
      </c>
      <c r="B11" s="55" t="s">
        <v>792</v>
      </c>
      <c r="C11" s="215" t="s">
        <v>2069</v>
      </c>
    </row>
    <row r="12" spans="1:13" ht="30" x14ac:dyDescent="0.25">
      <c r="A12" s="1" t="s">
        <v>793</v>
      </c>
      <c r="B12" s="55" t="s">
        <v>794</v>
      </c>
      <c r="C12" s="215" t="s">
        <v>2070</v>
      </c>
    </row>
    <row r="13" spans="1:13" x14ac:dyDescent="0.25">
      <c r="A13" s="1" t="s">
        <v>795</v>
      </c>
      <c r="B13" s="55" t="s">
        <v>796</v>
      </c>
      <c r="C13" s="215" t="s">
        <v>819</v>
      </c>
    </row>
    <row r="14" spans="1:13" ht="30" x14ac:dyDescent="0.25">
      <c r="A14" s="1" t="s">
        <v>797</v>
      </c>
      <c r="B14" s="55" t="s">
        <v>798</v>
      </c>
      <c r="C14" s="215" t="s">
        <v>819</v>
      </c>
    </row>
    <row r="15" spans="1:13" x14ac:dyDescent="0.25">
      <c r="A15" s="1" t="s">
        <v>799</v>
      </c>
      <c r="B15" s="55" t="s">
        <v>800</v>
      </c>
      <c r="C15" s="215" t="s">
        <v>2071</v>
      </c>
    </row>
    <row r="16" spans="1:13" ht="30" x14ac:dyDescent="0.25">
      <c r="A16" s="1" t="s">
        <v>801</v>
      </c>
      <c r="B16" s="59" t="s">
        <v>802</v>
      </c>
      <c r="C16" s="215" t="s">
        <v>1951</v>
      </c>
    </row>
    <row r="17" spans="1:13" ht="30" customHeight="1" x14ac:dyDescent="0.25">
      <c r="A17" s="1" t="s">
        <v>803</v>
      </c>
      <c r="B17" s="59" t="s">
        <v>804</v>
      </c>
      <c r="C17" s="215" t="s">
        <v>819</v>
      </c>
    </row>
    <row r="18" spans="1:13" x14ac:dyDescent="0.25">
      <c r="A18" s="1" t="s">
        <v>805</v>
      </c>
      <c r="B18" s="59" t="s">
        <v>806</v>
      </c>
      <c r="C18" s="215" t="s">
        <v>1967</v>
      </c>
    </row>
    <row r="19" spans="1:13" s="196" customFormat="1" x14ac:dyDescent="0.25">
      <c r="A19" s="182" t="s">
        <v>1559</v>
      </c>
      <c r="B19" s="55" t="s">
        <v>1569</v>
      </c>
      <c r="C19" s="215"/>
      <c r="D19" s="2"/>
      <c r="E19" s="2"/>
      <c r="F19" s="2"/>
      <c r="G19" s="2"/>
      <c r="H19" s="2"/>
      <c r="I19" s="2"/>
      <c r="J19" s="2"/>
    </row>
    <row r="20" spans="1:13" s="196" customFormat="1" x14ac:dyDescent="0.25">
      <c r="A20" s="182" t="s">
        <v>1560</v>
      </c>
      <c r="B20" s="55" t="s">
        <v>1570</v>
      </c>
      <c r="D20" s="2"/>
      <c r="E20" s="2"/>
      <c r="F20" s="2"/>
      <c r="G20" s="2"/>
      <c r="H20" s="2"/>
      <c r="I20" s="2"/>
      <c r="J20" s="2"/>
    </row>
    <row r="21" spans="1:13" s="196" customFormat="1" x14ac:dyDescent="0.25">
      <c r="A21" s="182" t="s">
        <v>1561</v>
      </c>
      <c r="B21" s="55" t="s">
        <v>1568</v>
      </c>
      <c r="C21" s="199"/>
      <c r="D21" s="2"/>
      <c r="E21" s="2"/>
      <c r="F21" s="2"/>
      <c r="G21" s="2"/>
      <c r="H21" s="2"/>
      <c r="I21" s="2"/>
      <c r="J21" s="2"/>
    </row>
    <row r="22" spans="1:13" s="196" customFormat="1" x14ac:dyDescent="0.25">
      <c r="A22" s="182" t="s">
        <v>1562</v>
      </c>
      <c r="B22" s="2"/>
      <c r="C22" s="2"/>
      <c r="D22" s="2"/>
      <c r="E22" s="2"/>
      <c r="F22" s="2"/>
      <c r="G22" s="2"/>
      <c r="H22" s="2"/>
      <c r="I22" s="2"/>
      <c r="J22" s="2"/>
    </row>
    <row r="23" spans="1:13" outlineLevel="1" x14ac:dyDescent="0.25">
      <c r="A23" s="1" t="s">
        <v>807</v>
      </c>
      <c r="B23" s="56" t="s">
        <v>808</v>
      </c>
      <c r="C23" s="41"/>
    </row>
    <row r="24" spans="1:13" outlineLevel="1" x14ac:dyDescent="0.25">
      <c r="A24" s="1" t="s">
        <v>809</v>
      </c>
      <c r="B24" s="89"/>
      <c r="C24" s="41"/>
    </row>
    <row r="25" spans="1:13" outlineLevel="1" x14ac:dyDescent="0.25">
      <c r="A25" s="1" t="s">
        <v>810</v>
      </c>
      <c r="B25" s="89"/>
      <c r="C25" s="41"/>
    </row>
    <row r="26" spans="1:13" outlineLevel="1" x14ac:dyDescent="0.25">
      <c r="A26" s="1" t="s">
        <v>811</v>
      </c>
      <c r="B26" s="89"/>
      <c r="C26" s="41"/>
    </row>
    <row r="27" spans="1:13" outlineLevel="1" x14ac:dyDescent="0.25">
      <c r="A27" s="1" t="s">
        <v>812</v>
      </c>
      <c r="B27" s="89"/>
      <c r="C27" s="41"/>
    </row>
    <row r="28" spans="1:13" s="196" customFormat="1" ht="18.75" outlineLevel="1" x14ac:dyDescent="0.25">
      <c r="A28" s="213"/>
      <c r="B28" s="211" t="s">
        <v>1571</v>
      </c>
      <c r="C28" s="92" t="s">
        <v>1187</v>
      </c>
      <c r="D28" s="2"/>
      <c r="E28" s="2"/>
      <c r="F28" s="2"/>
      <c r="G28" s="2"/>
      <c r="H28" s="2"/>
      <c r="I28" s="2"/>
      <c r="J28" s="2"/>
      <c r="K28" s="2"/>
      <c r="L28" s="2"/>
      <c r="M28" s="2"/>
    </row>
    <row r="29" spans="1:13" s="196" customFormat="1" outlineLevel="1" x14ac:dyDescent="0.25">
      <c r="A29" s="214" t="s">
        <v>814</v>
      </c>
      <c r="B29" s="55" t="s">
        <v>1569</v>
      </c>
      <c r="C29" s="199" t="s">
        <v>819</v>
      </c>
      <c r="D29" s="2"/>
      <c r="E29" s="2"/>
      <c r="F29" s="2"/>
      <c r="G29" s="2"/>
      <c r="H29" s="2"/>
      <c r="I29" s="2"/>
      <c r="J29" s="2"/>
      <c r="K29" s="2"/>
      <c r="L29" s="2"/>
      <c r="M29" s="2"/>
    </row>
    <row r="30" spans="1:13" s="196" customFormat="1" outlineLevel="1" x14ac:dyDescent="0.25">
      <c r="A30" s="214" t="s">
        <v>817</v>
      </c>
      <c r="B30" s="55" t="s">
        <v>1570</v>
      </c>
      <c r="C30" s="199" t="s">
        <v>819</v>
      </c>
      <c r="D30" s="2"/>
      <c r="E30" s="2"/>
      <c r="F30" s="2"/>
      <c r="G30" s="2"/>
      <c r="H30" s="2"/>
      <c r="I30" s="2"/>
      <c r="J30" s="2"/>
      <c r="K30" s="2"/>
      <c r="L30" s="2"/>
      <c r="M30" s="2"/>
    </row>
    <row r="31" spans="1:13" s="196" customFormat="1" outlineLevel="1" x14ac:dyDescent="0.25">
      <c r="A31" s="214" t="s">
        <v>820</v>
      </c>
      <c r="B31" s="55" t="s">
        <v>1568</v>
      </c>
      <c r="C31" s="199" t="s">
        <v>819</v>
      </c>
      <c r="D31" s="2"/>
      <c r="E31" s="2"/>
      <c r="F31" s="2"/>
      <c r="G31" s="2"/>
      <c r="H31" s="2"/>
      <c r="I31" s="2"/>
      <c r="J31" s="2"/>
      <c r="K31" s="2"/>
      <c r="L31" s="2"/>
      <c r="M31" s="2"/>
    </row>
    <row r="32" spans="1:13" s="196" customFormat="1" outlineLevel="1" x14ac:dyDescent="0.25">
      <c r="A32" s="214" t="s">
        <v>823</v>
      </c>
      <c r="B32" s="89"/>
      <c r="C32" s="207"/>
      <c r="D32" s="2"/>
      <c r="E32" s="2"/>
      <c r="F32" s="2"/>
      <c r="G32" s="2"/>
      <c r="H32" s="2"/>
      <c r="I32" s="2"/>
      <c r="J32" s="2"/>
      <c r="K32" s="2"/>
      <c r="L32" s="2"/>
      <c r="M32" s="2"/>
    </row>
    <row r="33" spans="1:13" s="196" customFormat="1" outlineLevel="1" x14ac:dyDescent="0.25">
      <c r="A33" s="214" t="s">
        <v>824</v>
      </c>
      <c r="B33" s="89"/>
      <c r="C33" s="207"/>
      <c r="D33" s="2"/>
      <c r="E33" s="2"/>
      <c r="F33" s="2"/>
      <c r="G33" s="2"/>
      <c r="H33" s="2"/>
      <c r="I33" s="2"/>
      <c r="J33" s="2"/>
      <c r="K33" s="2"/>
      <c r="L33" s="2"/>
      <c r="M33" s="2"/>
    </row>
    <row r="34" spans="1:13" s="196" customFormat="1" outlineLevel="1" x14ac:dyDescent="0.25">
      <c r="A34" s="214" t="s">
        <v>1173</v>
      </c>
      <c r="B34" s="89"/>
      <c r="C34" s="207"/>
      <c r="D34" s="2"/>
      <c r="E34" s="2"/>
      <c r="F34" s="2"/>
      <c r="G34" s="2"/>
      <c r="H34" s="2"/>
      <c r="I34" s="2"/>
      <c r="J34" s="2"/>
      <c r="K34" s="2"/>
      <c r="L34" s="2"/>
      <c r="M34" s="2"/>
    </row>
    <row r="35" spans="1:13" s="196" customFormat="1" outlineLevel="1" x14ac:dyDescent="0.25">
      <c r="A35" s="214" t="s">
        <v>1582</v>
      </c>
      <c r="B35" s="89"/>
      <c r="C35" s="207"/>
      <c r="D35" s="2"/>
      <c r="E35" s="2"/>
      <c r="F35" s="2"/>
      <c r="G35" s="2"/>
      <c r="H35" s="2"/>
      <c r="I35" s="2"/>
      <c r="J35" s="2"/>
      <c r="K35" s="2"/>
      <c r="L35" s="2"/>
      <c r="M35" s="2"/>
    </row>
    <row r="36" spans="1:13" s="196" customFormat="1" outlineLevel="1" x14ac:dyDescent="0.25">
      <c r="A36" s="214" t="s">
        <v>1583</v>
      </c>
      <c r="B36" s="89"/>
      <c r="C36" s="207"/>
      <c r="D36" s="2"/>
      <c r="E36" s="2"/>
      <c r="F36" s="2"/>
      <c r="G36" s="2"/>
      <c r="H36" s="2"/>
      <c r="I36" s="2"/>
      <c r="J36" s="2"/>
      <c r="K36" s="2"/>
      <c r="L36" s="2"/>
      <c r="M36" s="2"/>
    </row>
    <row r="37" spans="1:13" s="196" customFormat="1" outlineLevel="1" x14ac:dyDescent="0.25">
      <c r="A37" s="214" t="s">
        <v>1584</v>
      </c>
      <c r="B37" s="89"/>
      <c r="C37" s="207"/>
      <c r="D37" s="2"/>
      <c r="E37" s="2"/>
      <c r="F37" s="2"/>
      <c r="G37" s="2"/>
      <c r="H37" s="2"/>
      <c r="I37" s="2"/>
      <c r="J37" s="2"/>
      <c r="K37" s="2"/>
      <c r="L37" s="2"/>
      <c r="M37" s="2"/>
    </row>
    <row r="38" spans="1:13" s="196" customFormat="1" outlineLevel="1" x14ac:dyDescent="0.25">
      <c r="A38" s="214" t="s">
        <v>1585</v>
      </c>
      <c r="B38" s="89"/>
      <c r="C38" s="207"/>
      <c r="D38" s="2"/>
      <c r="E38" s="2"/>
      <c r="F38" s="2"/>
      <c r="G38" s="2"/>
      <c r="H38" s="2"/>
      <c r="I38" s="2"/>
      <c r="J38" s="2"/>
      <c r="K38" s="2"/>
      <c r="L38" s="2"/>
      <c r="M38" s="2"/>
    </row>
    <row r="39" spans="1:13" s="196" customFormat="1" outlineLevel="1" x14ac:dyDescent="0.25">
      <c r="A39" s="214" t="s">
        <v>1586</v>
      </c>
      <c r="B39" s="89"/>
      <c r="C39" s="207"/>
      <c r="D39" s="2"/>
      <c r="E39" s="2"/>
      <c r="F39" s="2"/>
      <c r="G39" s="2"/>
      <c r="H39" s="2"/>
      <c r="I39" s="2"/>
      <c r="J39" s="2"/>
      <c r="K39" s="2"/>
      <c r="L39" s="2"/>
      <c r="M39" s="2"/>
    </row>
    <row r="40" spans="1:13" s="196" customFormat="1" outlineLevel="1" x14ac:dyDescent="0.25">
      <c r="A40" s="214" t="s">
        <v>1587</v>
      </c>
      <c r="B40" s="89"/>
      <c r="C40" s="207"/>
      <c r="D40" s="2"/>
      <c r="E40" s="2"/>
      <c r="F40" s="2"/>
      <c r="G40" s="2"/>
      <c r="H40" s="2"/>
      <c r="I40" s="2"/>
      <c r="J40" s="2"/>
      <c r="K40" s="2"/>
      <c r="L40" s="2"/>
      <c r="M40" s="2"/>
    </row>
    <row r="41" spans="1:13" s="196" customFormat="1" outlineLevel="1" x14ac:dyDescent="0.25">
      <c r="A41" s="214" t="s">
        <v>1588</v>
      </c>
      <c r="B41" s="89"/>
      <c r="C41" s="207"/>
      <c r="D41" s="2"/>
      <c r="E41" s="2"/>
      <c r="F41" s="2"/>
      <c r="G41" s="2"/>
      <c r="H41" s="2"/>
      <c r="I41" s="2"/>
      <c r="J41" s="2"/>
      <c r="K41" s="2"/>
      <c r="L41" s="2"/>
      <c r="M41" s="2"/>
    </row>
    <row r="42" spans="1:13" s="196" customFormat="1" outlineLevel="1" x14ac:dyDescent="0.25">
      <c r="A42" s="214" t="s">
        <v>1589</v>
      </c>
      <c r="B42" s="89"/>
      <c r="C42" s="207"/>
      <c r="D42" s="2"/>
      <c r="E42" s="2"/>
      <c r="F42" s="2"/>
      <c r="G42" s="2"/>
      <c r="H42" s="2"/>
      <c r="I42" s="2"/>
      <c r="J42" s="2"/>
      <c r="K42" s="2"/>
      <c r="L42" s="2"/>
      <c r="M42" s="2"/>
    </row>
    <row r="43" spans="1:13" s="196" customFormat="1" outlineLevel="1" x14ac:dyDescent="0.25">
      <c r="A43" s="214" t="s">
        <v>1590</v>
      </c>
      <c r="B43" s="89"/>
      <c r="C43" s="207"/>
      <c r="D43" s="2"/>
      <c r="E43" s="2"/>
      <c r="F43" s="2"/>
      <c r="G43" s="2"/>
      <c r="H43" s="2"/>
      <c r="I43" s="2"/>
      <c r="J43" s="2"/>
      <c r="K43" s="2"/>
      <c r="L43" s="2"/>
      <c r="M43" s="2"/>
    </row>
    <row r="44" spans="1:13" ht="18.75" x14ac:dyDescent="0.25">
      <c r="A44" s="52"/>
      <c r="B44" s="52" t="s">
        <v>1572</v>
      </c>
      <c r="C44" s="92" t="s">
        <v>813</v>
      </c>
    </row>
    <row r="45" spans="1:13" x14ac:dyDescent="0.25">
      <c r="A45" s="1" t="s">
        <v>825</v>
      </c>
      <c r="B45" s="59" t="s">
        <v>815</v>
      </c>
      <c r="C45" s="41" t="s">
        <v>816</v>
      </c>
    </row>
    <row r="46" spans="1:13" x14ac:dyDescent="0.25">
      <c r="A46" s="182" t="s">
        <v>1574</v>
      </c>
      <c r="B46" s="59" t="s">
        <v>818</v>
      </c>
      <c r="C46" s="41" t="s">
        <v>819</v>
      </c>
    </row>
    <row r="47" spans="1:13" x14ac:dyDescent="0.25">
      <c r="A47" s="182" t="s">
        <v>1575</v>
      </c>
      <c r="B47" s="59" t="s">
        <v>821</v>
      </c>
      <c r="C47" s="41" t="s">
        <v>822</v>
      </c>
    </row>
    <row r="48" spans="1:13" outlineLevel="1" x14ac:dyDescent="0.25">
      <c r="A48" s="1" t="s">
        <v>827</v>
      </c>
      <c r="B48" s="58"/>
      <c r="C48" s="41"/>
    </row>
    <row r="49" spans="1:3" outlineLevel="1" x14ac:dyDescent="0.25">
      <c r="A49" s="182" t="s">
        <v>828</v>
      </c>
      <c r="B49" s="58"/>
      <c r="C49" s="41"/>
    </row>
    <row r="50" spans="1:3" outlineLevel="1" x14ac:dyDescent="0.25">
      <c r="A50" s="182" t="s">
        <v>829</v>
      </c>
      <c r="B50" s="59"/>
      <c r="C50" s="41"/>
    </row>
    <row r="51" spans="1:3" ht="18.75" x14ac:dyDescent="0.25">
      <c r="A51" s="52"/>
      <c r="B51" s="52" t="s">
        <v>1573</v>
      </c>
      <c r="C51" s="92" t="s">
        <v>1187</v>
      </c>
    </row>
    <row r="52" spans="1:3" x14ac:dyDescent="0.25">
      <c r="A52" s="1" t="s">
        <v>1576</v>
      </c>
      <c r="B52" s="55" t="s">
        <v>826</v>
      </c>
      <c r="C52" s="199" t="s">
        <v>822</v>
      </c>
    </row>
    <row r="53" spans="1:3" x14ac:dyDescent="0.25">
      <c r="A53" s="1" t="s">
        <v>1577</v>
      </c>
      <c r="B53" s="58"/>
    </row>
    <row r="54" spans="1:3" x14ac:dyDescent="0.25">
      <c r="A54" s="182" t="s">
        <v>1578</v>
      </c>
      <c r="B54" s="58"/>
    </row>
    <row r="55" spans="1:3" x14ac:dyDescent="0.25">
      <c r="A55" s="182" t="s">
        <v>1579</v>
      </c>
      <c r="B55" s="58"/>
    </row>
    <row r="56" spans="1:3" x14ac:dyDescent="0.25">
      <c r="A56" s="182" t="s">
        <v>1580</v>
      </c>
      <c r="B56" s="58"/>
    </row>
    <row r="57" spans="1:3" x14ac:dyDescent="0.25">
      <c r="A57" s="182" t="s">
        <v>1581</v>
      </c>
      <c r="B57" s="58"/>
    </row>
    <row r="58" spans="1:3" x14ac:dyDescent="0.25">
      <c r="B58" s="58"/>
    </row>
    <row r="59" spans="1:3" x14ac:dyDescent="0.25">
      <c r="B59" s="58"/>
    </row>
    <row r="60" spans="1:3" x14ac:dyDescent="0.25">
      <c r="B60" s="58"/>
    </row>
    <row r="61" spans="1:3" x14ac:dyDescent="0.25">
      <c r="B61" s="58"/>
    </row>
    <row r="62" spans="1:3" x14ac:dyDescent="0.25">
      <c r="B62" s="58"/>
    </row>
    <row r="63" spans="1:3" x14ac:dyDescent="0.25">
      <c r="B63" s="58"/>
    </row>
    <row r="64" spans="1:3" x14ac:dyDescent="0.25">
      <c r="B64" s="58"/>
    </row>
    <row r="65" spans="2:2" x14ac:dyDescent="0.25">
      <c r="B65" s="58"/>
    </row>
    <row r="66" spans="2:2" x14ac:dyDescent="0.25">
      <c r="B66" s="58"/>
    </row>
    <row r="67" spans="2:2" x14ac:dyDescent="0.25">
      <c r="B67" s="58"/>
    </row>
    <row r="68" spans="2:2" x14ac:dyDescent="0.25">
      <c r="B68" s="58"/>
    </row>
    <row r="69" spans="2:2" x14ac:dyDescent="0.25">
      <c r="B69" s="58"/>
    </row>
    <row r="70" spans="2:2" x14ac:dyDescent="0.25">
      <c r="B70" s="58"/>
    </row>
    <row r="71" spans="2:2" x14ac:dyDescent="0.25">
      <c r="B71" s="58"/>
    </row>
    <row r="72" spans="2:2" x14ac:dyDescent="0.25">
      <c r="B72" s="58"/>
    </row>
    <row r="73" spans="2:2" x14ac:dyDescent="0.25">
      <c r="B73" s="58"/>
    </row>
    <row r="74" spans="2:2" x14ac:dyDescent="0.25">
      <c r="B74" s="58"/>
    </row>
    <row r="75" spans="2:2" x14ac:dyDescent="0.25">
      <c r="B75" s="58"/>
    </row>
    <row r="76" spans="2:2" x14ac:dyDescent="0.25">
      <c r="B76" s="58"/>
    </row>
    <row r="77" spans="2:2" x14ac:dyDescent="0.25">
      <c r="B77" s="58"/>
    </row>
    <row r="78" spans="2:2" x14ac:dyDescent="0.25">
      <c r="B78" s="58"/>
    </row>
    <row r="79" spans="2:2" x14ac:dyDescent="0.25">
      <c r="B79" s="58"/>
    </row>
    <row r="80" spans="2:2" x14ac:dyDescent="0.25">
      <c r="B80" s="58"/>
    </row>
    <row r="81" spans="2:2" x14ac:dyDescent="0.25">
      <c r="B81" s="58"/>
    </row>
    <row r="82" spans="2:2" x14ac:dyDescent="0.25">
      <c r="B82" s="58"/>
    </row>
    <row r="83" spans="2:2" x14ac:dyDescent="0.25">
      <c r="B83" s="58"/>
    </row>
    <row r="84" spans="2:2" x14ac:dyDescent="0.25">
      <c r="B84" s="58"/>
    </row>
    <row r="85" spans="2:2" x14ac:dyDescent="0.25">
      <c r="B85" s="58"/>
    </row>
    <row r="86" spans="2:2" x14ac:dyDescent="0.25">
      <c r="B86" s="58"/>
    </row>
    <row r="87" spans="2:2" x14ac:dyDescent="0.25">
      <c r="B87" s="58"/>
    </row>
    <row r="88" spans="2:2" x14ac:dyDescent="0.25">
      <c r="B88" s="58"/>
    </row>
    <row r="89" spans="2:2" x14ac:dyDescent="0.25">
      <c r="B89" s="58"/>
    </row>
    <row r="90" spans="2:2" x14ac:dyDescent="0.25">
      <c r="B90" s="58"/>
    </row>
    <row r="91" spans="2:2" x14ac:dyDescent="0.25">
      <c r="B91" s="58"/>
    </row>
    <row r="92" spans="2:2" x14ac:dyDescent="0.25">
      <c r="B92" s="58"/>
    </row>
    <row r="93" spans="2:2" x14ac:dyDescent="0.25">
      <c r="B93" s="58"/>
    </row>
    <row r="94" spans="2:2" x14ac:dyDescent="0.25">
      <c r="B94" s="58"/>
    </row>
    <row r="95" spans="2:2" x14ac:dyDescent="0.25">
      <c r="B95" s="58"/>
    </row>
    <row r="96" spans="2:2" x14ac:dyDescent="0.25">
      <c r="B96" s="58"/>
    </row>
    <row r="97" spans="2:2" x14ac:dyDescent="0.25">
      <c r="B97" s="58"/>
    </row>
    <row r="98" spans="2:2" x14ac:dyDescent="0.25">
      <c r="B98" s="58"/>
    </row>
    <row r="99" spans="2:2" x14ac:dyDescent="0.25">
      <c r="B99" s="58"/>
    </row>
    <row r="100" spans="2:2" x14ac:dyDescent="0.25">
      <c r="B100" s="58"/>
    </row>
    <row r="101" spans="2:2" x14ac:dyDescent="0.25">
      <c r="B101" s="58"/>
    </row>
    <row r="102" spans="2:2" x14ac:dyDescent="0.25">
      <c r="B102" s="58"/>
    </row>
    <row r="103" spans="2:2" x14ac:dyDescent="0.25">
      <c r="B103" s="39"/>
    </row>
    <row r="104" spans="2:2" x14ac:dyDescent="0.25">
      <c r="B104" s="39"/>
    </row>
    <row r="105" spans="2:2" x14ac:dyDescent="0.25">
      <c r="B105" s="39"/>
    </row>
    <row r="106" spans="2:2" x14ac:dyDescent="0.25">
      <c r="B106" s="39"/>
    </row>
    <row r="107" spans="2:2" x14ac:dyDescent="0.25">
      <c r="B107" s="39"/>
    </row>
    <row r="108" spans="2:2" x14ac:dyDescent="0.25">
      <c r="B108" s="39"/>
    </row>
    <row r="109" spans="2:2" x14ac:dyDescent="0.25">
      <c r="B109" s="39"/>
    </row>
    <row r="110" spans="2:2" x14ac:dyDescent="0.25">
      <c r="B110" s="39"/>
    </row>
    <row r="111" spans="2:2" x14ac:dyDescent="0.25">
      <c r="B111" s="39"/>
    </row>
    <row r="112" spans="2:2" x14ac:dyDescent="0.25">
      <c r="B112" s="39"/>
    </row>
    <row r="113" spans="2:2" x14ac:dyDescent="0.25">
      <c r="B113" s="58"/>
    </row>
    <row r="114" spans="2:2" x14ac:dyDescent="0.25">
      <c r="B114" s="58"/>
    </row>
    <row r="115" spans="2:2" x14ac:dyDescent="0.25">
      <c r="B115" s="58"/>
    </row>
    <row r="116" spans="2:2" x14ac:dyDescent="0.25">
      <c r="B116" s="58"/>
    </row>
    <row r="117" spans="2:2" x14ac:dyDescent="0.25">
      <c r="B117" s="58"/>
    </row>
    <row r="118" spans="2:2" x14ac:dyDescent="0.25">
      <c r="B118" s="58"/>
    </row>
    <row r="119" spans="2:2" x14ac:dyDescent="0.25">
      <c r="B119" s="58"/>
    </row>
    <row r="120" spans="2:2" x14ac:dyDescent="0.25">
      <c r="B120" s="58"/>
    </row>
    <row r="121" spans="2:2" x14ac:dyDescent="0.25">
      <c r="B121" s="37"/>
    </row>
    <row r="122" spans="2:2" x14ac:dyDescent="0.25">
      <c r="B122" s="58"/>
    </row>
    <row r="123" spans="2:2" x14ac:dyDescent="0.25">
      <c r="B123" s="58"/>
    </row>
    <row r="124" spans="2:2" x14ac:dyDescent="0.25">
      <c r="B124" s="58"/>
    </row>
    <row r="125" spans="2:2" x14ac:dyDescent="0.25">
      <c r="B125" s="58"/>
    </row>
    <row r="126" spans="2:2" x14ac:dyDescent="0.25">
      <c r="B126" s="58"/>
    </row>
    <row r="127" spans="2:2" x14ac:dyDescent="0.25">
      <c r="B127" s="58"/>
    </row>
    <row r="128" spans="2:2" x14ac:dyDescent="0.25">
      <c r="B128" s="58"/>
    </row>
    <row r="129" spans="2:2" x14ac:dyDescent="0.25">
      <c r="B129" s="58"/>
    </row>
    <row r="130" spans="2:2" x14ac:dyDescent="0.25">
      <c r="B130" s="58"/>
    </row>
    <row r="131" spans="2:2" x14ac:dyDescent="0.25">
      <c r="B131" s="58"/>
    </row>
    <row r="132" spans="2:2" x14ac:dyDescent="0.25">
      <c r="B132" s="58"/>
    </row>
    <row r="133" spans="2:2" x14ac:dyDescent="0.25">
      <c r="B133" s="58"/>
    </row>
    <row r="134" spans="2:2" x14ac:dyDescent="0.25">
      <c r="B134" s="58"/>
    </row>
    <row r="135" spans="2:2" x14ac:dyDescent="0.25">
      <c r="B135" s="58"/>
    </row>
    <row r="136" spans="2:2" x14ac:dyDescent="0.25">
      <c r="B136" s="58"/>
    </row>
    <row r="137" spans="2:2" x14ac:dyDescent="0.25">
      <c r="B137" s="58"/>
    </row>
    <row r="138" spans="2:2" x14ac:dyDescent="0.25">
      <c r="B138" s="58"/>
    </row>
    <row r="140" spans="2:2" x14ac:dyDescent="0.25">
      <c r="B140" s="58"/>
    </row>
    <row r="141" spans="2:2" x14ac:dyDescent="0.25">
      <c r="B141" s="58"/>
    </row>
    <row r="142" spans="2:2" x14ac:dyDescent="0.25">
      <c r="B142" s="58"/>
    </row>
    <row r="147" spans="2:2" x14ac:dyDescent="0.25">
      <c r="B147" s="47"/>
    </row>
    <row r="148" spans="2:2" x14ac:dyDescent="0.25">
      <c r="B148" s="93"/>
    </row>
    <row r="154" spans="2:2" x14ac:dyDescent="0.25">
      <c r="B154" s="59"/>
    </row>
    <row r="155" spans="2:2" x14ac:dyDescent="0.25">
      <c r="B155" s="58"/>
    </row>
    <row r="157" spans="2:2" x14ac:dyDescent="0.25">
      <c r="B157" s="58"/>
    </row>
    <row r="158" spans="2:2" x14ac:dyDescent="0.25">
      <c r="B158" s="58"/>
    </row>
    <row r="159" spans="2:2" x14ac:dyDescent="0.25">
      <c r="B159" s="58"/>
    </row>
    <row r="160" spans="2:2" x14ac:dyDescent="0.25">
      <c r="B160" s="58"/>
    </row>
    <row r="161" spans="2:2" x14ac:dyDescent="0.25">
      <c r="B161" s="58"/>
    </row>
    <row r="162" spans="2:2" x14ac:dyDescent="0.25">
      <c r="B162" s="58"/>
    </row>
    <row r="163" spans="2:2" x14ac:dyDescent="0.25">
      <c r="B163" s="58"/>
    </row>
    <row r="164" spans="2:2" x14ac:dyDescent="0.25">
      <c r="B164" s="58"/>
    </row>
    <row r="165" spans="2:2" x14ac:dyDescent="0.25">
      <c r="B165" s="58"/>
    </row>
    <row r="166" spans="2:2" x14ac:dyDescent="0.25">
      <c r="B166" s="58"/>
    </row>
    <row r="167" spans="2:2" x14ac:dyDescent="0.25">
      <c r="B167" s="58"/>
    </row>
    <row r="168" spans="2:2" x14ac:dyDescent="0.25">
      <c r="B168" s="58"/>
    </row>
    <row r="265" spans="2:2" x14ac:dyDescent="0.25">
      <c r="B265" s="55"/>
    </row>
    <row r="266" spans="2:2" x14ac:dyDescent="0.25">
      <c r="B266" s="58"/>
    </row>
    <row r="267" spans="2:2" x14ac:dyDescent="0.25">
      <c r="B267" s="58"/>
    </row>
    <row r="270" spans="2:2" x14ac:dyDescent="0.25">
      <c r="B270" s="58"/>
    </row>
    <row r="286" spans="2:2" x14ac:dyDescent="0.25">
      <c r="B286" s="55"/>
    </row>
    <row r="316" spans="2:2" x14ac:dyDescent="0.25">
      <c r="B316" s="47"/>
    </row>
    <row r="317" spans="2:2" x14ac:dyDescent="0.25">
      <c r="B317" s="58"/>
    </row>
    <row r="319" spans="2:2" x14ac:dyDescent="0.25">
      <c r="B319" s="58"/>
    </row>
    <row r="320" spans="2:2" x14ac:dyDescent="0.25">
      <c r="B320" s="58"/>
    </row>
    <row r="321" spans="2:2" x14ac:dyDescent="0.25">
      <c r="B321" s="58"/>
    </row>
    <row r="322" spans="2:2" x14ac:dyDescent="0.25">
      <c r="B322" s="58"/>
    </row>
    <row r="323" spans="2:2" x14ac:dyDescent="0.25">
      <c r="B323" s="58"/>
    </row>
    <row r="324" spans="2:2" x14ac:dyDescent="0.25">
      <c r="B324" s="58"/>
    </row>
    <row r="325" spans="2:2" x14ac:dyDescent="0.25">
      <c r="B325" s="58"/>
    </row>
    <row r="326" spans="2:2" x14ac:dyDescent="0.25">
      <c r="B326" s="58"/>
    </row>
    <row r="327" spans="2:2" x14ac:dyDescent="0.25">
      <c r="B327" s="58"/>
    </row>
    <row r="328" spans="2:2" x14ac:dyDescent="0.25">
      <c r="B328" s="58"/>
    </row>
    <row r="329" spans="2:2" x14ac:dyDescent="0.25">
      <c r="B329" s="58"/>
    </row>
    <row r="330" spans="2:2" x14ac:dyDescent="0.25">
      <c r="B330" s="58"/>
    </row>
    <row r="342" spans="2:2" x14ac:dyDescent="0.25">
      <c r="B342" s="58"/>
    </row>
    <row r="343" spans="2:2" x14ac:dyDescent="0.25">
      <c r="B343" s="58"/>
    </row>
    <row r="344" spans="2:2" x14ac:dyDescent="0.25">
      <c r="B344" s="58"/>
    </row>
    <row r="345" spans="2:2" x14ac:dyDescent="0.25">
      <c r="B345" s="58"/>
    </row>
    <row r="346" spans="2:2" x14ac:dyDescent="0.25">
      <c r="B346" s="58"/>
    </row>
    <row r="347" spans="2:2" x14ac:dyDescent="0.25">
      <c r="B347" s="58"/>
    </row>
    <row r="348" spans="2:2" x14ac:dyDescent="0.25">
      <c r="B348" s="58"/>
    </row>
    <row r="349" spans="2:2" x14ac:dyDescent="0.25">
      <c r="B349" s="58"/>
    </row>
    <row r="350" spans="2:2" x14ac:dyDescent="0.25">
      <c r="B350" s="58"/>
    </row>
    <row r="352" spans="2:2" x14ac:dyDescent="0.25">
      <c r="B352" s="58"/>
    </row>
    <row r="353" spans="2:2" x14ac:dyDescent="0.25">
      <c r="B353" s="58"/>
    </row>
    <row r="354" spans="2:2" x14ac:dyDescent="0.25">
      <c r="B354" s="58"/>
    </row>
    <row r="355" spans="2:2" x14ac:dyDescent="0.25">
      <c r="B355" s="58"/>
    </row>
    <row r="356" spans="2:2" x14ac:dyDescent="0.25">
      <c r="B356" s="58"/>
    </row>
    <row r="358" spans="2:2" x14ac:dyDescent="0.25">
      <c r="B358" s="58"/>
    </row>
    <row r="361" spans="2:2" x14ac:dyDescent="0.25">
      <c r="B361" s="58"/>
    </row>
    <row r="364" spans="2:2" x14ac:dyDescent="0.25">
      <c r="B364" s="58"/>
    </row>
    <row r="365" spans="2:2" x14ac:dyDescent="0.25">
      <c r="B365" s="58"/>
    </row>
    <row r="366" spans="2:2" x14ac:dyDescent="0.25">
      <c r="B366" s="58"/>
    </row>
    <row r="367" spans="2:2" x14ac:dyDescent="0.25">
      <c r="B367" s="58"/>
    </row>
    <row r="368" spans="2:2" x14ac:dyDescent="0.25">
      <c r="B368" s="58"/>
    </row>
    <row r="369" spans="2:2" x14ac:dyDescent="0.25">
      <c r="B369" s="58"/>
    </row>
    <row r="370" spans="2:2" x14ac:dyDescent="0.25">
      <c r="B370" s="58"/>
    </row>
    <row r="371" spans="2:2" x14ac:dyDescent="0.25">
      <c r="B371" s="58"/>
    </row>
    <row r="372" spans="2:2" x14ac:dyDescent="0.25">
      <c r="B372" s="58"/>
    </row>
    <row r="373" spans="2:2" x14ac:dyDescent="0.25">
      <c r="B373" s="58"/>
    </row>
    <row r="374" spans="2:2" x14ac:dyDescent="0.25">
      <c r="B374" s="58"/>
    </row>
    <row r="375" spans="2:2" x14ac:dyDescent="0.25">
      <c r="B375" s="58"/>
    </row>
    <row r="376" spans="2:2" x14ac:dyDescent="0.25">
      <c r="B376" s="58"/>
    </row>
    <row r="377" spans="2:2" x14ac:dyDescent="0.25">
      <c r="B377" s="58"/>
    </row>
    <row r="378" spans="2:2" x14ac:dyDescent="0.25">
      <c r="B378" s="58"/>
    </row>
    <row r="379" spans="2:2" x14ac:dyDescent="0.25">
      <c r="B379" s="58"/>
    </row>
    <row r="380" spans="2:2" x14ac:dyDescent="0.25">
      <c r="B380" s="58"/>
    </row>
    <row r="381" spans="2:2" x14ac:dyDescent="0.25">
      <c r="B381" s="58"/>
    </row>
    <row r="382" spans="2:2" x14ac:dyDescent="0.25">
      <c r="B382" s="58"/>
    </row>
    <row r="386" spans="2:2" x14ac:dyDescent="0.25">
      <c r="B386" s="47"/>
    </row>
    <row r="403" spans="2:2" x14ac:dyDescent="0.25">
      <c r="B403" s="94"/>
    </row>
  </sheetData>
  <sheetProtection algorithmName="SHA-512" hashValue="FtJIbA0c3OkiGQh04KqPhWqm2ACx5B0ivlc+PLvgP7zxzYal9qvaMrx2gN43T5tptIo1Mlp2bdGNWU8pVsIwWQ==" saltValue="a1fWiKbfHCQlA5foY8aO3A==" spinCount="100000" sheet="1" formatCells="0" formatColumns="0" formatRows="0" insertHyperlinks="0" sort="0" autoFilter="0" pivotTables="0"/>
  <protectedRanges>
    <protectedRange sqref="B23:C27 C52:C88 B52 C21 C6:C19 B32:C43 C29:C31 A53:B88" name="Glossary"/>
  </protectedRanges>
  <phoneticPr fontId="43" type="noConversion"/>
  <pageMargins left="0.70866141732283472" right="0.70866141732283472" top="0.74803149606299213" bottom="0.74803149606299213" header="0.31496062992125984" footer="0.31496062992125984"/>
  <pageSetup paperSize="9" scale="35"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41" customWidth="1"/>
    <col min="2" max="2" width="60.5703125" style="41" bestFit="1" customWidth="1"/>
    <col min="3" max="3" width="41" style="41" customWidth="1"/>
    <col min="4" max="4" width="48.5703125" style="41" bestFit="1" customWidth="1"/>
    <col min="5" max="7" width="41" style="41" customWidth="1"/>
    <col min="8" max="8" width="7.28515625" style="41" customWidth="1"/>
    <col min="9" max="9" width="92" style="41" customWidth="1"/>
    <col min="10" max="11" width="47.7109375" style="41" customWidth="1"/>
    <col min="12" max="12" width="7.28515625" style="41" customWidth="1"/>
    <col min="13" max="13" width="25.7109375" style="41" customWidth="1"/>
    <col min="14" max="14" width="25.7109375" style="39" customWidth="1"/>
    <col min="15" max="16384" width="8.85546875" style="70"/>
  </cols>
  <sheetData>
    <row r="1" spans="1:13" ht="45" customHeight="1" x14ac:dyDescent="0.25">
      <c r="A1" s="449" t="s">
        <v>1143</v>
      </c>
      <c r="B1" s="449"/>
    </row>
    <row r="2" spans="1:13" ht="31.5" x14ac:dyDescent="0.25">
      <c r="A2" s="154" t="s">
        <v>1142</v>
      </c>
      <c r="B2" s="154"/>
      <c r="C2" s="39"/>
      <c r="D2" s="39"/>
      <c r="E2" s="39"/>
      <c r="F2" s="161" t="s">
        <v>1304</v>
      </c>
      <c r="G2" s="73"/>
      <c r="H2" s="39"/>
      <c r="I2" s="38"/>
      <c r="J2" s="39"/>
      <c r="K2" s="39"/>
      <c r="L2" s="39"/>
      <c r="M2" s="39"/>
    </row>
    <row r="3" spans="1:13" ht="15.75" thickBot="1" x14ac:dyDescent="0.3">
      <c r="A3" s="39"/>
      <c r="B3" s="40"/>
      <c r="C3" s="40"/>
      <c r="D3" s="39"/>
      <c r="E3" s="39"/>
      <c r="F3" s="39"/>
      <c r="G3" s="39"/>
      <c r="H3" s="39"/>
      <c r="L3" s="39"/>
      <c r="M3" s="39"/>
    </row>
    <row r="4" spans="1:13" ht="19.5" thickBot="1" x14ac:dyDescent="0.3">
      <c r="A4" s="42"/>
      <c r="B4" s="43" t="s">
        <v>35</v>
      </c>
      <c r="C4" s="44" t="s">
        <v>187</v>
      </c>
      <c r="D4" s="42"/>
      <c r="E4" s="42"/>
      <c r="F4" s="39"/>
      <c r="G4" s="39"/>
      <c r="H4" s="39"/>
      <c r="I4" s="52" t="s">
        <v>1135</v>
      </c>
      <c r="J4" s="92" t="s">
        <v>813</v>
      </c>
      <c r="L4" s="39"/>
      <c r="M4" s="39"/>
    </row>
    <row r="5" spans="1:13" ht="15.75" thickBot="1" x14ac:dyDescent="0.3">
      <c r="H5" s="39"/>
      <c r="I5" s="111" t="s">
        <v>815</v>
      </c>
      <c r="J5" s="41" t="s">
        <v>816</v>
      </c>
      <c r="L5" s="39"/>
      <c r="M5" s="39"/>
    </row>
    <row r="6" spans="1:13" ht="18.75" x14ac:dyDescent="0.25">
      <c r="A6" s="45"/>
      <c r="B6" s="46" t="s">
        <v>1040</v>
      </c>
      <c r="C6" s="45"/>
      <c r="E6" s="47"/>
      <c r="F6" s="47"/>
      <c r="G6" s="47"/>
      <c r="H6" s="39"/>
      <c r="I6" s="111" t="s">
        <v>818</v>
      </c>
      <c r="J6" s="41" t="s">
        <v>819</v>
      </c>
      <c r="L6" s="39"/>
      <c r="M6" s="39"/>
    </row>
    <row r="7" spans="1:13" x14ac:dyDescent="0.25">
      <c r="B7" s="49" t="s">
        <v>1141</v>
      </c>
      <c r="H7" s="39"/>
      <c r="I7" s="111" t="s">
        <v>821</v>
      </c>
      <c r="J7" s="41" t="s">
        <v>822</v>
      </c>
      <c r="L7" s="39"/>
      <c r="M7" s="39"/>
    </row>
    <row r="8" spans="1:13" x14ac:dyDescent="0.25">
      <c r="B8" s="49" t="s">
        <v>1053</v>
      </c>
      <c r="H8" s="39"/>
      <c r="I8" s="111" t="s">
        <v>1133</v>
      </c>
      <c r="J8" s="41" t="s">
        <v>1134</v>
      </c>
      <c r="L8" s="39"/>
      <c r="M8" s="39"/>
    </row>
    <row r="9" spans="1:13" ht="15.75" thickBot="1" x14ac:dyDescent="0.3">
      <c r="B9" s="50" t="s">
        <v>1075</v>
      </c>
      <c r="H9" s="39"/>
      <c r="L9" s="39"/>
      <c r="M9" s="39"/>
    </row>
    <row r="10" spans="1:13" x14ac:dyDescent="0.25">
      <c r="B10" s="51"/>
      <c r="H10" s="39"/>
      <c r="I10" s="112" t="s">
        <v>1137</v>
      </c>
      <c r="L10" s="39"/>
      <c r="M10" s="39"/>
    </row>
    <row r="11" spans="1:13" x14ac:dyDescent="0.25">
      <c r="B11" s="51"/>
      <c r="H11" s="39"/>
      <c r="I11" s="112" t="s">
        <v>1139</v>
      </c>
      <c r="L11" s="39"/>
      <c r="M11" s="39"/>
    </row>
    <row r="12" spans="1:13" ht="37.5" x14ac:dyDescent="0.25">
      <c r="A12" s="52" t="s">
        <v>44</v>
      </c>
      <c r="B12" s="52" t="s">
        <v>1124</v>
      </c>
      <c r="C12" s="53"/>
      <c r="D12" s="53"/>
      <c r="E12" s="53"/>
      <c r="F12" s="53"/>
      <c r="G12" s="53"/>
      <c r="H12" s="39"/>
      <c r="L12" s="39"/>
      <c r="M12" s="39"/>
    </row>
    <row r="13" spans="1:13" ht="15" customHeight="1" x14ac:dyDescent="0.25">
      <c r="A13" s="60"/>
      <c r="B13" s="61" t="s">
        <v>1052</v>
      </c>
      <c r="C13" s="60" t="s">
        <v>1123</v>
      </c>
      <c r="D13" s="60" t="s">
        <v>1136</v>
      </c>
      <c r="E13" s="62"/>
      <c r="F13" s="63"/>
      <c r="G13" s="63"/>
      <c r="H13" s="39"/>
      <c r="L13" s="39"/>
      <c r="M13" s="39"/>
    </row>
    <row r="14" spans="1:13" x14ac:dyDescent="0.25">
      <c r="A14" s="41" t="s">
        <v>1041</v>
      </c>
      <c r="B14" s="58" t="s">
        <v>1006</v>
      </c>
      <c r="C14" s="225" t="s">
        <v>819</v>
      </c>
      <c r="D14" s="225" t="s">
        <v>819</v>
      </c>
      <c r="E14" s="47"/>
      <c r="F14" s="47"/>
      <c r="G14" s="47"/>
      <c r="H14" s="39"/>
      <c r="L14" s="39"/>
      <c r="M14" s="39"/>
    </row>
    <row r="15" spans="1:13" x14ac:dyDescent="0.25">
      <c r="A15" s="41" t="s">
        <v>1042</v>
      </c>
      <c r="B15" s="58" t="s">
        <v>394</v>
      </c>
      <c r="C15" s="203" t="s">
        <v>1613</v>
      </c>
      <c r="D15" s="230" t="s">
        <v>1645</v>
      </c>
      <c r="E15" s="47"/>
      <c r="F15" s="47"/>
      <c r="G15" s="47"/>
      <c r="H15" s="39"/>
      <c r="L15" s="39"/>
      <c r="M15" s="39"/>
    </row>
    <row r="16" spans="1:13" x14ac:dyDescent="0.25">
      <c r="A16" s="41" t="s">
        <v>1043</v>
      </c>
      <c r="B16" s="58" t="s">
        <v>1007</v>
      </c>
      <c r="C16" s="203" t="s">
        <v>819</v>
      </c>
      <c r="D16" s="203" t="s">
        <v>819</v>
      </c>
      <c r="E16" s="47"/>
      <c r="F16" s="47"/>
      <c r="G16" s="47"/>
      <c r="H16" s="39"/>
      <c r="L16" s="39"/>
      <c r="M16" s="39"/>
    </row>
    <row r="17" spans="1:13" x14ac:dyDescent="0.25">
      <c r="A17" s="41" t="s">
        <v>1044</v>
      </c>
      <c r="B17" s="58" t="s">
        <v>1008</v>
      </c>
      <c r="C17" s="203" t="s">
        <v>819</v>
      </c>
      <c r="D17" s="203" t="s">
        <v>819</v>
      </c>
      <c r="E17" s="47"/>
      <c r="F17" s="47"/>
      <c r="G17" s="47"/>
      <c r="H17" s="39"/>
      <c r="L17" s="39"/>
      <c r="M17" s="39"/>
    </row>
    <row r="18" spans="1:13" x14ac:dyDescent="0.25">
      <c r="A18" s="41" t="s">
        <v>1045</v>
      </c>
      <c r="B18" s="58" t="s">
        <v>1009</v>
      </c>
      <c r="C18" s="203" t="s">
        <v>1613</v>
      </c>
      <c r="D18" s="230" t="s">
        <v>1645</v>
      </c>
      <c r="E18" s="47"/>
      <c r="F18" s="47"/>
      <c r="G18" s="47"/>
      <c r="H18" s="39"/>
      <c r="L18" s="39"/>
      <c r="M18" s="39"/>
    </row>
    <row r="19" spans="1:13" x14ac:dyDescent="0.25">
      <c r="A19" s="41" t="s">
        <v>1046</v>
      </c>
      <c r="B19" s="58" t="s">
        <v>1010</v>
      </c>
      <c r="C19" s="203" t="s">
        <v>819</v>
      </c>
      <c r="D19" s="203" t="s">
        <v>819</v>
      </c>
      <c r="E19" s="47"/>
      <c r="F19" s="47"/>
      <c r="G19" s="47"/>
      <c r="H19" s="39"/>
      <c r="L19" s="39"/>
      <c r="M19" s="39"/>
    </row>
    <row r="20" spans="1:13" x14ac:dyDescent="0.25">
      <c r="A20" s="41" t="s">
        <v>1047</v>
      </c>
      <c r="B20" s="58" t="s">
        <v>1011</v>
      </c>
      <c r="C20" s="203" t="s">
        <v>1614</v>
      </c>
      <c r="D20" s="196" t="s">
        <v>1646</v>
      </c>
      <c r="E20" s="47"/>
      <c r="F20" s="47"/>
      <c r="G20" s="47"/>
      <c r="H20" s="39"/>
      <c r="L20" s="39"/>
      <c r="M20" s="39"/>
    </row>
    <row r="21" spans="1:13" x14ac:dyDescent="0.25">
      <c r="A21" s="41" t="s">
        <v>1048</v>
      </c>
      <c r="B21" s="58" t="s">
        <v>1012</v>
      </c>
      <c r="C21" s="203" t="s">
        <v>819</v>
      </c>
      <c r="D21" s="203" t="s">
        <v>819</v>
      </c>
      <c r="E21" s="47"/>
      <c r="F21" s="47"/>
      <c r="G21" s="47"/>
      <c r="H21" s="39"/>
      <c r="L21" s="39"/>
      <c r="M21" s="39"/>
    </row>
    <row r="22" spans="1:13" x14ac:dyDescent="0.25">
      <c r="A22" s="41" t="s">
        <v>1049</v>
      </c>
      <c r="B22" s="58" t="s">
        <v>1013</v>
      </c>
      <c r="C22" s="203" t="s">
        <v>819</v>
      </c>
      <c r="D22" s="203" t="s">
        <v>819</v>
      </c>
      <c r="E22" s="47"/>
      <c r="F22" s="47"/>
      <c r="G22" s="47"/>
      <c r="H22" s="39"/>
      <c r="L22" s="39"/>
      <c r="M22" s="39"/>
    </row>
    <row r="23" spans="1:13" x14ac:dyDescent="0.25">
      <c r="A23" s="41" t="s">
        <v>1050</v>
      </c>
      <c r="B23" s="58" t="s">
        <v>1119</v>
      </c>
      <c r="C23" s="203" t="s">
        <v>819</v>
      </c>
      <c r="D23" s="203" t="s">
        <v>819</v>
      </c>
      <c r="E23" s="47"/>
      <c r="F23" s="47"/>
      <c r="G23" s="47"/>
      <c r="H23" s="39"/>
      <c r="L23" s="39"/>
      <c r="M23" s="39"/>
    </row>
    <row r="24" spans="1:13" x14ac:dyDescent="0.25">
      <c r="A24" s="41" t="s">
        <v>1121</v>
      </c>
      <c r="B24" s="58" t="s">
        <v>1120</v>
      </c>
      <c r="C24" s="203" t="s">
        <v>1613</v>
      </c>
      <c r="D24" s="182" t="s">
        <v>1645</v>
      </c>
      <c r="E24" s="47"/>
      <c r="F24" s="47"/>
      <c r="G24" s="47"/>
      <c r="H24" s="39"/>
      <c r="L24" s="39"/>
      <c r="M24" s="39"/>
    </row>
    <row r="25" spans="1:13" outlineLevel="1" x14ac:dyDescent="0.25">
      <c r="A25" s="41" t="s">
        <v>1051</v>
      </c>
      <c r="B25" s="56"/>
      <c r="E25" s="47"/>
      <c r="F25" s="47"/>
      <c r="G25" s="47"/>
      <c r="H25" s="39"/>
      <c r="L25" s="39"/>
      <c r="M25" s="39"/>
    </row>
    <row r="26" spans="1:13" outlineLevel="1" x14ac:dyDescent="0.25">
      <c r="A26" s="41" t="s">
        <v>1054</v>
      </c>
      <c r="B26" s="56"/>
      <c r="E26" s="47"/>
      <c r="F26" s="47"/>
      <c r="G26" s="47"/>
      <c r="H26" s="39"/>
      <c r="L26" s="39"/>
      <c r="M26" s="39"/>
    </row>
    <row r="27" spans="1:13" outlineLevel="1" x14ac:dyDescent="0.25">
      <c r="A27" s="41" t="s">
        <v>1055</v>
      </c>
      <c r="B27" s="56"/>
      <c r="E27" s="47"/>
      <c r="F27" s="47"/>
      <c r="G27" s="47"/>
      <c r="H27" s="39"/>
      <c r="L27" s="39"/>
      <c r="M27" s="39"/>
    </row>
    <row r="28" spans="1:13" outlineLevel="1" x14ac:dyDescent="0.25">
      <c r="A28" s="41" t="s">
        <v>1056</v>
      </c>
      <c r="B28" s="56"/>
      <c r="E28" s="47"/>
      <c r="F28" s="47"/>
      <c r="G28" s="47"/>
      <c r="H28" s="39"/>
      <c r="L28" s="39"/>
      <c r="M28" s="39"/>
    </row>
    <row r="29" spans="1:13" outlineLevel="1" x14ac:dyDescent="0.25">
      <c r="A29" s="41" t="s">
        <v>1057</v>
      </c>
      <c r="B29" s="56"/>
      <c r="E29" s="47"/>
      <c r="F29" s="47"/>
      <c r="G29" s="47"/>
      <c r="H29" s="39"/>
      <c r="L29" s="39"/>
      <c r="M29" s="39"/>
    </row>
    <row r="30" spans="1:13" outlineLevel="1" x14ac:dyDescent="0.25">
      <c r="A30" s="41" t="s">
        <v>1058</v>
      </c>
      <c r="B30" s="56"/>
      <c r="E30" s="47"/>
      <c r="F30" s="47"/>
      <c r="G30" s="47"/>
      <c r="H30" s="39"/>
      <c r="L30" s="39"/>
      <c r="M30" s="39"/>
    </row>
    <row r="31" spans="1:13" outlineLevel="1" x14ac:dyDescent="0.25">
      <c r="A31" s="41" t="s">
        <v>1059</v>
      </c>
      <c r="B31" s="56"/>
      <c r="E31" s="47"/>
      <c r="F31" s="47"/>
      <c r="G31" s="47"/>
      <c r="H31" s="39"/>
      <c r="L31" s="39"/>
      <c r="M31" s="39"/>
    </row>
    <row r="32" spans="1:13" outlineLevel="1" x14ac:dyDescent="0.25">
      <c r="A32" s="41" t="s">
        <v>1060</v>
      </c>
      <c r="B32" s="56"/>
      <c r="E32" s="47"/>
      <c r="F32" s="47"/>
      <c r="G32" s="47"/>
      <c r="H32" s="39"/>
      <c r="L32" s="39"/>
      <c r="M32" s="39"/>
    </row>
    <row r="33" spans="1:13" ht="18.75" x14ac:dyDescent="0.25">
      <c r="A33" s="53"/>
      <c r="B33" s="52" t="s">
        <v>1053</v>
      </c>
      <c r="C33" s="53"/>
      <c r="D33" s="53"/>
      <c r="E33" s="53"/>
      <c r="F33" s="53"/>
      <c r="G33" s="53"/>
      <c r="H33" s="39"/>
      <c r="L33" s="39"/>
      <c r="M33" s="39"/>
    </row>
    <row r="34" spans="1:13" ht="15" customHeight="1" x14ac:dyDescent="0.25">
      <c r="A34" s="60"/>
      <c r="B34" s="61" t="s">
        <v>1014</v>
      </c>
      <c r="C34" s="60" t="s">
        <v>1131</v>
      </c>
      <c r="D34" s="60" t="s">
        <v>1136</v>
      </c>
      <c r="E34" s="60" t="s">
        <v>1015</v>
      </c>
      <c r="F34" s="63"/>
      <c r="G34" s="63"/>
      <c r="H34" s="39"/>
      <c r="L34" s="39"/>
      <c r="M34" s="39"/>
    </row>
    <row r="35" spans="1:13" x14ac:dyDescent="0.25">
      <c r="A35" s="41" t="s">
        <v>1076</v>
      </c>
      <c r="B35" s="109" t="s">
        <v>1117</v>
      </c>
      <c r="C35" s="109" t="s">
        <v>1132</v>
      </c>
      <c r="D35" s="109" t="s">
        <v>1118</v>
      </c>
      <c r="E35" s="109" t="s">
        <v>1116</v>
      </c>
      <c r="F35" s="110"/>
      <c r="G35" s="110"/>
      <c r="H35" s="39"/>
      <c r="L35" s="39"/>
      <c r="M35" s="39"/>
    </row>
    <row r="36" spans="1:13" x14ac:dyDescent="0.25">
      <c r="A36" s="41" t="s">
        <v>1077</v>
      </c>
      <c r="B36" s="58" t="s">
        <v>1016</v>
      </c>
      <c r="C36" s="41" t="s">
        <v>46</v>
      </c>
      <c r="D36" s="41" t="s">
        <v>46</v>
      </c>
      <c r="E36" s="41" t="s">
        <v>46</v>
      </c>
      <c r="H36" s="39"/>
      <c r="L36" s="39"/>
      <c r="M36" s="39"/>
    </row>
    <row r="37" spans="1:13" x14ac:dyDescent="0.25">
      <c r="A37" s="41" t="s">
        <v>1078</v>
      </c>
      <c r="B37" s="58" t="s">
        <v>1017</v>
      </c>
      <c r="C37" s="41" t="s">
        <v>46</v>
      </c>
      <c r="D37" s="41" t="s">
        <v>46</v>
      </c>
      <c r="E37" s="41" t="s">
        <v>46</v>
      </c>
      <c r="H37" s="39"/>
      <c r="L37" s="39"/>
      <c r="M37" s="39"/>
    </row>
    <row r="38" spans="1:13" x14ac:dyDescent="0.25">
      <c r="A38" s="41" t="s">
        <v>1079</v>
      </c>
      <c r="B38" s="58" t="s">
        <v>1018</v>
      </c>
      <c r="C38" s="41" t="s">
        <v>46</v>
      </c>
      <c r="D38" s="41" t="s">
        <v>46</v>
      </c>
      <c r="E38" s="41" t="s">
        <v>46</v>
      </c>
      <c r="H38" s="39"/>
      <c r="L38" s="39"/>
      <c r="M38" s="39"/>
    </row>
    <row r="39" spans="1:13" x14ac:dyDescent="0.25">
      <c r="A39" s="41" t="s">
        <v>1080</v>
      </c>
      <c r="B39" s="58" t="s">
        <v>1019</v>
      </c>
      <c r="C39" s="41" t="s">
        <v>46</v>
      </c>
      <c r="D39" s="41" t="s">
        <v>46</v>
      </c>
      <c r="E39" s="41" t="s">
        <v>46</v>
      </c>
      <c r="H39" s="39"/>
      <c r="L39" s="39"/>
      <c r="M39" s="39"/>
    </row>
    <row r="40" spans="1:13" x14ac:dyDescent="0.25">
      <c r="A40" s="41" t="s">
        <v>1081</v>
      </c>
      <c r="B40" s="58" t="s">
        <v>1020</v>
      </c>
      <c r="C40" s="41" t="s">
        <v>46</v>
      </c>
      <c r="D40" s="41" t="s">
        <v>46</v>
      </c>
      <c r="E40" s="41" t="s">
        <v>46</v>
      </c>
      <c r="H40" s="39"/>
      <c r="L40" s="39"/>
      <c r="M40" s="39"/>
    </row>
    <row r="41" spans="1:13" x14ac:dyDescent="0.25">
      <c r="A41" s="41" t="s">
        <v>1082</v>
      </c>
      <c r="B41" s="58" t="s">
        <v>1021</v>
      </c>
      <c r="C41" s="41" t="s">
        <v>46</v>
      </c>
      <c r="D41" s="41" t="s">
        <v>46</v>
      </c>
      <c r="E41" s="41" t="s">
        <v>46</v>
      </c>
      <c r="H41" s="39"/>
      <c r="L41" s="39"/>
      <c r="M41" s="39"/>
    </row>
    <row r="42" spans="1:13" x14ac:dyDescent="0.25">
      <c r="A42" s="41" t="s">
        <v>1083</v>
      </c>
      <c r="B42" s="58" t="s">
        <v>1022</v>
      </c>
      <c r="C42" s="41" t="s">
        <v>46</v>
      </c>
      <c r="D42" s="41" t="s">
        <v>46</v>
      </c>
      <c r="E42" s="41" t="s">
        <v>46</v>
      </c>
      <c r="H42" s="39"/>
      <c r="L42" s="39"/>
      <c r="M42" s="39"/>
    </row>
    <row r="43" spans="1:13" x14ac:dyDescent="0.25">
      <c r="A43" s="41" t="s">
        <v>1084</v>
      </c>
      <c r="B43" s="58" t="s">
        <v>1023</v>
      </c>
      <c r="C43" s="41" t="s">
        <v>46</v>
      </c>
      <c r="D43" s="41" t="s">
        <v>46</v>
      </c>
      <c r="E43" s="41" t="s">
        <v>46</v>
      </c>
      <c r="H43" s="39"/>
      <c r="L43" s="39"/>
      <c r="M43" s="39"/>
    </row>
    <row r="44" spans="1:13" x14ac:dyDescent="0.25">
      <c r="A44" s="41" t="s">
        <v>1085</v>
      </c>
      <c r="B44" s="58" t="s">
        <v>1024</v>
      </c>
      <c r="C44" s="41" t="s">
        <v>46</v>
      </c>
      <c r="D44" s="41" t="s">
        <v>46</v>
      </c>
      <c r="E44" s="41" t="s">
        <v>46</v>
      </c>
      <c r="H44" s="39"/>
      <c r="L44" s="39"/>
      <c r="M44" s="39"/>
    </row>
    <row r="45" spans="1:13" x14ac:dyDescent="0.25">
      <c r="A45" s="41" t="s">
        <v>1086</v>
      </c>
      <c r="B45" s="58" t="s">
        <v>1025</v>
      </c>
      <c r="C45" s="41" t="s">
        <v>46</v>
      </c>
      <c r="D45" s="41" t="s">
        <v>46</v>
      </c>
      <c r="E45" s="41" t="s">
        <v>46</v>
      </c>
      <c r="H45" s="39"/>
      <c r="L45" s="39"/>
      <c r="M45" s="39"/>
    </row>
    <row r="46" spans="1:13" x14ac:dyDescent="0.25">
      <c r="A46" s="41" t="s">
        <v>1087</v>
      </c>
      <c r="B46" s="58" t="s">
        <v>1026</v>
      </c>
      <c r="C46" s="41" t="s">
        <v>46</v>
      </c>
      <c r="D46" s="41" t="s">
        <v>46</v>
      </c>
      <c r="E46" s="41" t="s">
        <v>46</v>
      </c>
      <c r="H46" s="39"/>
      <c r="L46" s="39"/>
      <c r="M46" s="39"/>
    </row>
    <row r="47" spans="1:13" x14ac:dyDescent="0.25">
      <c r="A47" s="41" t="s">
        <v>1088</v>
      </c>
      <c r="B47" s="58" t="s">
        <v>1027</v>
      </c>
      <c r="C47" s="41" t="s">
        <v>46</v>
      </c>
      <c r="D47" s="41" t="s">
        <v>46</v>
      </c>
      <c r="E47" s="41" t="s">
        <v>46</v>
      </c>
      <c r="H47" s="39"/>
      <c r="L47" s="39"/>
      <c r="M47" s="39"/>
    </row>
    <row r="48" spans="1:13" x14ac:dyDescent="0.25">
      <c r="A48" s="41" t="s">
        <v>1089</v>
      </c>
      <c r="B48" s="58" t="s">
        <v>1028</v>
      </c>
      <c r="C48" s="41" t="s">
        <v>46</v>
      </c>
      <c r="D48" s="41" t="s">
        <v>46</v>
      </c>
      <c r="E48" s="41" t="s">
        <v>46</v>
      </c>
      <c r="H48" s="39"/>
      <c r="L48" s="39"/>
      <c r="M48" s="39"/>
    </row>
    <row r="49" spans="1:13" x14ac:dyDescent="0.25">
      <c r="A49" s="41" t="s">
        <v>1090</v>
      </c>
      <c r="B49" s="58" t="s">
        <v>1029</v>
      </c>
      <c r="C49" s="41" t="s">
        <v>46</v>
      </c>
      <c r="D49" s="41" t="s">
        <v>46</v>
      </c>
      <c r="E49" s="41" t="s">
        <v>46</v>
      </c>
      <c r="H49" s="39"/>
      <c r="L49" s="39"/>
      <c r="M49" s="39"/>
    </row>
    <row r="50" spans="1:13" x14ac:dyDescent="0.25">
      <c r="A50" s="41" t="s">
        <v>1091</v>
      </c>
      <c r="B50" s="58" t="s">
        <v>1030</v>
      </c>
      <c r="C50" s="41" t="s">
        <v>46</v>
      </c>
      <c r="D50" s="41" t="s">
        <v>46</v>
      </c>
      <c r="E50" s="41" t="s">
        <v>46</v>
      </c>
      <c r="H50" s="39"/>
      <c r="L50" s="39"/>
      <c r="M50" s="39"/>
    </row>
    <row r="51" spans="1:13" x14ac:dyDescent="0.25">
      <c r="A51" s="41" t="s">
        <v>1092</v>
      </c>
      <c r="B51" s="58" t="s">
        <v>1031</v>
      </c>
      <c r="C51" s="41" t="s">
        <v>46</v>
      </c>
      <c r="D51" s="41" t="s">
        <v>46</v>
      </c>
      <c r="E51" s="41" t="s">
        <v>46</v>
      </c>
      <c r="H51" s="39"/>
      <c r="L51" s="39"/>
      <c r="M51" s="39"/>
    </row>
    <row r="52" spans="1:13" x14ac:dyDescent="0.25">
      <c r="A52" s="41" t="s">
        <v>1093</v>
      </c>
      <c r="B52" s="58" t="s">
        <v>1032</v>
      </c>
      <c r="C52" s="41" t="s">
        <v>46</v>
      </c>
      <c r="D52" s="41" t="s">
        <v>46</v>
      </c>
      <c r="E52" s="41" t="s">
        <v>46</v>
      </c>
      <c r="H52" s="39"/>
      <c r="L52" s="39"/>
      <c r="M52" s="39"/>
    </row>
    <row r="53" spans="1:13" x14ac:dyDescent="0.25">
      <c r="A53" s="41" t="s">
        <v>1094</v>
      </c>
      <c r="B53" s="58" t="s">
        <v>1033</v>
      </c>
      <c r="C53" s="41" t="s">
        <v>46</v>
      </c>
      <c r="D53" s="41" t="s">
        <v>46</v>
      </c>
      <c r="E53" s="41" t="s">
        <v>46</v>
      </c>
      <c r="H53" s="39"/>
      <c r="L53" s="39"/>
      <c r="M53" s="39"/>
    </row>
    <row r="54" spans="1:13" x14ac:dyDescent="0.25">
      <c r="A54" s="41" t="s">
        <v>1095</v>
      </c>
      <c r="B54" s="58" t="s">
        <v>1034</v>
      </c>
      <c r="C54" s="41" t="s">
        <v>46</v>
      </c>
      <c r="D54" s="41" t="s">
        <v>46</v>
      </c>
      <c r="E54" s="41" t="s">
        <v>46</v>
      </c>
      <c r="H54" s="39"/>
      <c r="L54" s="39"/>
      <c r="M54" s="39"/>
    </row>
    <row r="55" spans="1:13" x14ac:dyDescent="0.25">
      <c r="A55" s="41" t="s">
        <v>1096</v>
      </c>
      <c r="B55" s="58" t="s">
        <v>1035</v>
      </c>
      <c r="C55" s="41" t="s">
        <v>46</v>
      </c>
      <c r="D55" s="41" t="s">
        <v>46</v>
      </c>
      <c r="E55" s="41" t="s">
        <v>46</v>
      </c>
      <c r="H55" s="39"/>
      <c r="L55" s="39"/>
      <c r="M55" s="39"/>
    </row>
    <row r="56" spans="1:13" x14ac:dyDescent="0.25">
      <c r="A56" s="41" t="s">
        <v>1097</v>
      </c>
      <c r="B56" s="58" t="s">
        <v>1036</v>
      </c>
      <c r="C56" s="41" t="s">
        <v>46</v>
      </c>
      <c r="D56" s="41" t="s">
        <v>46</v>
      </c>
      <c r="E56" s="41" t="s">
        <v>46</v>
      </c>
      <c r="H56" s="39"/>
      <c r="L56" s="39"/>
      <c r="M56" s="39"/>
    </row>
    <row r="57" spans="1:13" x14ac:dyDescent="0.25">
      <c r="A57" s="41" t="s">
        <v>1098</v>
      </c>
      <c r="B57" s="58" t="s">
        <v>1037</v>
      </c>
      <c r="C57" s="41" t="s">
        <v>46</v>
      </c>
      <c r="D57" s="41" t="s">
        <v>46</v>
      </c>
      <c r="E57" s="41" t="s">
        <v>46</v>
      </c>
      <c r="H57" s="39"/>
      <c r="L57" s="39"/>
      <c r="M57" s="39"/>
    </row>
    <row r="58" spans="1:13" x14ac:dyDescent="0.25">
      <c r="A58" s="41" t="s">
        <v>1099</v>
      </c>
      <c r="B58" s="58" t="s">
        <v>1038</v>
      </c>
      <c r="C58" s="41" t="s">
        <v>46</v>
      </c>
      <c r="D58" s="41" t="s">
        <v>46</v>
      </c>
      <c r="E58" s="41" t="s">
        <v>46</v>
      </c>
      <c r="H58" s="39"/>
      <c r="L58" s="39"/>
      <c r="M58" s="39"/>
    </row>
    <row r="59" spans="1:13" x14ac:dyDescent="0.25">
      <c r="A59" s="41" t="s">
        <v>1100</v>
      </c>
      <c r="B59" s="58" t="s">
        <v>1039</v>
      </c>
      <c r="C59" s="41" t="s">
        <v>46</v>
      </c>
      <c r="D59" s="41" t="s">
        <v>46</v>
      </c>
      <c r="E59" s="41" t="s">
        <v>46</v>
      </c>
      <c r="H59" s="39"/>
      <c r="L59" s="39"/>
      <c r="M59" s="39"/>
    </row>
    <row r="60" spans="1:13" outlineLevel="1" x14ac:dyDescent="0.25">
      <c r="A60" s="41" t="s">
        <v>1061</v>
      </c>
      <c r="B60" s="58"/>
      <c r="E60" s="58"/>
      <c r="F60" s="58"/>
      <c r="G60" s="58"/>
      <c r="H60" s="39"/>
      <c r="L60" s="39"/>
      <c r="M60" s="39"/>
    </row>
    <row r="61" spans="1:13" outlineLevel="1" x14ac:dyDescent="0.25">
      <c r="A61" s="41" t="s">
        <v>1062</v>
      </c>
      <c r="B61" s="58"/>
      <c r="E61" s="58"/>
      <c r="F61" s="58"/>
      <c r="G61" s="58"/>
      <c r="H61" s="39"/>
      <c r="L61" s="39"/>
      <c r="M61" s="39"/>
    </row>
    <row r="62" spans="1:13" outlineLevel="1" x14ac:dyDescent="0.25">
      <c r="A62" s="41" t="s">
        <v>1063</v>
      </c>
      <c r="B62" s="58"/>
      <c r="E62" s="58"/>
      <c r="F62" s="58"/>
      <c r="G62" s="58"/>
      <c r="H62" s="39"/>
      <c r="L62" s="39"/>
      <c r="M62" s="39"/>
    </row>
    <row r="63" spans="1:13" outlineLevel="1" x14ac:dyDescent="0.25">
      <c r="A63" s="41" t="s">
        <v>1064</v>
      </c>
      <c r="B63" s="58"/>
      <c r="E63" s="58"/>
      <c r="F63" s="58"/>
      <c r="G63" s="58"/>
      <c r="H63" s="39"/>
      <c r="L63" s="39"/>
      <c r="M63" s="39"/>
    </row>
    <row r="64" spans="1:13" outlineLevel="1" x14ac:dyDescent="0.25">
      <c r="A64" s="41" t="s">
        <v>1065</v>
      </c>
      <c r="B64" s="58"/>
      <c r="E64" s="58"/>
      <c r="F64" s="58"/>
      <c r="G64" s="58"/>
      <c r="H64" s="39"/>
      <c r="L64" s="39"/>
      <c r="M64" s="39"/>
    </row>
    <row r="65" spans="1:14" outlineLevel="1" x14ac:dyDescent="0.25">
      <c r="A65" s="41" t="s">
        <v>1066</v>
      </c>
      <c r="B65" s="58"/>
      <c r="E65" s="58"/>
      <c r="F65" s="58"/>
      <c r="G65" s="58"/>
      <c r="H65" s="39"/>
      <c r="L65" s="39"/>
      <c r="M65" s="39"/>
    </row>
    <row r="66" spans="1:14" outlineLevel="1" x14ac:dyDescent="0.25">
      <c r="A66" s="41" t="s">
        <v>1067</v>
      </c>
      <c r="B66" s="58"/>
      <c r="E66" s="58"/>
      <c r="F66" s="58"/>
      <c r="G66" s="58"/>
      <c r="H66" s="39"/>
      <c r="L66" s="39"/>
      <c r="M66" s="39"/>
    </row>
    <row r="67" spans="1:14" outlineLevel="1" x14ac:dyDescent="0.25">
      <c r="A67" s="41" t="s">
        <v>1068</v>
      </c>
      <c r="B67" s="58"/>
      <c r="E67" s="58"/>
      <c r="F67" s="58"/>
      <c r="G67" s="58"/>
      <c r="H67" s="39"/>
      <c r="L67" s="39"/>
      <c r="M67" s="39"/>
    </row>
    <row r="68" spans="1:14" outlineLevel="1" x14ac:dyDescent="0.25">
      <c r="A68" s="41" t="s">
        <v>1069</v>
      </c>
      <c r="B68" s="58"/>
      <c r="E68" s="58"/>
      <c r="F68" s="58"/>
      <c r="G68" s="58"/>
      <c r="H68" s="39"/>
      <c r="L68" s="39"/>
      <c r="M68" s="39"/>
    </row>
    <row r="69" spans="1:14" outlineLevel="1" x14ac:dyDescent="0.25">
      <c r="A69" s="41" t="s">
        <v>1070</v>
      </c>
      <c r="B69" s="58"/>
      <c r="E69" s="58"/>
      <c r="F69" s="58"/>
      <c r="G69" s="58"/>
      <c r="H69" s="39"/>
      <c r="L69" s="39"/>
      <c r="M69" s="39"/>
    </row>
    <row r="70" spans="1:14" outlineLevel="1" x14ac:dyDescent="0.25">
      <c r="A70" s="41" t="s">
        <v>1071</v>
      </c>
      <c r="B70" s="58"/>
      <c r="E70" s="58"/>
      <c r="F70" s="58"/>
      <c r="G70" s="58"/>
      <c r="H70" s="39"/>
      <c r="L70" s="39"/>
      <c r="M70" s="39"/>
    </row>
    <row r="71" spans="1:14" outlineLevel="1" x14ac:dyDescent="0.25">
      <c r="A71" s="41" t="s">
        <v>1072</v>
      </c>
      <c r="B71" s="58"/>
      <c r="E71" s="58"/>
      <c r="F71" s="58"/>
      <c r="G71" s="58"/>
      <c r="H71" s="39"/>
      <c r="L71" s="39"/>
      <c r="M71" s="39"/>
    </row>
    <row r="72" spans="1:14" outlineLevel="1" x14ac:dyDescent="0.25">
      <c r="A72" s="41" t="s">
        <v>1073</v>
      </c>
      <c r="B72" s="58"/>
      <c r="E72" s="58"/>
      <c r="F72" s="58"/>
      <c r="G72" s="58"/>
      <c r="H72" s="39"/>
      <c r="L72" s="39"/>
      <c r="M72" s="39"/>
    </row>
    <row r="73" spans="1:14" ht="18.75" x14ac:dyDescent="0.25">
      <c r="A73" s="53"/>
      <c r="B73" s="52" t="s">
        <v>1075</v>
      </c>
      <c r="C73" s="53"/>
      <c r="D73" s="53"/>
      <c r="E73" s="53"/>
      <c r="F73" s="53"/>
      <c r="G73" s="53"/>
      <c r="H73" s="39"/>
    </row>
    <row r="74" spans="1:14" ht="15" customHeight="1" x14ac:dyDescent="0.25">
      <c r="A74" s="60"/>
      <c r="B74" s="61" t="s">
        <v>776</v>
      </c>
      <c r="C74" s="60" t="s">
        <v>1140</v>
      </c>
      <c r="D74" s="60"/>
      <c r="E74" s="63"/>
      <c r="F74" s="63"/>
      <c r="G74" s="63"/>
      <c r="H74" s="70"/>
      <c r="I74" s="70"/>
      <c r="J74" s="70"/>
      <c r="K74" s="70"/>
      <c r="L74" s="70"/>
      <c r="M74" s="70"/>
      <c r="N74" s="70"/>
    </row>
    <row r="75" spans="1:14" x14ac:dyDescent="0.25">
      <c r="A75" s="41" t="s">
        <v>1101</v>
      </c>
      <c r="B75" s="41" t="s">
        <v>1122</v>
      </c>
      <c r="C75" s="207">
        <v>249</v>
      </c>
      <c r="H75" s="39"/>
    </row>
    <row r="76" spans="1:14" x14ac:dyDescent="0.25">
      <c r="A76" s="41" t="s">
        <v>1102</v>
      </c>
      <c r="B76" s="41" t="s">
        <v>1138</v>
      </c>
      <c r="C76" s="207">
        <v>280</v>
      </c>
      <c r="H76" s="39"/>
    </row>
    <row r="77" spans="1:14" outlineLevel="1" x14ac:dyDescent="0.25">
      <c r="A77" s="41" t="s">
        <v>1103</v>
      </c>
      <c r="H77" s="39"/>
    </row>
    <row r="78" spans="1:14" outlineLevel="1" x14ac:dyDescent="0.25">
      <c r="A78" s="41" t="s">
        <v>1104</v>
      </c>
      <c r="B78" s="203" t="s">
        <v>1647</v>
      </c>
      <c r="C78" s="207">
        <v>85</v>
      </c>
      <c r="H78" s="39"/>
    </row>
    <row r="79" spans="1:14" outlineLevel="1" x14ac:dyDescent="0.25">
      <c r="A79" s="41" t="s">
        <v>1105</v>
      </c>
      <c r="B79" s="203" t="s">
        <v>1648</v>
      </c>
      <c r="C79" s="207">
        <v>313</v>
      </c>
      <c r="H79" s="39"/>
    </row>
    <row r="80" spans="1:14" outlineLevel="1" x14ac:dyDescent="0.25">
      <c r="A80" s="41" t="s">
        <v>1106</v>
      </c>
      <c r="H80" s="39"/>
    </row>
    <row r="81" spans="1:8" x14ac:dyDescent="0.25">
      <c r="A81" s="60"/>
      <c r="B81" s="61" t="s">
        <v>1107</v>
      </c>
      <c r="C81" s="60" t="s">
        <v>475</v>
      </c>
      <c r="D81" s="60" t="s">
        <v>476</v>
      </c>
      <c r="E81" s="63" t="s">
        <v>777</v>
      </c>
      <c r="F81" s="63" t="s">
        <v>778</v>
      </c>
      <c r="G81" s="63" t="s">
        <v>1130</v>
      </c>
      <c r="H81" s="39"/>
    </row>
    <row r="82" spans="1:8" x14ac:dyDescent="0.25">
      <c r="A82" s="41" t="s">
        <v>1108</v>
      </c>
      <c r="B82" s="41" t="s">
        <v>1189</v>
      </c>
      <c r="C82" s="207">
        <v>0</v>
      </c>
      <c r="D82" s="207">
        <v>0</v>
      </c>
      <c r="E82" s="207" t="s">
        <v>46</v>
      </c>
      <c r="F82" s="207" t="s">
        <v>46</v>
      </c>
      <c r="G82" s="207">
        <v>0</v>
      </c>
      <c r="H82" s="39"/>
    </row>
    <row r="83" spans="1:8" x14ac:dyDescent="0.25">
      <c r="A83" s="41" t="s">
        <v>1109</v>
      </c>
      <c r="B83" s="41" t="s">
        <v>1127</v>
      </c>
      <c r="C83" s="207">
        <v>0</v>
      </c>
      <c r="D83" s="207">
        <v>0</v>
      </c>
      <c r="E83" s="41" t="s">
        <v>46</v>
      </c>
      <c r="F83" s="41" t="s">
        <v>46</v>
      </c>
      <c r="G83" s="207">
        <v>0</v>
      </c>
      <c r="H83" s="39"/>
    </row>
    <row r="84" spans="1:8" x14ac:dyDescent="0.25">
      <c r="A84" s="41" t="s">
        <v>1110</v>
      </c>
      <c r="B84" s="41" t="s">
        <v>1125</v>
      </c>
      <c r="C84" s="207">
        <v>0</v>
      </c>
      <c r="D84" s="207">
        <v>0</v>
      </c>
      <c r="E84" s="41" t="s">
        <v>46</v>
      </c>
      <c r="F84" s="41" t="s">
        <v>46</v>
      </c>
      <c r="G84" s="207">
        <v>0</v>
      </c>
      <c r="H84" s="39"/>
    </row>
    <row r="85" spans="1:8" x14ac:dyDescent="0.25">
      <c r="A85" s="41" t="s">
        <v>1111</v>
      </c>
      <c r="B85" s="41" t="s">
        <v>1126</v>
      </c>
      <c r="C85" s="207">
        <v>1E-3</v>
      </c>
      <c r="D85" s="207">
        <v>3.0000000000000001E-3</v>
      </c>
      <c r="E85" s="41" t="s">
        <v>46</v>
      </c>
      <c r="F85" s="41" t="s">
        <v>46</v>
      </c>
      <c r="G85" s="207">
        <v>2E-3</v>
      </c>
      <c r="H85" s="39"/>
    </row>
    <row r="86" spans="1:8" x14ac:dyDescent="0.25">
      <c r="A86" s="41" t="s">
        <v>1129</v>
      </c>
      <c r="B86" s="41" t="s">
        <v>1128</v>
      </c>
      <c r="C86" s="207">
        <v>2E-3</v>
      </c>
      <c r="D86" s="207">
        <v>1E-3</v>
      </c>
      <c r="E86" s="41" t="s">
        <v>46</v>
      </c>
      <c r="F86" s="41" t="s">
        <v>46</v>
      </c>
      <c r="G86" s="207">
        <v>1E-3</v>
      </c>
      <c r="H86" s="39"/>
    </row>
    <row r="87" spans="1:8" outlineLevel="1" x14ac:dyDescent="0.25">
      <c r="A87" s="41" t="s">
        <v>1112</v>
      </c>
      <c r="H87" s="39"/>
    </row>
    <row r="88" spans="1:8" outlineLevel="1" x14ac:dyDescent="0.25">
      <c r="A88" s="41" t="s">
        <v>1113</v>
      </c>
      <c r="H88" s="39"/>
    </row>
    <row r="89" spans="1:8" outlineLevel="1" x14ac:dyDescent="0.25">
      <c r="A89" s="41" t="s">
        <v>1114</v>
      </c>
      <c r="H89" s="39"/>
    </row>
    <row r="90" spans="1:8" outlineLevel="1" x14ac:dyDescent="0.25">
      <c r="A90" s="41" t="s">
        <v>1115</v>
      </c>
      <c r="H90" s="39"/>
    </row>
    <row r="91" spans="1:8" x14ac:dyDescent="0.25">
      <c r="H91" s="39"/>
    </row>
    <row r="92" spans="1:8" x14ac:dyDescent="0.25">
      <c r="H92" s="39"/>
    </row>
    <row r="93" spans="1:8" x14ac:dyDescent="0.25">
      <c r="H93" s="39"/>
    </row>
    <row r="94" spans="1:8" x14ac:dyDescent="0.25">
      <c r="H94" s="39"/>
    </row>
    <row r="95" spans="1:8" x14ac:dyDescent="0.25">
      <c r="H95" s="39"/>
    </row>
    <row r="96" spans="1:8" x14ac:dyDescent="0.25">
      <c r="H96" s="39"/>
    </row>
    <row r="97" spans="8:8" x14ac:dyDescent="0.25">
      <c r="H97" s="39"/>
    </row>
    <row r="98" spans="8:8" x14ac:dyDescent="0.25">
      <c r="H98" s="39"/>
    </row>
    <row r="99" spans="8:8" x14ac:dyDescent="0.25">
      <c r="H99" s="39"/>
    </row>
    <row r="100" spans="8:8" x14ac:dyDescent="0.25">
      <c r="H100" s="39"/>
    </row>
    <row r="101" spans="8:8" x14ac:dyDescent="0.25">
      <c r="H101" s="39"/>
    </row>
    <row r="102" spans="8:8" x14ac:dyDescent="0.25">
      <c r="H102" s="39"/>
    </row>
    <row r="103" spans="8:8" x14ac:dyDescent="0.25">
      <c r="H103" s="39"/>
    </row>
    <row r="104" spans="8:8" x14ac:dyDescent="0.25">
      <c r="H104" s="39"/>
    </row>
    <row r="105" spans="8:8" x14ac:dyDescent="0.25">
      <c r="H105" s="39"/>
    </row>
    <row r="106" spans="8:8" x14ac:dyDescent="0.25">
      <c r="H106" s="39"/>
    </row>
    <row r="107" spans="8:8" x14ac:dyDescent="0.25">
      <c r="H107" s="39"/>
    </row>
    <row r="108" spans="8:8" x14ac:dyDescent="0.25">
      <c r="H108" s="39"/>
    </row>
    <row r="109" spans="8:8" x14ac:dyDescent="0.25">
      <c r="H109" s="39"/>
    </row>
    <row r="110" spans="8:8" x14ac:dyDescent="0.25">
      <c r="H110" s="39"/>
    </row>
    <row r="111" spans="8:8" x14ac:dyDescent="0.25">
      <c r="H111" s="39"/>
    </row>
    <row r="112" spans="8:8" x14ac:dyDescent="0.25">
      <c r="H112" s="39"/>
    </row>
  </sheetData>
  <sheetProtection formatCells="0" formatColumns="0" formatRows="0" insertHyperlinks="0" sort="0" autoFilter="0" pivotTables="0"/>
  <protectedRanges>
    <protectedRange sqref="C4 B35:E72 B77 B87:B90 C75:C80 C82:G90 B80" name="Optional ECBECAIs"/>
    <protectedRange sqref="C14:D24" name="Optional ECBECAIs_1_1"/>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35"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68343-F225-404C-B3C6-0FAE4AC2FD72}">
  <sheetPr>
    <pageSetUpPr fitToPage="1"/>
  </sheetPr>
  <dimension ref="A1:E44"/>
  <sheetViews>
    <sheetView zoomScale="85" zoomScaleNormal="85" workbookViewId="0"/>
  </sheetViews>
  <sheetFormatPr defaultColWidth="15.85546875" defaultRowHeight="17.25" x14ac:dyDescent="0.3"/>
  <cols>
    <col min="1" max="1" width="3.42578125" style="233" customWidth="1"/>
    <col min="2" max="2" width="33.7109375" style="237" bestFit="1" customWidth="1"/>
    <col min="3" max="3" width="1.5703125" style="238" customWidth="1"/>
    <col min="4" max="4" width="71" style="237" customWidth="1"/>
    <col min="5" max="6" width="23.5703125" style="237" customWidth="1"/>
    <col min="7" max="7" width="1.85546875" style="237" customWidth="1"/>
    <col min="8" max="8" width="15.85546875" style="237"/>
    <col min="9" max="9" width="6.140625" style="237" customWidth="1"/>
    <col min="10" max="16384" width="15.85546875" style="237"/>
  </cols>
  <sheetData>
    <row r="1" spans="2:4" s="233" customFormat="1" ht="12" customHeight="1" x14ac:dyDescent="0.3">
      <c r="C1" s="234"/>
    </row>
    <row r="2" spans="2:4" s="233" customFormat="1" ht="12" customHeight="1" x14ac:dyDescent="0.3">
      <c r="C2" s="234"/>
    </row>
    <row r="3" spans="2:4" s="233" customFormat="1" ht="12" customHeight="1" x14ac:dyDescent="0.3">
      <c r="C3" s="234"/>
    </row>
    <row r="4" spans="2:4" s="233" customFormat="1" ht="15.75" customHeight="1" x14ac:dyDescent="0.3">
      <c r="C4" s="234"/>
    </row>
    <row r="5" spans="2:4" s="233" customFormat="1" ht="24" customHeight="1" x14ac:dyDescent="0.35">
      <c r="B5" s="450" t="s">
        <v>1652</v>
      </c>
      <c r="C5" s="450"/>
      <c r="D5" s="450"/>
    </row>
    <row r="6" spans="2:4" s="233" customFormat="1" ht="6" customHeight="1" x14ac:dyDescent="0.3">
      <c r="C6" s="234"/>
    </row>
    <row r="7" spans="2:4" s="233" customFormat="1" ht="15.75" customHeight="1" x14ac:dyDescent="0.3">
      <c r="B7" s="235" t="s">
        <v>1653</v>
      </c>
      <c r="D7" s="236">
        <v>44561</v>
      </c>
    </row>
    <row r="8" spans="2:4" ht="11.25" customHeight="1" x14ac:dyDescent="0.3"/>
    <row r="10" spans="2:4" x14ac:dyDescent="0.3">
      <c r="B10" s="239" t="s">
        <v>1654</v>
      </c>
    </row>
    <row r="11" spans="2:4" x14ac:dyDescent="0.3">
      <c r="B11" s="238" t="s">
        <v>1655</v>
      </c>
      <c r="D11" s="238"/>
    </row>
    <row r="12" spans="2:4" x14ac:dyDescent="0.3">
      <c r="B12" s="240" t="s">
        <v>1656</v>
      </c>
      <c r="D12" s="391" t="s">
        <v>1655</v>
      </c>
    </row>
    <row r="13" spans="2:4" x14ac:dyDescent="0.3">
      <c r="B13" s="240"/>
    </row>
    <row r="14" spans="2:4" x14ac:dyDescent="0.3">
      <c r="B14" s="238" t="s">
        <v>1657</v>
      </c>
    </row>
    <row r="15" spans="2:4" x14ac:dyDescent="0.3">
      <c r="B15" s="240" t="s">
        <v>1658</v>
      </c>
      <c r="D15" s="391" t="s">
        <v>1659</v>
      </c>
    </row>
    <row r="16" spans="2:4" x14ac:dyDescent="0.3">
      <c r="B16" s="240" t="s">
        <v>1660</v>
      </c>
      <c r="D16" s="391" t="s">
        <v>1661</v>
      </c>
    </row>
    <row r="17" spans="2:4" x14ac:dyDescent="0.3">
      <c r="B17" s="240" t="s">
        <v>1662</v>
      </c>
      <c r="D17" s="391" t="s">
        <v>1663</v>
      </c>
    </row>
    <row r="18" spans="2:4" x14ac:dyDescent="0.3">
      <c r="B18" s="240" t="s">
        <v>1664</v>
      </c>
      <c r="D18" s="391" t="s">
        <v>1665</v>
      </c>
    </row>
    <row r="19" spans="2:4" x14ac:dyDescent="0.3">
      <c r="B19" s="240" t="s">
        <v>1666</v>
      </c>
      <c r="D19" s="391" t="s">
        <v>1667</v>
      </c>
    </row>
    <row r="20" spans="2:4" x14ac:dyDescent="0.3">
      <c r="B20" s="240" t="s">
        <v>1668</v>
      </c>
      <c r="D20" s="391" t="s">
        <v>1669</v>
      </c>
    </row>
    <row r="21" spans="2:4" x14ac:dyDescent="0.3">
      <c r="B21" s="240"/>
    </row>
    <row r="22" spans="2:4" x14ac:dyDescent="0.3">
      <c r="B22" s="240" t="s">
        <v>1670</v>
      </c>
      <c r="D22" s="391" t="s">
        <v>1671</v>
      </c>
    </row>
    <row r="23" spans="2:4" x14ac:dyDescent="0.3">
      <c r="B23" s="240" t="s">
        <v>1672</v>
      </c>
      <c r="D23" s="391" t="s">
        <v>1673</v>
      </c>
    </row>
    <row r="24" spans="2:4" x14ac:dyDescent="0.3">
      <c r="B24" s="240" t="s">
        <v>1674</v>
      </c>
      <c r="D24" s="391" t="s">
        <v>1675</v>
      </c>
    </row>
    <row r="25" spans="2:4" x14ac:dyDescent="0.3">
      <c r="B25" s="240" t="s">
        <v>1676</v>
      </c>
      <c r="D25" s="391" t="s">
        <v>1677</v>
      </c>
    </row>
    <row r="26" spans="2:4" x14ac:dyDescent="0.3">
      <c r="B26" s="240" t="s">
        <v>1678</v>
      </c>
      <c r="D26" s="391" t="s">
        <v>1679</v>
      </c>
    </row>
    <row r="27" spans="2:4" x14ac:dyDescent="0.3">
      <c r="B27" s="240" t="s">
        <v>1680</v>
      </c>
      <c r="D27" s="391" t="s">
        <v>1681</v>
      </c>
    </row>
    <row r="28" spans="2:4" x14ac:dyDescent="0.3">
      <c r="B28" s="240" t="s">
        <v>1682</v>
      </c>
      <c r="D28" s="391" t="s">
        <v>1683</v>
      </c>
    </row>
    <row r="29" spans="2:4" x14ac:dyDescent="0.3">
      <c r="B29" s="240" t="s">
        <v>1684</v>
      </c>
      <c r="D29" s="391" t="s">
        <v>1685</v>
      </c>
    </row>
    <row r="30" spans="2:4" x14ac:dyDescent="0.3">
      <c r="B30" s="240" t="s">
        <v>1686</v>
      </c>
      <c r="D30" s="391" t="s">
        <v>1687</v>
      </c>
    </row>
    <row r="31" spans="2:4" x14ac:dyDescent="0.3">
      <c r="B31" s="240" t="s">
        <v>1688</v>
      </c>
      <c r="D31" s="391" t="s">
        <v>1689</v>
      </c>
    </row>
    <row r="32" spans="2:4" x14ac:dyDescent="0.3">
      <c r="B32" s="240" t="s">
        <v>1690</v>
      </c>
      <c r="D32" s="391" t="s">
        <v>1691</v>
      </c>
    </row>
    <row r="33" spans="2:5" x14ac:dyDescent="0.3">
      <c r="B33" s="240" t="s">
        <v>1692</v>
      </c>
      <c r="D33" s="391" t="s">
        <v>1693</v>
      </c>
    </row>
    <row r="34" spans="2:5" x14ac:dyDescent="0.3">
      <c r="B34" s="240" t="s">
        <v>1694</v>
      </c>
      <c r="D34" s="391" t="s">
        <v>1695</v>
      </c>
    </row>
    <row r="35" spans="2:5" x14ac:dyDescent="0.3">
      <c r="B35" s="240" t="s">
        <v>1696</v>
      </c>
      <c r="D35" s="391" t="s">
        <v>1697</v>
      </c>
    </row>
    <row r="36" spans="2:5" x14ac:dyDescent="0.3">
      <c r="B36" s="240" t="s">
        <v>1698</v>
      </c>
      <c r="D36" s="391" t="s">
        <v>1699</v>
      </c>
    </row>
    <row r="37" spans="2:5" x14ac:dyDescent="0.3">
      <c r="B37" s="240" t="s">
        <v>1700</v>
      </c>
      <c r="D37" s="391" t="s">
        <v>1701</v>
      </c>
    </row>
    <row r="38" spans="2:5" x14ac:dyDescent="0.3">
      <c r="B38" s="240" t="s">
        <v>1702</v>
      </c>
      <c r="D38" s="391" t="s">
        <v>1703</v>
      </c>
    </row>
    <row r="39" spans="2:5" x14ac:dyDescent="0.3">
      <c r="B39" s="240" t="s">
        <v>1704</v>
      </c>
      <c r="D39" s="391" t="s">
        <v>1705</v>
      </c>
    </row>
    <row r="40" spans="2:5" x14ac:dyDescent="0.3">
      <c r="E40" s="238"/>
    </row>
    <row r="41" spans="2:5" x14ac:dyDescent="0.3">
      <c r="E41" s="238"/>
    </row>
    <row r="42" spans="2:5" x14ac:dyDescent="0.3">
      <c r="B42" s="239" t="s">
        <v>1706</v>
      </c>
      <c r="E42" s="238"/>
    </row>
    <row r="43" spans="2:5" x14ac:dyDescent="0.3">
      <c r="B43" s="240" t="s">
        <v>1707</v>
      </c>
      <c r="D43" s="391" t="s">
        <v>1708</v>
      </c>
      <c r="E43" s="238"/>
    </row>
    <row r="44" spans="2:5" x14ac:dyDescent="0.3">
      <c r="B44" s="240" t="s">
        <v>1709</v>
      </c>
      <c r="D44" s="391" t="s">
        <v>1710</v>
      </c>
    </row>
  </sheetData>
  <mergeCells count="1">
    <mergeCell ref="B5:D5"/>
  </mergeCells>
  <hyperlinks>
    <hyperlink ref="D12" location="'Tabel A - General Issuer Detail'!A1" display="General Issuer Detail" xr:uid="{69A7B11F-8961-4ED5-8701-2ABC3E7CBBFD}"/>
    <hyperlink ref="D15" location="'G1-G4 - Cover pool inform.'!A1" display="General cover pool information " xr:uid="{55166C2E-3D3F-4406-89E1-23702996200F}"/>
    <hyperlink ref="D16" location="'G1-G4 - Cover pool inform.'!B25" display="Outstanding CBs" xr:uid="{05C588B9-565B-41C2-8814-BD9FF63D9CB5}"/>
    <hyperlink ref="D19" location="'G1-G4 - Cover pool inform.'!B61" display="Legal ALM (balance principle) adherence" xr:uid="{7B33DA8A-9BE9-4A75-9A13-4216D1C9E9A9}"/>
    <hyperlink ref="D20" location="'G1-G4 - Cover pool inform.'!B70" display="Additional characteristics of ALM business model for issued CBs" xr:uid="{A91BE296-0C58-4399-A963-3B1C6A11E366}"/>
    <hyperlink ref="D22" location="'Table 1-3 - Lending'!B7" display="Number of loans by property category" xr:uid="{B45FB823-620E-47A3-81F0-F6B98B17D046}"/>
    <hyperlink ref="D23" location="'Table 1-3 - Lending'!B16" display="Lending by property category, DKKbn" xr:uid="{8BD475DD-596D-4618-B305-E9D88543A2B5}"/>
    <hyperlink ref="D24" location="'Table 1-3 - Lending'!B23" display="Lending, by loan size, DKKbn" xr:uid="{A62A0EE8-F796-4986-A9D7-A155DC23763C}"/>
    <hyperlink ref="D25" location="'Table 4 - LTV'!B7" display="Lending, by-loan to-value (LTV), current property value, DKKbn" xr:uid="{944C1278-B8EF-4653-B98D-29439366CDD0}"/>
    <hyperlink ref="D26" location="'Table 4 - LTV'!B29" display="Lending, by-loan to-value (LTV), current property value, Per cent" xr:uid="{FCAC4F42-6EAC-4294-8728-F57BDB51488E}"/>
    <hyperlink ref="D27" location="'Table 4 - LTV'!B51" display="Lending, by-loan to-value (LTV), current property value, DKKbn (&quot;Sidste krone&quot;)" xr:uid="{C5A72E34-908D-424A-B2AE-AE429873F777}"/>
    <hyperlink ref="D28" location="'Table 4 - LTV'!B73" display="Lending, by-loan to-value (LTV), current property value, Per cent (&quot;Sidste krone&quot;)" xr:uid="{A2F32292-ECC6-4B46-89FE-F172FA2C8E61}"/>
    <hyperlink ref="D29" location="'Table 5 - Lending by region'!B7" display="Lending by region, DKKbn" xr:uid="{20EB61D9-F153-47AE-9EFF-C3744D7B7E8D}"/>
    <hyperlink ref="D30" location="'Table 6-8 - Lending by loantype'!B6" display="Lending by loan type - IO Loans, DKKbn" xr:uid="{2BE5BB5F-197D-47CC-89F2-B7948A8B784F}"/>
    <hyperlink ref="D31" location="'Table 6-8 - Lending by loantype'!B23" display="Lending by loan type - Repayment Loans / Amortizing Loans, DKKbn" xr:uid="{106B8402-569C-48FE-9BCB-C8FB290F6677}"/>
    <hyperlink ref="D32" location="'Table 6-8 - Lending by loantype'!B40" display="Lending by loan type - All loans, DKKbn" xr:uid="{3DFC0E22-63E7-4755-B249-71FEF89B4A4E}"/>
    <hyperlink ref="D33" location="'Table 9-11 - Lending'!B6" display="Lending by Seasoning, DKKbn (Seasoning defined by duration of customer relationship)" xr:uid="{6EDE3CAB-49E3-4C8E-8722-85A150D678B9}"/>
    <hyperlink ref="D34" location="'Table 9-11 - Lending'!B20" display="Lending by remaining maturity, DKKbn" xr:uid="{36BF83BA-F35C-4F94-A70A-B3A9DFC147A0}"/>
    <hyperlink ref="D35" location="'Table 9-11 - Lending'!B35" display="90 day Non-performing loans by property type, as percentage of instalments payments, %" xr:uid="{40945775-9D42-4F83-B017-387CB9BC14DD}"/>
    <hyperlink ref="D36" location="'Table 9-11 - Lending'!B45" display="90 day Non-performing loans by property type, as percentage of lending, %" xr:uid="{9C43F3C3-0EE6-40E7-B3F0-54E0C56F0DF9}"/>
    <hyperlink ref="D37" location="'Table 9-11 - Lending'!B55" display="90 day Non-performing loans by property type, as percentage of lending, by continous LTV bracket, %" xr:uid="{AB1B3494-92CA-44EB-BFD2-6899213D1996}"/>
    <hyperlink ref="D38" location="'Table 9-11 - Lending'!B67" display="Realised losses (DKKm)" xr:uid="{270AEC6C-C428-477E-A35A-1029132CF337}"/>
    <hyperlink ref="D39" location="'Table 9-11 - Lending'!B76" display="Realised losses (%)" xr:uid="{5E5028DB-AB7A-4821-87C6-8AF5B3EF92F7}"/>
  </hyperlinks>
  <pageMargins left="0.78740157480314965" right="0.59055118110236227" top="0.78740157480314965" bottom="0.78740157480314965" header="0" footer="0"/>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EB995-4E86-49E0-B27A-6DDDFD3266D1}">
  <sheetPr>
    <pageSetUpPr fitToPage="1"/>
  </sheetPr>
  <dimension ref="B1:I46"/>
  <sheetViews>
    <sheetView zoomScale="110" zoomScaleNormal="110" workbookViewId="0"/>
  </sheetViews>
  <sheetFormatPr defaultColWidth="15.85546875" defaultRowHeight="16.5" x14ac:dyDescent="0.3"/>
  <cols>
    <col min="1" max="1" width="3.42578125" style="233" customWidth="1"/>
    <col min="2" max="2" width="68.42578125" style="233" bestFit="1" customWidth="1"/>
    <col min="3" max="6" width="15.7109375" style="233" bestFit="1" customWidth="1"/>
    <col min="7" max="7" width="5.140625" style="233" customWidth="1"/>
    <col min="8" max="16384" width="15.85546875" style="233"/>
  </cols>
  <sheetData>
    <row r="1" spans="2:6" ht="12" customHeight="1" x14ac:dyDescent="0.3"/>
    <row r="2" spans="2:6" ht="12" customHeight="1" x14ac:dyDescent="0.3"/>
    <row r="3" spans="2:6" ht="12" customHeight="1" x14ac:dyDescent="0.3"/>
    <row r="4" spans="2:6" ht="36" customHeight="1" x14ac:dyDescent="0.3">
      <c r="B4" s="241" t="s">
        <v>1711</v>
      </c>
      <c r="C4" s="451"/>
      <c r="D4" s="451"/>
    </row>
    <row r="5" spans="2:6" x14ac:dyDescent="0.3">
      <c r="B5" s="242" t="s">
        <v>1712</v>
      </c>
      <c r="C5" s="243"/>
      <c r="D5" s="243"/>
      <c r="E5" s="243"/>
      <c r="F5" s="243"/>
    </row>
    <row r="6" spans="2:6" ht="3.75" customHeight="1" x14ac:dyDescent="0.3">
      <c r="B6" s="244"/>
      <c r="C6" s="245"/>
      <c r="D6" s="245"/>
      <c r="E6" s="245"/>
      <c r="F6" s="245"/>
    </row>
    <row r="7" spans="2:6" ht="3" customHeight="1" x14ac:dyDescent="0.3">
      <c r="B7" s="244"/>
    </row>
    <row r="8" spans="2:6" ht="3.75" customHeight="1" x14ac:dyDescent="0.3"/>
    <row r="9" spans="2:6" x14ac:dyDescent="0.3">
      <c r="B9" s="246" t="s">
        <v>1713</v>
      </c>
      <c r="C9" s="247" t="s">
        <v>1714</v>
      </c>
      <c r="D9" s="247" t="s">
        <v>1715</v>
      </c>
      <c r="E9" s="247" t="s">
        <v>1716</v>
      </c>
      <c r="F9" s="247" t="s">
        <v>1717</v>
      </c>
    </row>
    <row r="10" spans="2:6" x14ac:dyDescent="0.3">
      <c r="B10" s="386" t="s">
        <v>1718</v>
      </c>
      <c r="C10" s="248">
        <v>183.87123547249999</v>
      </c>
      <c r="D10" s="248">
        <v>182.81229164704999</v>
      </c>
      <c r="E10" s="248">
        <v>182.52422514502001</v>
      </c>
      <c r="F10" s="248">
        <v>182.02419695</v>
      </c>
    </row>
    <row r="11" spans="2:6" x14ac:dyDescent="0.3">
      <c r="B11" s="386" t="s">
        <v>1719</v>
      </c>
      <c r="C11" s="248">
        <v>175.20266192307</v>
      </c>
      <c r="D11" s="248">
        <v>171.33206435896</v>
      </c>
      <c r="E11" s="248">
        <v>170.70034035347001</v>
      </c>
      <c r="F11" s="248">
        <v>168.31988717600001</v>
      </c>
    </row>
    <row r="12" spans="2:6" ht="33" x14ac:dyDescent="0.3">
      <c r="B12" s="249" t="s">
        <v>1720</v>
      </c>
      <c r="C12" s="250">
        <v>175.20266192307</v>
      </c>
      <c r="D12" s="250">
        <v>171.33206435896</v>
      </c>
      <c r="E12" s="250">
        <v>170.70034035347001</v>
      </c>
      <c r="F12" s="250">
        <v>168.3</v>
      </c>
    </row>
    <row r="13" spans="2:6" x14ac:dyDescent="0.3">
      <c r="B13" s="251" t="s">
        <v>1721</v>
      </c>
      <c r="C13" s="252">
        <v>0.17111097020181915</v>
      </c>
      <c r="D13" s="252">
        <v>0.16546230330285322</v>
      </c>
      <c r="E13" s="252">
        <v>0.1647438132417017</v>
      </c>
      <c r="F13" s="252">
        <v>0.16855000000000001</v>
      </c>
    </row>
    <row r="14" spans="2:6" x14ac:dyDescent="0.3">
      <c r="B14" s="386" t="s">
        <v>1722</v>
      </c>
      <c r="C14" s="253">
        <v>0.18636046746447862</v>
      </c>
      <c r="D14" s="253">
        <v>0.18126239892852758</v>
      </c>
      <c r="E14" s="253">
        <v>0.1804701174063775</v>
      </c>
      <c r="F14" s="253">
        <v>0.18461</v>
      </c>
    </row>
    <row r="15" spans="2:6" x14ac:dyDescent="0.3">
      <c r="B15" s="386" t="s">
        <v>1723</v>
      </c>
      <c r="C15" s="248">
        <v>161.20288895670001</v>
      </c>
      <c r="D15" s="248">
        <v>160.05143797594999</v>
      </c>
      <c r="E15" s="248">
        <v>159.31594314540001</v>
      </c>
      <c r="F15" s="248">
        <v>157.842924412</v>
      </c>
    </row>
    <row r="16" spans="2:6" x14ac:dyDescent="0.3">
      <c r="B16" s="386" t="s">
        <v>1724</v>
      </c>
      <c r="C16" s="248">
        <v>4</v>
      </c>
      <c r="D16" s="248">
        <v>4</v>
      </c>
      <c r="E16" s="248">
        <v>4</v>
      </c>
      <c r="F16" s="248">
        <v>4</v>
      </c>
    </row>
    <row r="17" spans="2:6" x14ac:dyDescent="0.3">
      <c r="B17" s="254" t="s">
        <v>1725</v>
      </c>
      <c r="C17" s="248">
        <v>1</v>
      </c>
      <c r="D17" s="248">
        <v>1</v>
      </c>
      <c r="E17" s="248">
        <v>1</v>
      </c>
      <c r="F17" s="248">
        <v>3</v>
      </c>
    </row>
    <row r="18" spans="2:6" x14ac:dyDescent="0.3">
      <c r="B18" s="251" t="s">
        <v>1726</v>
      </c>
      <c r="C18" s="397"/>
      <c r="D18" s="255" t="s">
        <v>2064</v>
      </c>
      <c r="E18" s="255" t="s">
        <v>2064</v>
      </c>
      <c r="F18" s="255" t="s">
        <v>2064</v>
      </c>
    </row>
    <row r="19" spans="2:6" x14ac:dyDescent="0.3">
      <c r="B19" s="256" t="s">
        <v>1727</v>
      </c>
      <c r="C19" s="248">
        <v>-109.44881637</v>
      </c>
      <c r="D19" s="248">
        <v>-78.258301000000003</v>
      </c>
      <c r="E19" s="248">
        <v>-74.446606279999997</v>
      </c>
      <c r="F19" s="248">
        <v>-30.4</v>
      </c>
    </row>
    <row r="20" spans="2:6" ht="33" x14ac:dyDescent="0.3">
      <c r="B20" s="257" t="s">
        <v>1728</v>
      </c>
      <c r="C20" s="250">
        <v>0</v>
      </c>
      <c r="D20" s="250">
        <v>0</v>
      </c>
      <c r="E20" s="250">
        <v>0</v>
      </c>
      <c r="F20" s="250">
        <v>5.6</v>
      </c>
    </row>
    <row r="21" spans="2:6" ht="9.75" customHeight="1" x14ac:dyDescent="0.3">
      <c r="B21" s="244"/>
      <c r="C21" s="245"/>
      <c r="D21" s="245"/>
      <c r="E21" s="245"/>
      <c r="F21" s="245"/>
    </row>
    <row r="22" spans="2:6" x14ac:dyDescent="0.3">
      <c r="B22" s="258"/>
      <c r="C22" s="245"/>
      <c r="D22" s="245"/>
      <c r="E22" s="245"/>
      <c r="F22" s="245"/>
    </row>
    <row r="23" spans="2:6" x14ac:dyDescent="0.3">
      <c r="B23" s="259" t="s">
        <v>1729</v>
      </c>
      <c r="C23" s="260"/>
      <c r="D23" s="260"/>
      <c r="E23" s="260"/>
      <c r="F23" s="260"/>
    </row>
    <row r="24" spans="2:6" x14ac:dyDescent="0.3">
      <c r="B24" s="261" t="s">
        <v>1730</v>
      </c>
      <c r="C24" s="262">
        <f>SUM(C28:C30)</f>
        <v>176.06480192594</v>
      </c>
      <c r="D24" s="262">
        <f>SUM(D28:D30)</f>
        <v>172.85349514965</v>
      </c>
      <c r="E24" s="262">
        <f>SUM(E28:E30)</f>
        <v>171.00119960786998</v>
      </c>
      <c r="F24" s="262">
        <f>SUM(F28:F30)</f>
        <v>167.77514247165999</v>
      </c>
    </row>
    <row r="25" spans="2:6" x14ac:dyDescent="0.3">
      <c r="B25" s="259" t="s">
        <v>1731</v>
      </c>
      <c r="C25" s="260"/>
      <c r="D25" s="260"/>
      <c r="E25" s="260"/>
      <c r="F25" s="260"/>
    </row>
    <row r="26" spans="2:6" ht="3" customHeight="1" x14ac:dyDescent="0.3">
      <c r="B26" s="263"/>
      <c r="C26" s="260"/>
      <c r="D26" s="260"/>
      <c r="E26" s="260"/>
      <c r="F26" s="260"/>
    </row>
    <row r="27" spans="2:6" x14ac:dyDescent="0.3">
      <c r="B27" s="249" t="s">
        <v>1732</v>
      </c>
      <c r="C27" s="257"/>
      <c r="D27" s="257"/>
      <c r="E27" s="257"/>
      <c r="F27" s="257"/>
    </row>
    <row r="28" spans="2:6" x14ac:dyDescent="0.3">
      <c r="B28" s="264" t="s">
        <v>1733</v>
      </c>
      <c r="C28" s="394">
        <v>1.845690774E-2</v>
      </c>
      <c r="D28" s="394">
        <v>1.10031043E-2</v>
      </c>
      <c r="E28" s="394">
        <v>8.1979956200000006E-3</v>
      </c>
      <c r="F28" s="394">
        <v>1.181872344E-2</v>
      </c>
    </row>
    <row r="29" spans="2:6" x14ac:dyDescent="0.3">
      <c r="B29" s="264" t="s">
        <v>1734</v>
      </c>
      <c r="C29" s="394">
        <v>0.57322001533</v>
      </c>
      <c r="D29" s="394">
        <v>0.54972238458</v>
      </c>
      <c r="E29" s="394">
        <v>0.52261093875999998</v>
      </c>
      <c r="F29" s="394">
        <v>0.52424311270000001</v>
      </c>
    </row>
    <row r="30" spans="2:6" x14ac:dyDescent="0.3">
      <c r="B30" s="264" t="s">
        <v>1735</v>
      </c>
      <c r="C30" s="394">
        <v>175.47312500287001</v>
      </c>
      <c r="D30" s="394">
        <v>172.29276966077001</v>
      </c>
      <c r="E30" s="394">
        <v>170.47039067348999</v>
      </c>
      <c r="F30" s="394">
        <v>167.23908063552</v>
      </c>
    </row>
    <row r="31" spans="2:6" x14ac:dyDescent="0.3">
      <c r="B31" s="249" t="s">
        <v>1736</v>
      </c>
      <c r="C31" s="265"/>
      <c r="D31" s="265"/>
      <c r="E31" s="265"/>
      <c r="F31" s="265"/>
    </row>
    <row r="32" spans="2:6" x14ac:dyDescent="0.3">
      <c r="B32" s="264" t="s">
        <v>1737</v>
      </c>
      <c r="C32" s="394">
        <v>174.66537779428</v>
      </c>
      <c r="D32" s="394">
        <v>171.34234776128</v>
      </c>
      <c r="E32" s="394">
        <v>169.39853875769001</v>
      </c>
      <c r="F32" s="394">
        <v>166.10684375642001</v>
      </c>
    </row>
    <row r="33" spans="2:9" x14ac:dyDescent="0.3">
      <c r="B33" s="264" t="s">
        <v>1738</v>
      </c>
      <c r="C33" s="394">
        <v>1.39942413166</v>
      </c>
      <c r="D33" s="394">
        <v>1.51114738837</v>
      </c>
      <c r="E33" s="394">
        <v>1.6026608501699999</v>
      </c>
      <c r="F33" s="394">
        <v>1.66829871524</v>
      </c>
    </row>
    <row r="34" spans="2:9" x14ac:dyDescent="0.3">
      <c r="B34" s="264" t="s">
        <v>1739</v>
      </c>
      <c r="C34" s="396">
        <v>0</v>
      </c>
      <c r="D34" s="396">
        <v>0</v>
      </c>
      <c r="E34" s="396">
        <v>0</v>
      </c>
      <c r="F34" s="396">
        <v>0</v>
      </c>
    </row>
    <row r="35" spans="2:9" x14ac:dyDescent="0.3">
      <c r="B35" s="264" t="s">
        <v>1740</v>
      </c>
      <c r="C35" s="396">
        <v>0</v>
      </c>
      <c r="D35" s="396">
        <v>0</v>
      </c>
      <c r="E35" s="396">
        <v>0</v>
      </c>
      <c r="F35" s="396">
        <v>0</v>
      </c>
    </row>
    <row r="36" spans="2:9" x14ac:dyDescent="0.3">
      <c r="B36" s="249" t="s">
        <v>1741</v>
      </c>
      <c r="C36" s="265"/>
      <c r="D36" s="265"/>
      <c r="E36" s="265"/>
      <c r="F36" s="265"/>
    </row>
    <row r="37" spans="2:9" ht="33" x14ac:dyDescent="0.3">
      <c r="B37" s="264" t="s">
        <v>1742</v>
      </c>
      <c r="C37" s="394">
        <v>48.868448533989998</v>
      </c>
      <c r="D37" s="394">
        <v>47.092763996339997</v>
      </c>
      <c r="E37" s="394">
        <v>46.14246861478</v>
      </c>
      <c r="F37" s="394">
        <v>44.111595253490002</v>
      </c>
    </row>
    <row r="38" spans="2:9" ht="33" x14ac:dyDescent="0.3">
      <c r="B38" s="264" t="s">
        <v>1743</v>
      </c>
      <c r="C38" s="394">
        <v>126.74854376202001</v>
      </c>
      <c r="D38" s="394">
        <v>125.2996459678</v>
      </c>
      <c r="E38" s="394">
        <v>124.39710706183</v>
      </c>
      <c r="F38" s="394">
        <v>123.23283813621001</v>
      </c>
      <c r="I38" s="395"/>
    </row>
    <row r="39" spans="2:9" x14ac:dyDescent="0.3">
      <c r="B39" s="264" t="s">
        <v>1744</v>
      </c>
      <c r="C39" s="394">
        <v>0.44677127020000001</v>
      </c>
      <c r="D39" s="394">
        <v>0.46108518552</v>
      </c>
      <c r="E39" s="394">
        <v>0.46162393125000001</v>
      </c>
      <c r="F39" s="394">
        <v>0.43070908196000002</v>
      </c>
    </row>
    <row r="40" spans="2:9" x14ac:dyDescent="0.3">
      <c r="B40" s="249" t="s">
        <v>1745</v>
      </c>
      <c r="C40" s="393">
        <f>SUM(C37:C39)</f>
        <v>176.06376356621001</v>
      </c>
      <c r="D40" s="393">
        <f>SUM(D37:D39)</f>
        <v>172.85349514966001</v>
      </c>
      <c r="E40" s="393">
        <f>SUM(E37:E39)</f>
        <v>171.00119960786</v>
      </c>
      <c r="F40" s="393">
        <f>SUM(F37:F39)</f>
        <v>167.77514247166002</v>
      </c>
    </row>
    <row r="41" spans="2:9" x14ac:dyDescent="0.3">
      <c r="B41" s="386" t="s">
        <v>1746</v>
      </c>
      <c r="C41" s="266">
        <v>0.42237508823999997</v>
      </c>
      <c r="D41" s="266">
        <v>0.48918406542999998</v>
      </c>
      <c r="E41" s="266">
        <v>0.51194848805000004</v>
      </c>
      <c r="F41" s="266">
        <v>0.73415980653000001</v>
      </c>
    </row>
    <row r="42" spans="2:9" ht="33" x14ac:dyDescent="0.3">
      <c r="B42" s="257" t="s">
        <v>1747</v>
      </c>
      <c r="C42" s="267">
        <v>0.38114240719999998</v>
      </c>
      <c r="D42" s="267">
        <v>0.41906601992405701</v>
      </c>
      <c r="E42" s="267">
        <v>0.41906601992405701</v>
      </c>
      <c r="F42" s="267">
        <v>0.46</v>
      </c>
    </row>
    <row r="46" spans="2:9" x14ac:dyDescent="0.3">
      <c r="F46" s="392" t="s">
        <v>1748</v>
      </c>
    </row>
  </sheetData>
  <mergeCells count="1">
    <mergeCell ref="C4:D4"/>
  </mergeCells>
  <hyperlinks>
    <hyperlink ref="F46" location="Contents!A1" display="To Frontpage" xr:uid="{805ACDF6-1D06-4BAD-A5EA-0DA1ED8ECEC8}"/>
  </hyperlinks>
  <pageMargins left="0.70866141732283472" right="0.70866141732283472" top="0.74803149606299213" bottom="0.74803149606299213"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17</vt:i4>
      </vt:variant>
      <vt:variant>
        <vt:lpstr>Navngivne områder</vt:lpstr>
      </vt:variant>
      <vt:variant>
        <vt:i4>14</vt:i4>
      </vt:variant>
    </vt:vector>
  </HeadingPairs>
  <TitlesOfParts>
    <vt:vector size="31" baseType="lpstr">
      <vt:lpstr>Disclaimer</vt:lpstr>
      <vt:lpstr>Completion Instructions</vt:lpstr>
      <vt:lpstr>Introduction</vt:lpstr>
      <vt:lpstr>A. HTT General</vt:lpstr>
      <vt:lpstr>B1. HTT Mortgage Assets</vt:lpstr>
      <vt:lpstr>C. HTT Harmonised Glossary</vt:lpstr>
      <vt:lpstr>E. Optional ECB-ECAIs data</vt:lpstr>
      <vt:lpstr>Contents</vt:lpstr>
      <vt:lpstr>Tabel A - General Issuer Detail</vt:lpstr>
      <vt:lpstr>G1-G4 - Cover pool inform.</vt:lpstr>
      <vt:lpstr>Table 1-3 - Lending</vt:lpstr>
      <vt:lpstr>Table 4 - LTV</vt:lpstr>
      <vt:lpstr>Table 5 - Region</vt:lpstr>
      <vt:lpstr>Table 6-8 - Lending by loan</vt:lpstr>
      <vt:lpstr>Table 9-13 - Lending</vt:lpstr>
      <vt:lpstr>X1-2 Key Concepts</vt:lpstr>
      <vt:lpstr>X3 - General explanation</vt:lpstr>
      <vt:lpstr>Disclaimer!general_tc</vt:lpstr>
      <vt:lpstr>Disclaimer!privacy_policy</vt:lpstr>
      <vt:lpstr>'A. HTT General'!Udskriftsområde</vt:lpstr>
      <vt:lpstr>'B1. HTT Mortgage Assets'!Udskriftsområde</vt:lpstr>
      <vt:lpstr>'C. HTT Harmonised Glossary'!Udskriftsområde</vt:lpstr>
      <vt:lpstr>'Completion Instructions'!Udskriftsområde</vt:lpstr>
      <vt:lpstr>Contents!Udskriftsområde</vt:lpstr>
      <vt:lpstr>Disclaimer!Udskriftsområde</vt:lpstr>
      <vt:lpstr>'E. Optional ECB-ECAIs data'!Udskriftsområde</vt:lpstr>
      <vt:lpstr>Introduction!Udskriftsområde</vt:lpstr>
      <vt:lpstr>'Table 4 - LTV'!Udskriftsområde</vt:lpstr>
      <vt:lpstr>'Table 6-8 - Lending by loan'!Udskriftsområde</vt:lpstr>
      <vt:lpstr>'Table 9-13 - Lending'!Udskriftsområde</vt:lpstr>
      <vt:lpstr>Disclaimer!Udskriftstitler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Oscar Fich Hansen</cp:lastModifiedBy>
  <cp:lastPrinted>2022-02-03T08:59:37Z</cp:lastPrinted>
  <dcterms:created xsi:type="dcterms:W3CDTF">2016-04-21T08:07:20Z</dcterms:created>
  <dcterms:modified xsi:type="dcterms:W3CDTF">2022-02-08T13:41:07Z</dcterms:modified>
</cp:coreProperties>
</file>