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defaultThemeVersion="124226"/>
  <mc:AlternateContent xmlns:mc="http://schemas.openxmlformats.org/markup-compatibility/2006">
    <mc:Choice Requires="x15">
      <x15ac:absPath xmlns:x15ac="http://schemas.microsoft.com/office/spreadsheetml/2010/11/ac" url="Z:\Rating\StandardPoors\Data_2022_Q2\"/>
    </mc:Choice>
  </mc:AlternateContent>
  <xr:revisionPtr revIDLastSave="0" documentId="13_ncr:1_{F4492FFD-DAA4-4E9E-837C-E1FF47A6F638}" xr6:coauthVersionLast="47" xr6:coauthVersionMax="47" xr10:uidLastSave="{00000000-0000-0000-0000-000000000000}"/>
  <bookViews>
    <workbookView xWindow="-120" yWindow="-120" windowWidth="29040" windowHeight="17640" tabRatio="879" activeTab="1" xr2:uid="{00000000-000D-0000-FFFF-FFFF00000000}"/>
  </bookViews>
  <sheets>
    <sheet name="Disclaimer" sheetId="13" r:id="rId1"/>
    <sheet name="Introduction" sheetId="5" r:id="rId2"/>
    <sheet name="Completion Instructions" sheetId="6" state="hidden" r:id="rId3"/>
    <sheet name="FAQ" sheetId="7" state="hidden" r:id="rId4"/>
    <sheet name="A. HTT General" sheetId="8" r:id="rId5"/>
    <sheet name="B1. HTT Mortgage Assets" sheetId="9" r:id="rId6"/>
    <sheet name="B2. HTT Public Sector Assets" sheetId="10" state="hidden" r:id="rId7"/>
    <sheet name="B3. HTT Shipping Assets" sheetId="11" state="hidden" r:id="rId8"/>
    <sheet name="C. HTT Harmonised Glossary" sheetId="12" r:id="rId9"/>
    <sheet name="D. Insert Nat Trans Templ" sheetId="14" state="hidden" r:id="rId10"/>
    <sheet name="E. Optional ECB-ECAIs data" sheetId="18" r:id="rId11"/>
    <sheet name="F1. Optional Sustainable M data" sheetId="19" r:id="rId12"/>
    <sheet name="Frontpage" sheetId="23" r:id="rId13"/>
    <sheet name="Contents" sheetId="24" r:id="rId14"/>
    <sheet name="Tabel A - General Issuer Detail" sheetId="25" r:id="rId15"/>
    <sheet name="G1-G4 - Cover pool inform." sheetId="26" r:id="rId16"/>
    <sheet name="Table 1-3 - Lending" sheetId="27" r:id="rId17"/>
    <sheet name="Table 4 - LTV" sheetId="28" r:id="rId18"/>
    <sheet name="Table 5 - Region" sheetId="29" r:id="rId19"/>
    <sheet name="Table 6-8 - Lending by loan" sheetId="30" r:id="rId20"/>
    <sheet name="Table 9-13 - Lending" sheetId="31" r:id="rId21"/>
    <sheet name="X1-2 Key Concepts" sheetId="32" r:id="rId22"/>
    <sheet name="X3 - General explanation" sheetId="33" r:id="rId23"/>
    <sheet name="Temp. Optional COVID 19 imp" sheetId="22" state="hidden" r:id="rId24"/>
    <sheet name="E.g. General" sheetId="15" state="hidden" r:id="rId25"/>
    <sheet name="E.g. Other" sheetId="16" state="hidden" r:id="rId26"/>
  </sheet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4">'A. HTT General'!$A$1:$G$365</definedName>
    <definedName name="_xlnm.Print_Area" localSheetId="5">'B1. HTT Mortgage Assets'!$A$1:$G$512</definedName>
    <definedName name="_xlnm.Print_Area" localSheetId="6">'B2. HTT Public Sector Assets'!$A$1:$G$179</definedName>
    <definedName name="_xlnm.Print_Area" localSheetId="7">'B3. HTT Shipping Assets'!$A$1:$G$211</definedName>
    <definedName name="_xlnm.Print_Area" localSheetId="8">'C. HTT Harmonised Glossary'!$A$1:$C$57</definedName>
    <definedName name="_xlnm.Print_Area" localSheetId="2">'Completion Instructions'!$B$2:$J$71</definedName>
    <definedName name="_xlnm.Print_Area" localSheetId="13">Contents!$A$1:$H$56</definedName>
    <definedName name="_xlnm.Print_Area" localSheetId="0">Disclaimer!$A$1:$A$170</definedName>
    <definedName name="_xlnm.Print_Area" localSheetId="10">'E. Optional ECB-ECAIs data'!$A$2:$G$72</definedName>
    <definedName name="_xlnm.Print_Area" localSheetId="3">FAQ!$A$1:$C$28</definedName>
    <definedName name="_xlnm.Print_Area" localSheetId="12">Frontpage!$A$1:$G$56</definedName>
    <definedName name="_xlnm.Print_Area" localSheetId="1">Introduction!$B$2:$J$43</definedName>
    <definedName name="_xlnm.Print_Area" localSheetId="14">'Tabel A - General Issuer Detail'!$A$1:$G$46</definedName>
    <definedName name="_xlnm.Print_Area" localSheetId="17">'Table 4 - LTV'!$A$1:$O$93</definedName>
    <definedName name="_xlnm.Print_Area" localSheetId="18">'Table 5 - Region'!$A$1:$J$31</definedName>
    <definedName name="_xlnm.Print_Area" localSheetId="19">'Table 6-8 - Lending by loan'!$B$1:$N$64</definedName>
    <definedName name="_xlnm.Print_Area" localSheetId="20">'Table 9-13 - Lending'!$B$1:$N$86</definedName>
    <definedName name="_xlnm.Print_Area" localSheetId="21">'X1-2 Key Concepts'!$A$1:$F$55</definedName>
    <definedName name="_xlnm.Print_Area" localSheetId="22">'X3 - General explanation'!$A$1:$E$74</definedName>
    <definedName name="_xlnm.Print_Titles" localSheetId="0">Disclaimer!$2:$2</definedName>
    <definedName name="_xlnm.Print_Titles" localSheetId="3">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81" i="31" l="1"/>
  <c r="M72" i="31"/>
  <c r="L29" i="31"/>
  <c r="K29" i="31"/>
  <c r="J29" i="31"/>
  <c r="I29" i="31"/>
  <c r="H29" i="31"/>
  <c r="G29" i="31"/>
  <c r="F29" i="31"/>
  <c r="E29" i="31"/>
  <c r="D29" i="31"/>
  <c r="C29" i="31"/>
  <c r="M28" i="31"/>
  <c r="M27" i="31"/>
  <c r="M26" i="31"/>
  <c r="M25" i="31"/>
  <c r="M24" i="31"/>
  <c r="M23" i="31"/>
  <c r="M29" i="31" s="1"/>
  <c r="L14" i="31"/>
  <c r="K14" i="31"/>
  <c r="J14" i="31"/>
  <c r="I14" i="31"/>
  <c r="H14" i="31"/>
  <c r="G14" i="31"/>
  <c r="F14" i="31"/>
  <c r="E14" i="31"/>
  <c r="D14" i="31"/>
  <c r="C14" i="31"/>
  <c r="M13" i="31"/>
  <c r="M12" i="31"/>
  <c r="M14" i="31" s="1"/>
  <c r="M11" i="31"/>
  <c r="M10" i="31"/>
  <c r="M9" i="31"/>
  <c r="L4" i="31"/>
  <c r="L60" i="30"/>
  <c r="K60" i="30"/>
  <c r="J60" i="30"/>
  <c r="I60" i="30"/>
  <c r="H60" i="30"/>
  <c r="G60" i="30"/>
  <c r="F60" i="30"/>
  <c r="E60" i="30"/>
  <c r="D60" i="30"/>
  <c r="C60" i="30"/>
  <c r="M59" i="30"/>
  <c r="M58" i="30"/>
  <c r="M57" i="30"/>
  <c r="M56" i="30"/>
  <c r="M55" i="30"/>
  <c r="M54" i="30"/>
  <c r="M53" i="30"/>
  <c r="M52" i="30"/>
  <c r="M51" i="30"/>
  <c r="M50" i="30"/>
  <c r="M49" i="30"/>
  <c r="M60" i="30" s="1"/>
  <c r="L40" i="30"/>
  <c r="K40" i="30"/>
  <c r="J40" i="30"/>
  <c r="I40" i="30"/>
  <c r="H40" i="30"/>
  <c r="G40" i="30"/>
  <c r="F40" i="30"/>
  <c r="E40" i="30"/>
  <c r="D40" i="30"/>
  <c r="C40" i="30"/>
  <c r="M39" i="30"/>
  <c r="M38" i="30"/>
  <c r="M37" i="30"/>
  <c r="M36" i="30"/>
  <c r="M35" i="30"/>
  <c r="M34" i="30"/>
  <c r="M33" i="30"/>
  <c r="M32" i="30"/>
  <c r="M31" i="30"/>
  <c r="M30" i="30"/>
  <c r="M29" i="30"/>
  <c r="M40" i="30" s="1"/>
  <c r="L20" i="30"/>
  <c r="K20" i="30"/>
  <c r="J20" i="30"/>
  <c r="I20" i="30"/>
  <c r="H20" i="30"/>
  <c r="G20" i="30"/>
  <c r="F20" i="30"/>
  <c r="E20" i="30"/>
  <c r="D20" i="30"/>
  <c r="C20" i="30"/>
  <c r="M19" i="30"/>
  <c r="M18" i="30"/>
  <c r="M17" i="30"/>
  <c r="M16" i="30"/>
  <c r="M15" i="30"/>
  <c r="M14" i="30"/>
  <c r="M13" i="30"/>
  <c r="M12" i="30"/>
  <c r="M11" i="30"/>
  <c r="M10" i="30"/>
  <c r="M9" i="30"/>
  <c r="M20" i="30" s="1"/>
  <c r="L4" i="30"/>
  <c r="H22" i="29"/>
  <c r="G22" i="29"/>
  <c r="F22" i="29"/>
  <c r="E22" i="29"/>
  <c r="D22" i="29"/>
  <c r="C22" i="29"/>
  <c r="I20" i="29"/>
  <c r="I19" i="29"/>
  <c r="I18" i="29"/>
  <c r="I17" i="29"/>
  <c r="I16" i="29"/>
  <c r="I15" i="29"/>
  <c r="I14" i="29"/>
  <c r="I13" i="29"/>
  <c r="I12" i="29"/>
  <c r="I11" i="29"/>
  <c r="I22" i="29" s="1"/>
  <c r="H4" i="29"/>
  <c r="N88" i="28"/>
  <c r="N86" i="28"/>
  <c r="L86" i="28"/>
  <c r="K86" i="28"/>
  <c r="J86" i="28"/>
  <c r="I86" i="28"/>
  <c r="H86" i="28"/>
  <c r="G86" i="28"/>
  <c r="F86" i="28"/>
  <c r="E86" i="28"/>
  <c r="D86" i="28"/>
  <c r="C86" i="28"/>
  <c r="N85" i="28"/>
  <c r="L85" i="28"/>
  <c r="K85" i="28"/>
  <c r="J85" i="28"/>
  <c r="I85" i="28"/>
  <c r="H85" i="28"/>
  <c r="G85" i="28"/>
  <c r="F85" i="28"/>
  <c r="E85" i="28"/>
  <c r="D85" i="28"/>
  <c r="C85" i="28"/>
  <c r="N84" i="28"/>
  <c r="L84" i="28"/>
  <c r="K84" i="28"/>
  <c r="J84" i="28"/>
  <c r="I84" i="28"/>
  <c r="H84" i="28"/>
  <c r="G84" i="28"/>
  <c r="F84" i="28"/>
  <c r="E84" i="28"/>
  <c r="D84" i="28"/>
  <c r="C84" i="28"/>
  <c r="N83" i="28"/>
  <c r="L83" i="28"/>
  <c r="K83" i="28"/>
  <c r="J83" i="28"/>
  <c r="I83" i="28"/>
  <c r="H83" i="28"/>
  <c r="G83" i="28"/>
  <c r="F83" i="28"/>
  <c r="E83" i="28"/>
  <c r="D83" i="28"/>
  <c r="C83" i="28"/>
  <c r="N82" i="28"/>
  <c r="L82" i="28"/>
  <c r="K82" i="28"/>
  <c r="J82" i="28"/>
  <c r="I82" i="28"/>
  <c r="H82" i="28"/>
  <c r="G82" i="28"/>
  <c r="F82" i="28"/>
  <c r="E82" i="28"/>
  <c r="D82" i="28"/>
  <c r="C82" i="28"/>
  <c r="N81" i="28"/>
  <c r="L81" i="28"/>
  <c r="K81" i="28"/>
  <c r="J81" i="28"/>
  <c r="I81" i="28"/>
  <c r="H81" i="28"/>
  <c r="G81" i="28"/>
  <c r="F81" i="28"/>
  <c r="E81" i="28"/>
  <c r="D81" i="28"/>
  <c r="C81" i="28"/>
  <c r="N80" i="28"/>
  <c r="L80" i="28"/>
  <c r="K80" i="28"/>
  <c r="J80" i="28"/>
  <c r="I80" i="28"/>
  <c r="H80" i="28"/>
  <c r="G80" i="28"/>
  <c r="F80" i="28"/>
  <c r="E80" i="28"/>
  <c r="D80" i="28"/>
  <c r="C80" i="28"/>
  <c r="N79" i="28"/>
  <c r="L79" i="28"/>
  <c r="K79" i="28"/>
  <c r="J79" i="28"/>
  <c r="I79" i="28"/>
  <c r="H79" i="28"/>
  <c r="G79" i="28"/>
  <c r="F79" i="28"/>
  <c r="E79" i="28"/>
  <c r="D79" i="28"/>
  <c r="C79" i="28"/>
  <c r="N78" i="28"/>
  <c r="L78" i="28"/>
  <c r="K78" i="28"/>
  <c r="J78" i="28"/>
  <c r="I78" i="28"/>
  <c r="H78" i="28"/>
  <c r="G78" i="28"/>
  <c r="F78" i="28"/>
  <c r="E78" i="28"/>
  <c r="D78" i="28"/>
  <c r="C78" i="28"/>
  <c r="N77" i="28"/>
  <c r="L77" i="28"/>
  <c r="K77" i="28"/>
  <c r="J77" i="28"/>
  <c r="I77" i="28"/>
  <c r="H77" i="28"/>
  <c r="G77" i="28"/>
  <c r="F77" i="28"/>
  <c r="E77" i="28"/>
  <c r="D77" i="28"/>
  <c r="C77" i="28"/>
  <c r="L66" i="28"/>
  <c r="L88" i="28" s="1"/>
  <c r="K66" i="28"/>
  <c r="K88" i="28" s="1"/>
  <c r="J66" i="28"/>
  <c r="J88" i="28" s="1"/>
  <c r="I66" i="28"/>
  <c r="I88" i="28" s="1"/>
  <c r="H66" i="28"/>
  <c r="H88" i="28" s="1"/>
  <c r="G66" i="28"/>
  <c r="G88" i="28" s="1"/>
  <c r="F66" i="28"/>
  <c r="F88" i="28" s="1"/>
  <c r="E66" i="28"/>
  <c r="E88" i="28" s="1"/>
  <c r="D66" i="28"/>
  <c r="D88" i="28" s="1"/>
  <c r="C66" i="28"/>
  <c r="C88" i="28" s="1"/>
  <c r="L42" i="28"/>
  <c r="K42" i="28"/>
  <c r="J42" i="28"/>
  <c r="I42" i="28"/>
  <c r="H42" i="28"/>
  <c r="G42" i="28"/>
  <c r="F42" i="28"/>
  <c r="E42" i="28"/>
  <c r="D42" i="28"/>
  <c r="C42" i="28"/>
  <c r="L41" i="28"/>
  <c r="K41" i="28"/>
  <c r="J41" i="28"/>
  <c r="I41" i="28"/>
  <c r="H41" i="28"/>
  <c r="G41" i="28"/>
  <c r="F41" i="28"/>
  <c r="E41" i="28"/>
  <c r="D41" i="28"/>
  <c r="C41" i="28"/>
  <c r="L40" i="28"/>
  <c r="K40" i="28"/>
  <c r="J40" i="28"/>
  <c r="I40" i="28"/>
  <c r="H40" i="28"/>
  <c r="G40" i="28"/>
  <c r="F40" i="28"/>
  <c r="E40" i="28"/>
  <c r="D40" i="28"/>
  <c r="C40" i="28"/>
  <c r="L39" i="28"/>
  <c r="K39" i="28"/>
  <c r="J39" i="28"/>
  <c r="I39" i="28"/>
  <c r="H39" i="28"/>
  <c r="G39" i="28"/>
  <c r="F39" i="28"/>
  <c r="E39" i="28"/>
  <c r="D39" i="28"/>
  <c r="C39" i="28"/>
  <c r="L38" i="28"/>
  <c r="K38" i="28"/>
  <c r="J38" i="28"/>
  <c r="I38" i="28"/>
  <c r="H38" i="28"/>
  <c r="G38" i="28"/>
  <c r="F38" i="28"/>
  <c r="E38" i="28"/>
  <c r="D38" i="28"/>
  <c r="C38" i="28"/>
  <c r="L37" i="28"/>
  <c r="K37" i="28"/>
  <c r="J37" i="28"/>
  <c r="I37" i="28"/>
  <c r="H37" i="28"/>
  <c r="G37" i="28"/>
  <c r="F37" i="28"/>
  <c r="E37" i="28"/>
  <c r="D37" i="28"/>
  <c r="C37" i="28"/>
  <c r="L36" i="28"/>
  <c r="K36" i="28"/>
  <c r="J36" i="28"/>
  <c r="I36" i="28"/>
  <c r="H36" i="28"/>
  <c r="G36" i="28"/>
  <c r="F36" i="28"/>
  <c r="E36" i="28"/>
  <c r="D36" i="28"/>
  <c r="C36" i="28"/>
  <c r="L35" i="28"/>
  <c r="K35" i="28"/>
  <c r="J35" i="28"/>
  <c r="I35" i="28"/>
  <c r="H35" i="28"/>
  <c r="G35" i="28"/>
  <c r="F35" i="28"/>
  <c r="E35" i="28"/>
  <c r="D35" i="28"/>
  <c r="C35" i="28"/>
  <c r="L34" i="28"/>
  <c r="K34" i="28"/>
  <c r="J34" i="28"/>
  <c r="I34" i="28"/>
  <c r="H34" i="28"/>
  <c r="G34" i="28"/>
  <c r="F34" i="28"/>
  <c r="E34" i="28"/>
  <c r="D34" i="28"/>
  <c r="C34" i="28"/>
  <c r="L33" i="28"/>
  <c r="K33" i="28"/>
  <c r="J33" i="28"/>
  <c r="I33" i="28"/>
  <c r="H33" i="28"/>
  <c r="G33" i="28"/>
  <c r="F33" i="28"/>
  <c r="E33" i="28"/>
  <c r="D33" i="28"/>
  <c r="C33" i="28"/>
  <c r="L22" i="28"/>
  <c r="L44" i="28" s="1"/>
  <c r="K22" i="28"/>
  <c r="K44" i="28" s="1"/>
  <c r="J22" i="28"/>
  <c r="I22" i="28"/>
  <c r="H22" i="28"/>
  <c r="H44" i="28" s="1"/>
  <c r="G22" i="28"/>
  <c r="G44" i="28" s="1"/>
  <c r="F22" i="28"/>
  <c r="E22" i="28"/>
  <c r="D22" i="28"/>
  <c r="D44" i="28" s="1"/>
  <c r="C22" i="28"/>
  <c r="C44" i="28" s="1"/>
  <c r="K4" i="28"/>
  <c r="I27" i="27"/>
  <c r="H27" i="27"/>
  <c r="G27" i="27"/>
  <c r="E27" i="27"/>
  <c r="D27" i="27"/>
  <c r="C27" i="27"/>
  <c r="I26" i="27"/>
  <c r="F27" i="27" s="1"/>
  <c r="M19" i="27"/>
  <c r="L19" i="27"/>
  <c r="K19" i="27"/>
  <c r="I19" i="27"/>
  <c r="H19" i="27"/>
  <c r="G19" i="27"/>
  <c r="E19" i="27"/>
  <c r="D19" i="27"/>
  <c r="C19" i="27"/>
  <c r="M18" i="27"/>
  <c r="J19" i="27" s="1"/>
  <c r="M12" i="27"/>
  <c r="L12" i="27"/>
  <c r="K12" i="27"/>
  <c r="I12" i="27"/>
  <c r="H12" i="27"/>
  <c r="G12" i="27"/>
  <c r="E12" i="27"/>
  <c r="D12" i="27"/>
  <c r="C12" i="27"/>
  <c r="M11" i="27"/>
  <c r="J12" i="27" s="1"/>
  <c r="F40" i="25"/>
  <c r="E40" i="25"/>
  <c r="D40" i="25"/>
  <c r="C40" i="25"/>
  <c r="F24" i="25"/>
  <c r="E24" i="25"/>
  <c r="D24" i="25"/>
  <c r="C24" i="25"/>
  <c r="C27" i="23"/>
  <c r="C19" i="23"/>
  <c r="F44" i="28" l="1"/>
  <c r="J44" i="28"/>
  <c r="E44" i="28"/>
  <c r="I44" i="28"/>
  <c r="F12" i="27"/>
  <c r="F19" i="27"/>
  <c r="D343" i="9" l="1"/>
  <c r="C343" i="9"/>
  <c r="F28" i="9" l="1"/>
  <c r="C496" i="19"/>
  <c r="D496" i="19"/>
  <c r="C598" i="9"/>
  <c r="F580" i="9" s="1"/>
  <c r="D553" i="19"/>
  <c r="G535" i="19" s="1"/>
  <c r="C553" i="19"/>
  <c r="D474" i="19"/>
  <c r="C474" i="19"/>
  <c r="D461" i="19"/>
  <c r="C461" i="19"/>
  <c r="D327" i="19"/>
  <c r="C327" i="19"/>
  <c r="D274" i="19"/>
  <c r="C274" i="19"/>
  <c r="C252" i="19"/>
  <c r="D252" i="19"/>
  <c r="D239" i="19"/>
  <c r="C239" i="19"/>
  <c r="D19" i="19"/>
  <c r="C374" i="19"/>
  <c r="D364" i="19"/>
  <c r="D350" i="19"/>
  <c r="C350" i="19"/>
  <c r="C364" i="19"/>
  <c r="G364" i="9"/>
  <c r="G365" i="9"/>
  <c r="G366" i="9"/>
  <c r="G367" i="9"/>
  <c r="G368" i="9"/>
  <c r="G369" i="9"/>
  <c r="G370" i="9"/>
  <c r="G371" i="9"/>
  <c r="G372" i="9"/>
  <c r="G373" i="9"/>
  <c r="G374" i="9"/>
  <c r="G375" i="9"/>
  <c r="G376" i="9"/>
  <c r="G377" i="9"/>
  <c r="G378" i="9"/>
  <c r="G379" i="9"/>
  <c r="G380" i="9"/>
  <c r="G381" i="9"/>
  <c r="G363" i="9"/>
  <c r="G599" i="19"/>
  <c r="G600" i="19"/>
  <c r="G601" i="19"/>
  <c r="G602" i="19"/>
  <c r="G603" i="19"/>
  <c r="G604" i="19"/>
  <c r="G605" i="19"/>
  <c r="G606" i="19"/>
  <c r="G607" i="19"/>
  <c r="G608" i="19"/>
  <c r="G609" i="19"/>
  <c r="G610" i="19"/>
  <c r="G616" i="19" s="1"/>
  <c r="G611" i="19"/>
  <c r="G612" i="19"/>
  <c r="G613" i="19"/>
  <c r="G614" i="19"/>
  <c r="G615" i="19"/>
  <c r="G598" i="19"/>
  <c r="F377" i="19"/>
  <c r="D598" i="9"/>
  <c r="G582" i="9" s="1"/>
  <c r="D616" i="19"/>
  <c r="C616" i="19"/>
  <c r="F610" i="19" s="1"/>
  <c r="F609" i="19" l="1"/>
  <c r="F604" i="19"/>
  <c r="F608" i="19"/>
  <c r="F600" i="19"/>
  <c r="F598" i="19"/>
  <c r="F615" i="19"/>
  <c r="F614" i="19"/>
  <c r="F613" i="19"/>
  <c r="F599" i="19"/>
  <c r="F607" i="19"/>
  <c r="F606" i="19"/>
  <c r="F605" i="19"/>
  <c r="F603" i="19"/>
  <c r="F602" i="19"/>
  <c r="F601" i="19"/>
  <c r="F612" i="19"/>
  <c r="F611" i="19"/>
  <c r="G593" i="9"/>
  <c r="G585" i="9"/>
  <c r="G596" i="9"/>
  <c r="G592" i="9"/>
  <c r="G588" i="9"/>
  <c r="G584" i="9"/>
  <c r="G597" i="9"/>
  <c r="G581" i="9"/>
  <c r="G583" i="9"/>
  <c r="G589" i="9"/>
  <c r="G580" i="9"/>
  <c r="G595" i="9"/>
  <c r="G591" i="9"/>
  <c r="G587" i="9"/>
  <c r="G598" i="9"/>
  <c r="G594" i="9"/>
  <c r="G590" i="9"/>
  <c r="G586" i="9"/>
  <c r="F582" i="9"/>
  <c r="F597" i="9"/>
  <c r="F595" i="9"/>
  <c r="F593" i="9"/>
  <c r="F591" i="9"/>
  <c r="F589" i="9"/>
  <c r="F587" i="9"/>
  <c r="F585" i="9"/>
  <c r="F583" i="9"/>
  <c r="F581" i="9"/>
  <c r="F598" i="9"/>
  <c r="F596" i="9"/>
  <c r="F594" i="9"/>
  <c r="F592" i="9"/>
  <c r="F590" i="9"/>
  <c r="F588" i="9"/>
  <c r="F586" i="9"/>
  <c r="F584" i="9"/>
  <c r="D402" i="19"/>
  <c r="C402" i="19"/>
  <c r="D381" i="9"/>
  <c r="C381" i="9"/>
  <c r="F616" i="19" l="1"/>
  <c r="F389" i="19"/>
  <c r="F401" i="19"/>
  <c r="F384" i="19"/>
  <c r="F392" i="19"/>
  <c r="F393" i="19"/>
  <c r="F390" i="19"/>
  <c r="F394" i="19"/>
  <c r="F396" i="19"/>
  <c r="F397" i="19"/>
  <c r="F386" i="19"/>
  <c r="F387" i="19"/>
  <c r="F400" i="19"/>
  <c r="F391" i="19"/>
  <c r="F385" i="19"/>
  <c r="F398" i="19"/>
  <c r="F399" i="19"/>
  <c r="F395" i="19"/>
  <c r="F388" i="19"/>
  <c r="F364" i="9"/>
  <c r="F366" i="9"/>
  <c r="F368" i="9"/>
  <c r="F370" i="9"/>
  <c r="F372" i="9"/>
  <c r="F374" i="9"/>
  <c r="F376" i="9"/>
  <c r="F378" i="9"/>
  <c r="F380" i="9"/>
  <c r="F365" i="9"/>
  <c r="F371" i="9"/>
  <c r="F373" i="9"/>
  <c r="F375" i="9"/>
  <c r="F379" i="9"/>
  <c r="F363" i="9"/>
  <c r="F369" i="9"/>
  <c r="F377" i="9"/>
  <c r="F381" i="9"/>
  <c r="F367" i="9"/>
  <c r="G384" i="19"/>
  <c r="G388" i="19"/>
  <c r="G390" i="19"/>
  <c r="G392" i="19"/>
  <c r="G394" i="19"/>
  <c r="G396" i="19"/>
  <c r="G398" i="19"/>
  <c r="G400" i="19"/>
  <c r="G387" i="19"/>
  <c r="G391" i="19"/>
  <c r="G393" i="19"/>
  <c r="G401" i="19"/>
  <c r="G386" i="19"/>
  <c r="G389" i="19"/>
  <c r="G395" i="19"/>
  <c r="G399" i="19"/>
  <c r="G397" i="19"/>
  <c r="G385" i="19"/>
  <c r="D26" i="22"/>
  <c r="E26" i="22"/>
  <c r="F26" i="22"/>
  <c r="G26" i="22"/>
  <c r="C26" i="22"/>
  <c r="F402" i="19" l="1"/>
  <c r="G402" i="19"/>
  <c r="D98" i="19"/>
  <c r="F98" i="19"/>
  <c r="C98" i="19"/>
  <c r="D94" i="19"/>
  <c r="F94" i="19"/>
  <c r="C94" i="19"/>
  <c r="F66" i="19"/>
  <c r="D66" i="19"/>
  <c r="C66" i="19"/>
  <c r="G594" i="19"/>
  <c r="G591" i="19"/>
  <c r="D595" i="19"/>
  <c r="G592" i="19" s="1"/>
  <c r="C595" i="19"/>
  <c r="F591" i="19" s="1"/>
  <c r="F595" i="19" s="1"/>
  <c r="D588" i="19"/>
  <c r="G584" i="19" s="1"/>
  <c r="C588" i="19"/>
  <c r="F579" i="19" s="1"/>
  <c r="D576" i="19"/>
  <c r="G562" i="19" s="1"/>
  <c r="C576" i="19"/>
  <c r="F561" i="19" s="1"/>
  <c r="G582" i="19"/>
  <c r="F586" i="19"/>
  <c r="F566" i="19"/>
  <c r="F567" i="19"/>
  <c r="F536" i="19"/>
  <c r="G536" i="19"/>
  <c r="F537" i="19"/>
  <c r="G537" i="19"/>
  <c r="F538" i="19"/>
  <c r="G538" i="19"/>
  <c r="F539" i="19"/>
  <c r="G539" i="19"/>
  <c r="F540" i="19"/>
  <c r="G540" i="19"/>
  <c r="F541" i="19"/>
  <c r="G541" i="19"/>
  <c r="F542" i="19"/>
  <c r="G542" i="19"/>
  <c r="F543" i="19"/>
  <c r="G543" i="19"/>
  <c r="F544" i="19"/>
  <c r="G544" i="19"/>
  <c r="F545" i="19"/>
  <c r="G545" i="19"/>
  <c r="F546" i="19"/>
  <c r="G546" i="19"/>
  <c r="F547" i="19"/>
  <c r="G547" i="19"/>
  <c r="F548" i="19"/>
  <c r="G548" i="19"/>
  <c r="F549" i="19"/>
  <c r="G549" i="19"/>
  <c r="F550" i="19"/>
  <c r="G550" i="19"/>
  <c r="F551" i="19"/>
  <c r="G551" i="19"/>
  <c r="F552" i="19"/>
  <c r="G552" i="19"/>
  <c r="F535" i="19"/>
  <c r="F467" i="19"/>
  <c r="F468" i="19"/>
  <c r="F469" i="19"/>
  <c r="F470" i="19"/>
  <c r="F471" i="19"/>
  <c r="F472" i="19"/>
  <c r="F473" i="19"/>
  <c r="G467" i="19"/>
  <c r="G468" i="19"/>
  <c r="G469" i="19"/>
  <c r="G470" i="19"/>
  <c r="G471" i="19"/>
  <c r="G472" i="19"/>
  <c r="G473" i="19"/>
  <c r="G466" i="19"/>
  <c r="F466" i="19"/>
  <c r="F438" i="19"/>
  <c r="G438" i="19"/>
  <c r="F439" i="19"/>
  <c r="G439" i="19"/>
  <c r="F440" i="19"/>
  <c r="G440" i="19"/>
  <c r="F441" i="19"/>
  <c r="G441" i="19"/>
  <c r="F442" i="19"/>
  <c r="G442" i="19"/>
  <c r="F443" i="19"/>
  <c r="G443" i="19"/>
  <c r="F444" i="19"/>
  <c r="G444" i="19"/>
  <c r="F445" i="19"/>
  <c r="G445" i="19"/>
  <c r="F446" i="19"/>
  <c r="G446" i="19"/>
  <c r="F447" i="19"/>
  <c r="G447" i="19"/>
  <c r="F448" i="19"/>
  <c r="G448"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G437" i="19"/>
  <c r="F437" i="19"/>
  <c r="G356" i="19"/>
  <c r="F358" i="19"/>
  <c r="F355" i="19"/>
  <c r="F356" i="19"/>
  <c r="F357" i="19"/>
  <c r="F359" i="19"/>
  <c r="F360" i="19"/>
  <c r="F361" i="19"/>
  <c r="F362" i="19"/>
  <c r="F363" i="19"/>
  <c r="F354" i="19"/>
  <c r="G359" i="19"/>
  <c r="G354" i="19"/>
  <c r="G355" i="19"/>
  <c r="G357" i="19"/>
  <c r="G358" i="19"/>
  <c r="G360" i="19"/>
  <c r="G361" i="19"/>
  <c r="G362" i="19"/>
  <c r="G363" i="19"/>
  <c r="D381" i="19"/>
  <c r="G378" i="19" s="1"/>
  <c r="C381" i="19"/>
  <c r="F379" i="19" s="1"/>
  <c r="D374" i="19"/>
  <c r="G368" i="19" s="1"/>
  <c r="F369" i="19"/>
  <c r="F333" i="19"/>
  <c r="G333" i="19"/>
  <c r="F334" i="19"/>
  <c r="G334" i="19"/>
  <c r="F335" i="19"/>
  <c r="G335" i="19"/>
  <c r="F336" i="19"/>
  <c r="G336" i="19"/>
  <c r="F337" i="19"/>
  <c r="G337" i="19"/>
  <c r="F338" i="19"/>
  <c r="G338" i="19"/>
  <c r="F339" i="19"/>
  <c r="G339" i="19"/>
  <c r="F340" i="19"/>
  <c r="G340" i="19"/>
  <c r="F341" i="19"/>
  <c r="G341" i="19"/>
  <c r="F342" i="19"/>
  <c r="G342" i="19"/>
  <c r="F343" i="19"/>
  <c r="G343" i="19"/>
  <c r="F344" i="19"/>
  <c r="G344" i="19"/>
  <c r="F345" i="19"/>
  <c r="G345" i="19"/>
  <c r="F346" i="19"/>
  <c r="G346" i="19"/>
  <c r="F347" i="19"/>
  <c r="G347" i="19"/>
  <c r="F348" i="19"/>
  <c r="G348" i="19"/>
  <c r="F349" i="19"/>
  <c r="G349" i="19"/>
  <c r="G332" i="19"/>
  <c r="F332" i="19"/>
  <c r="G318" i="19"/>
  <c r="F315" i="19"/>
  <c r="F310" i="19"/>
  <c r="G310" i="19"/>
  <c r="F311" i="19"/>
  <c r="G311" i="19"/>
  <c r="F312" i="19"/>
  <c r="G312" i="19"/>
  <c r="F313" i="19"/>
  <c r="G313" i="19"/>
  <c r="F314" i="19"/>
  <c r="G314" i="19"/>
  <c r="G315" i="19"/>
  <c r="F316" i="19"/>
  <c r="G316" i="19"/>
  <c r="F317" i="19"/>
  <c r="G317" i="19"/>
  <c r="F318" i="19"/>
  <c r="F319" i="19"/>
  <c r="G319" i="19"/>
  <c r="F320" i="19"/>
  <c r="G320" i="19"/>
  <c r="F321" i="19"/>
  <c r="G321" i="19"/>
  <c r="F322" i="19"/>
  <c r="G322" i="19"/>
  <c r="F323" i="19"/>
  <c r="G323" i="19"/>
  <c r="F324" i="19"/>
  <c r="G324" i="19"/>
  <c r="F325" i="19"/>
  <c r="G325" i="19"/>
  <c r="F326" i="19"/>
  <c r="G326" i="19"/>
  <c r="G309" i="19"/>
  <c r="F309" i="19"/>
  <c r="G267" i="19"/>
  <c r="G268" i="19"/>
  <c r="G269" i="19"/>
  <c r="G270" i="19"/>
  <c r="G271" i="19"/>
  <c r="G272" i="19"/>
  <c r="G273" i="19"/>
  <c r="G266" i="19"/>
  <c r="F267" i="19"/>
  <c r="F268" i="19"/>
  <c r="F269" i="19"/>
  <c r="F270" i="19"/>
  <c r="F271" i="19"/>
  <c r="F272" i="19"/>
  <c r="F273" i="19"/>
  <c r="F266" i="19"/>
  <c r="F248" i="19"/>
  <c r="F244" i="19"/>
  <c r="F245" i="19"/>
  <c r="G245" i="19"/>
  <c r="F246" i="19"/>
  <c r="G246" i="19"/>
  <c r="F247" i="19"/>
  <c r="G247" i="19"/>
  <c r="G248" i="19"/>
  <c r="F249" i="19"/>
  <c r="G249" i="19"/>
  <c r="F250" i="19"/>
  <c r="G250" i="19"/>
  <c r="F251" i="19"/>
  <c r="G251" i="19"/>
  <c r="G244"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F238" i="19"/>
  <c r="G238" i="19"/>
  <c r="G215" i="19"/>
  <c r="F215" i="19"/>
  <c r="F44" i="9"/>
  <c r="D44" i="9"/>
  <c r="C44" i="9"/>
  <c r="C58" i="11"/>
  <c r="C54" i="11"/>
  <c r="C26" i="11"/>
  <c r="C49" i="10"/>
  <c r="C77" i="10"/>
  <c r="C81" i="10"/>
  <c r="G357" i="9"/>
  <c r="F358" i="9"/>
  <c r="G358" i="9"/>
  <c r="G359" i="9"/>
  <c r="G356" i="9"/>
  <c r="G360" i="9" s="1"/>
  <c r="D360" i="9"/>
  <c r="C360" i="9"/>
  <c r="F356" i="9" s="1"/>
  <c r="D353" i="9"/>
  <c r="G348" i="9" s="1"/>
  <c r="C353" i="9"/>
  <c r="F347" i="9" s="1"/>
  <c r="D328" i="9"/>
  <c r="G310" i="9" s="1"/>
  <c r="G328" i="9" s="1"/>
  <c r="C328" i="9"/>
  <c r="F310" i="9" s="1"/>
  <c r="F328" i="9" s="1"/>
  <c r="G327" i="19" l="1"/>
  <c r="F327" i="19"/>
  <c r="F239" i="19"/>
  <c r="F352" i="9"/>
  <c r="F348" i="9"/>
  <c r="F350" i="9"/>
  <c r="F346" i="9"/>
  <c r="F553" i="19"/>
  <c r="G252" i="19"/>
  <c r="F274" i="19"/>
  <c r="G349" i="9"/>
  <c r="G239" i="19"/>
  <c r="F461" i="19"/>
  <c r="F474" i="19"/>
  <c r="G346" i="9"/>
  <c r="F351" i="9"/>
  <c r="F349" i="9"/>
  <c r="F359" i="9"/>
  <c r="F357" i="9"/>
  <c r="F368" i="19"/>
  <c r="G461" i="19"/>
  <c r="G474" i="19"/>
  <c r="G553" i="19"/>
  <c r="F575" i="19"/>
  <c r="G593" i="19"/>
  <c r="G351" i="9"/>
  <c r="G347" i="9"/>
  <c r="G352" i="9"/>
  <c r="G350" i="9"/>
  <c r="F574" i="19"/>
  <c r="G583" i="19"/>
  <c r="F378" i="19"/>
  <c r="F381" i="19" s="1"/>
  <c r="G379" i="19"/>
  <c r="F367" i="19"/>
  <c r="G367" i="19"/>
  <c r="G373" i="19"/>
  <c r="G595" i="19"/>
  <c r="F373" i="19"/>
  <c r="G372" i="19"/>
  <c r="G377" i="19"/>
  <c r="F582" i="19"/>
  <c r="F372" i="19"/>
  <c r="G371" i="19"/>
  <c r="G380" i="19"/>
  <c r="F371" i="19"/>
  <c r="G370" i="19"/>
  <c r="F380" i="19"/>
  <c r="F370" i="19"/>
  <c r="G369" i="19"/>
  <c r="G587" i="19"/>
  <c r="G581" i="19"/>
  <c r="G578" i="19"/>
  <c r="G586" i="19"/>
  <c r="G580" i="19"/>
  <c r="G579" i="19"/>
  <c r="G585" i="19"/>
  <c r="F581" i="19"/>
  <c r="F578" i="19"/>
  <c r="F585" i="19"/>
  <c r="F584" i="19"/>
  <c r="F580" i="19"/>
  <c r="F587" i="19"/>
  <c r="F583" i="19"/>
  <c r="F571" i="19"/>
  <c r="F563" i="19"/>
  <c r="F570" i="19"/>
  <c r="F560" i="19"/>
  <c r="F569" i="19"/>
  <c r="F558" i="19"/>
  <c r="F568" i="19"/>
  <c r="F573" i="19"/>
  <c r="F565" i="19"/>
  <c r="F572" i="19"/>
  <c r="F564" i="19"/>
  <c r="G561" i="19"/>
  <c r="G573" i="19"/>
  <c r="G569" i="19"/>
  <c r="G565" i="19"/>
  <c r="G560" i="19"/>
  <c r="G572" i="19"/>
  <c r="G568" i="19"/>
  <c r="G564" i="19"/>
  <c r="G559" i="19"/>
  <c r="G558" i="19"/>
  <c r="G575" i="19"/>
  <c r="G571" i="19"/>
  <c r="G567" i="19"/>
  <c r="G563" i="19"/>
  <c r="G574" i="19"/>
  <c r="G570" i="19"/>
  <c r="G566" i="19"/>
  <c r="F559" i="19"/>
  <c r="F562" i="19"/>
  <c r="F364" i="19"/>
  <c r="G364" i="19"/>
  <c r="F350" i="19"/>
  <c r="G350" i="19"/>
  <c r="G274" i="19"/>
  <c r="F252" i="19"/>
  <c r="D577" i="9"/>
  <c r="C577" i="9"/>
  <c r="F353" i="9" l="1"/>
  <c r="F360" i="9"/>
  <c r="F374" i="19"/>
  <c r="G576" i="19"/>
  <c r="G575" i="9"/>
  <c r="G574" i="9"/>
  <c r="G576" i="9"/>
  <c r="G573" i="9"/>
  <c r="F573" i="9"/>
  <c r="F575" i="9"/>
  <c r="F574" i="9"/>
  <c r="F576" i="9"/>
  <c r="G374" i="19"/>
  <c r="G353" i="9"/>
  <c r="G381" i="19"/>
  <c r="G588" i="19"/>
  <c r="F588" i="19"/>
  <c r="F576" i="19"/>
  <c r="D555" i="9"/>
  <c r="C555" i="9"/>
  <c r="F577" i="9" l="1"/>
  <c r="G577" i="9"/>
  <c r="F538" i="9"/>
  <c r="F546" i="9"/>
  <c r="F554" i="9"/>
  <c r="F539" i="9"/>
  <c r="F547" i="9"/>
  <c r="F537" i="9"/>
  <c r="F540" i="9"/>
  <c r="F548" i="9"/>
  <c r="F541" i="9"/>
  <c r="F549" i="9"/>
  <c r="F543" i="9"/>
  <c r="F544" i="9"/>
  <c r="F553" i="9"/>
  <c r="F542" i="9"/>
  <c r="F550" i="9"/>
  <c r="F551" i="9"/>
  <c r="F552" i="9"/>
  <c r="F545" i="9"/>
  <c r="G549" i="9"/>
  <c r="G538" i="9"/>
  <c r="G542" i="9"/>
  <c r="G546" i="9"/>
  <c r="G550" i="9"/>
  <c r="G554" i="9"/>
  <c r="G537" i="9"/>
  <c r="G545" i="9"/>
  <c r="G553" i="9"/>
  <c r="G539" i="9"/>
  <c r="G543" i="9"/>
  <c r="G547" i="9"/>
  <c r="G551" i="9"/>
  <c r="G548" i="9"/>
  <c r="G540" i="9"/>
  <c r="G544" i="9"/>
  <c r="G552" i="9"/>
  <c r="G541" i="9"/>
  <c r="H30" i="22"/>
  <c r="H29" i="22"/>
  <c r="H28" i="22"/>
  <c r="H27" i="22"/>
  <c r="H25" i="22"/>
  <c r="H24" i="22"/>
  <c r="H23" i="22"/>
  <c r="H26" i="22" l="1"/>
  <c r="F555" i="9"/>
  <c r="G555" i="9"/>
  <c r="C58" i="8"/>
  <c r="D570" i="9" l="1"/>
  <c r="C570" i="9"/>
  <c r="D532" i="9"/>
  <c r="C532" i="9"/>
  <c r="D305" i="9"/>
  <c r="C305" i="9"/>
  <c r="C30" i="19"/>
  <c r="F29" i="19" s="1"/>
  <c r="G17" i="22"/>
  <c r="C19" i="19"/>
  <c r="G291" i="9" l="1"/>
  <c r="G295" i="9"/>
  <c r="G299" i="9"/>
  <c r="G303" i="9"/>
  <c r="G289" i="9"/>
  <c r="G287" i="9"/>
  <c r="G290" i="9"/>
  <c r="G302" i="9"/>
  <c r="G288" i="9"/>
  <c r="G292" i="9"/>
  <c r="G296" i="9"/>
  <c r="G300" i="9"/>
  <c r="G304" i="9"/>
  <c r="G293" i="9"/>
  <c r="G297" i="9"/>
  <c r="G301" i="9"/>
  <c r="G294" i="9"/>
  <c r="G298" i="9"/>
  <c r="F338" i="9"/>
  <c r="F335" i="9"/>
  <c r="F337" i="9"/>
  <c r="F339" i="9"/>
  <c r="F341" i="9"/>
  <c r="F333" i="9"/>
  <c r="F334" i="9"/>
  <c r="F336" i="9"/>
  <c r="F340" i="9"/>
  <c r="F342" i="9"/>
  <c r="G334" i="9"/>
  <c r="G336" i="9"/>
  <c r="G338" i="9"/>
  <c r="G340" i="9"/>
  <c r="G342" i="9"/>
  <c r="G337" i="9"/>
  <c r="G341" i="9"/>
  <c r="G333" i="9"/>
  <c r="G335" i="9"/>
  <c r="G339" i="9"/>
  <c r="G522" i="9"/>
  <c r="G530" i="9"/>
  <c r="G515" i="9"/>
  <c r="G523" i="9"/>
  <c r="G531" i="9"/>
  <c r="G524" i="9"/>
  <c r="G514" i="9"/>
  <c r="G516" i="9"/>
  <c r="G517" i="9"/>
  <c r="G525" i="9"/>
  <c r="G519" i="9"/>
  <c r="G520" i="9"/>
  <c r="G529" i="9"/>
  <c r="G518" i="9"/>
  <c r="G526" i="9"/>
  <c r="G527" i="9"/>
  <c r="G528" i="9"/>
  <c r="G521" i="9"/>
  <c r="F520" i="9"/>
  <c r="F528" i="9"/>
  <c r="F521" i="9"/>
  <c r="F529" i="9"/>
  <c r="F522" i="9"/>
  <c r="F530" i="9"/>
  <c r="F519" i="9"/>
  <c r="F515" i="9"/>
  <c r="F523" i="9"/>
  <c r="F531" i="9"/>
  <c r="F518" i="9"/>
  <c r="F516" i="9"/>
  <c r="F524" i="9"/>
  <c r="F514" i="9"/>
  <c r="F526" i="9"/>
  <c r="F517" i="9"/>
  <c r="F525" i="9"/>
  <c r="F527" i="9"/>
  <c r="G567" i="9"/>
  <c r="G562" i="9"/>
  <c r="G568" i="9"/>
  <c r="G561" i="9"/>
  <c r="G569" i="9"/>
  <c r="G560" i="9"/>
  <c r="G563" i="9"/>
  <c r="G566" i="9"/>
  <c r="G564" i="9"/>
  <c r="G565" i="9"/>
  <c r="F566" i="9"/>
  <c r="F568" i="9"/>
  <c r="F565" i="9"/>
  <c r="F567" i="9"/>
  <c r="F561" i="9"/>
  <c r="F569" i="9"/>
  <c r="F562" i="9"/>
  <c r="F560" i="9"/>
  <c r="F563" i="9"/>
  <c r="F564" i="9"/>
  <c r="F289" i="9"/>
  <c r="F293" i="9"/>
  <c r="F297" i="9"/>
  <c r="F301" i="9"/>
  <c r="F292" i="9"/>
  <c r="F290" i="9"/>
  <c r="F294" i="9"/>
  <c r="F298" i="9"/>
  <c r="F302" i="9"/>
  <c r="F287" i="9"/>
  <c r="F296" i="9"/>
  <c r="F300" i="9"/>
  <c r="F291" i="9"/>
  <c r="F295" i="9"/>
  <c r="F299" i="9"/>
  <c r="F303" i="9"/>
  <c r="F288" i="9"/>
  <c r="F304" i="9"/>
  <c r="G16" i="19"/>
  <c r="F39" i="19"/>
  <c r="F37" i="19"/>
  <c r="F36" i="19"/>
  <c r="F38" i="19"/>
  <c r="F35" i="19"/>
  <c r="F31" i="19"/>
  <c r="F34" i="19"/>
  <c r="F32" i="19"/>
  <c r="F33" i="19"/>
  <c r="F27" i="19"/>
  <c r="F28" i="19"/>
  <c r="G17" i="19"/>
  <c r="G18" i="19"/>
  <c r="G343" i="9" l="1"/>
  <c r="F30" i="19"/>
  <c r="G19" i="19"/>
  <c r="F570" i="9"/>
  <c r="F343" i="9"/>
  <c r="G305" i="9"/>
  <c r="G570" i="9"/>
  <c r="G532" i="9"/>
  <c r="F532" i="9"/>
  <c r="F305" i="9"/>
  <c r="G227" i="8"/>
  <c r="F227" i="8"/>
  <c r="G226" i="8"/>
  <c r="F226" i="8"/>
  <c r="G225" i="8"/>
  <c r="F225" i="8"/>
  <c r="G224" i="8"/>
  <c r="F224" i="8"/>
  <c r="G223" i="8"/>
  <c r="F223" i="8"/>
  <c r="G222" i="8"/>
  <c r="F222" i="8"/>
  <c r="G221" i="8"/>
  <c r="F221" i="8"/>
  <c r="G219" i="8"/>
  <c r="F219" i="8"/>
  <c r="G218" i="8"/>
  <c r="F218" i="8"/>
  <c r="G217" i="8"/>
  <c r="F217" i="8"/>
  <c r="C300" i="8"/>
  <c r="F292" i="8"/>
  <c r="D292" i="8"/>
  <c r="C292" i="8"/>
  <c r="D290" i="8"/>
  <c r="C290" i="8"/>
  <c r="D300" i="8"/>
  <c r="D293" i="8"/>
  <c r="C293" i="8"/>
  <c r="D45" i="8" l="1"/>
  <c r="F220" i="8" l="1"/>
  <c r="C179" i="8" l="1"/>
  <c r="C288" i="8"/>
  <c r="D167" i="8"/>
  <c r="G166" i="8" l="1"/>
  <c r="G165" i="8"/>
  <c r="G164" i="8"/>
  <c r="F177"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F36" i="10" s="1"/>
  <c r="D475" i="9"/>
  <c r="G480" i="9" s="1"/>
  <c r="C475" i="9"/>
  <c r="F476" i="9" s="1"/>
  <c r="D453" i="9"/>
  <c r="G458" i="9" s="1"/>
  <c r="C453" i="9"/>
  <c r="F458" i="9" s="1"/>
  <c r="D440" i="9"/>
  <c r="C440" i="9"/>
  <c r="F416" i="9" s="1"/>
  <c r="D249" i="9"/>
  <c r="G247" i="9" s="1"/>
  <c r="C249" i="9"/>
  <c r="D227" i="9"/>
  <c r="G228" i="9" s="1"/>
  <c r="C227" i="9"/>
  <c r="F219" i="9" s="1"/>
  <c r="D214" i="9"/>
  <c r="C214" i="9"/>
  <c r="F76" i="9"/>
  <c r="D76" i="9"/>
  <c r="C76" i="9"/>
  <c r="F72" i="9"/>
  <c r="D72" i="9"/>
  <c r="C72" i="9"/>
  <c r="C15" i="9"/>
  <c r="F17" i="22" s="1"/>
  <c r="C299" i="8"/>
  <c r="C298" i="8"/>
  <c r="C297" i="8"/>
  <c r="C296" i="8"/>
  <c r="C295" i="8"/>
  <c r="C294" i="8"/>
  <c r="C291" i="8"/>
  <c r="C289" i="8"/>
  <c r="C220" i="8"/>
  <c r="C208" i="8"/>
  <c r="F198" i="8" s="1"/>
  <c r="C167" i="8"/>
  <c r="D155" i="8"/>
  <c r="G147" i="8" s="1"/>
  <c r="C155" i="8"/>
  <c r="F147" i="8" s="1"/>
  <c r="D129" i="8"/>
  <c r="C129" i="8"/>
  <c r="D100" i="8"/>
  <c r="C100" i="8"/>
  <c r="D77" i="8"/>
  <c r="G80" i="8" s="1"/>
  <c r="C77" i="8"/>
  <c r="G438" i="9" l="1"/>
  <c r="G416" i="9"/>
  <c r="F252" i="9"/>
  <c r="F241" i="9"/>
  <c r="G126" i="11"/>
  <c r="F17" i="19"/>
  <c r="F18" i="19"/>
  <c r="F16" i="19"/>
  <c r="G134" i="11"/>
  <c r="G136" i="11"/>
  <c r="G124" i="11"/>
  <c r="F153" i="11"/>
  <c r="G171" i="11"/>
  <c r="F428" i="9"/>
  <c r="F424" i="9"/>
  <c r="G120" i="11"/>
  <c r="G128" i="11"/>
  <c r="G138" i="11"/>
  <c r="G122" i="11"/>
  <c r="G130" i="11"/>
  <c r="G142" i="11"/>
  <c r="F127" i="8"/>
  <c r="F121" i="8"/>
  <c r="G127" i="8"/>
  <c r="G121" i="8"/>
  <c r="F149" i="8"/>
  <c r="F153" i="8"/>
  <c r="F150" i="8"/>
  <c r="F154" i="8"/>
  <c r="F151" i="8"/>
  <c r="F148" i="8"/>
  <c r="F152" i="8"/>
  <c r="G151" i="8"/>
  <c r="G153" i="8"/>
  <c r="G148" i="8"/>
  <c r="G152" i="8"/>
  <c r="G149" i="8"/>
  <c r="G150" i="8"/>
  <c r="G154" i="8"/>
  <c r="G131" i="8"/>
  <c r="G135" i="8"/>
  <c r="G132" i="8"/>
  <c r="G136" i="8"/>
  <c r="G133" i="8"/>
  <c r="G134" i="8"/>
  <c r="G130" i="8"/>
  <c r="F99" i="8"/>
  <c r="F95" i="8"/>
  <c r="F98" i="8"/>
  <c r="F94" i="8"/>
  <c r="F97" i="8"/>
  <c r="F96" i="8"/>
  <c r="F160" i="8"/>
  <c r="F156"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56" i="8"/>
  <c r="G145" i="8"/>
  <c r="G143" i="8"/>
  <c r="G141" i="8"/>
  <c r="G139" i="8"/>
  <c r="G157" i="8"/>
  <c r="G161" i="8"/>
  <c r="G159" i="8"/>
  <c r="G146" i="8"/>
  <c r="G144" i="8"/>
  <c r="G142" i="8"/>
  <c r="G140" i="8"/>
  <c r="G138" i="8"/>
  <c r="F131" i="8"/>
  <c r="F133" i="8"/>
  <c r="F135" i="8"/>
  <c r="F134" i="8"/>
  <c r="F132" i="8"/>
  <c r="F136"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32" i="9"/>
  <c r="G73" i="8"/>
  <c r="G221" i="9"/>
  <c r="F23" i="10"/>
  <c r="F27" i="10"/>
  <c r="F31" i="10"/>
  <c r="F35" i="10"/>
  <c r="F148" i="10"/>
  <c r="G132" i="11"/>
  <c r="G422"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30" i="9"/>
  <c r="F22" i="10"/>
  <c r="F24" i="10"/>
  <c r="F26" i="10"/>
  <c r="F28" i="10"/>
  <c r="F30" i="10"/>
  <c r="F32" i="10"/>
  <c r="F34" i="10"/>
  <c r="F151" i="10"/>
  <c r="F157" i="10"/>
  <c r="F158" i="10"/>
  <c r="F153" i="10"/>
  <c r="G223" i="9"/>
  <c r="G243" i="9"/>
  <c r="G426" i="9"/>
  <c r="G434" i="9"/>
  <c r="F447" i="9"/>
  <c r="F467" i="9"/>
  <c r="G225" i="9"/>
  <c r="G245" i="9"/>
  <c r="G420" i="9"/>
  <c r="G428" i="9"/>
  <c r="G436" i="9"/>
  <c r="G449" i="9"/>
  <c r="G467" i="9"/>
  <c r="G232" i="9"/>
  <c r="G250" i="9"/>
  <c r="F469" i="9"/>
  <c r="G254" i="9"/>
  <c r="G471" i="9"/>
  <c r="F245" i="9"/>
  <c r="F449" i="9"/>
  <c r="F473" i="9"/>
  <c r="F480" i="9"/>
  <c r="F445" i="9"/>
  <c r="F454" i="9"/>
  <c r="G241" i="9"/>
  <c r="G418" i="9"/>
  <c r="G424" i="9"/>
  <c r="F432" i="9"/>
  <c r="G445" i="9"/>
  <c r="F451" i="9"/>
  <c r="F471" i="9"/>
  <c r="G167" i="8"/>
  <c r="F12" i="9"/>
  <c r="F19" i="9"/>
  <c r="F21" i="9"/>
  <c r="F23" i="9"/>
  <c r="F17" i="9"/>
  <c r="F25" i="9"/>
  <c r="F223" i="9"/>
  <c r="F439" i="9"/>
  <c r="F437" i="9"/>
  <c r="F435" i="9"/>
  <c r="F433" i="9"/>
  <c r="F431" i="9"/>
  <c r="F429" i="9"/>
  <c r="F427" i="9"/>
  <c r="F425" i="9"/>
  <c r="F423" i="9"/>
  <c r="F421" i="9"/>
  <c r="F419" i="9"/>
  <c r="F417" i="9"/>
  <c r="F438" i="9"/>
  <c r="F434" i="9"/>
  <c r="F430" i="9"/>
  <c r="F426" i="9"/>
  <c r="F422" i="9"/>
  <c r="F418"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20" i="9"/>
  <c r="F436"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39" i="9"/>
  <c r="G437" i="9"/>
  <c r="G435" i="9"/>
  <c r="G433" i="9"/>
  <c r="G431" i="9"/>
  <c r="G429" i="9"/>
  <c r="G427" i="9"/>
  <c r="G425" i="9"/>
  <c r="G423" i="9"/>
  <c r="G421" i="9"/>
  <c r="G419" i="9"/>
  <c r="G417" i="9"/>
  <c r="G447" i="9"/>
  <c r="G451" i="9"/>
  <c r="G454" i="9"/>
  <c r="G469" i="9"/>
  <c r="G473" i="9"/>
  <c r="G476" i="9"/>
  <c r="F40" i="10"/>
  <c r="F39" i="10"/>
  <c r="G163" i="11"/>
  <c r="G161" i="11"/>
  <c r="G159" i="11"/>
  <c r="G156" i="11"/>
  <c r="G154" i="11"/>
  <c r="G152" i="11"/>
  <c r="G150" i="11"/>
  <c r="G160" i="11"/>
  <c r="G185" i="11"/>
  <c r="G183" i="11"/>
  <c r="G181" i="11"/>
  <c r="G178" i="11"/>
  <c r="G176" i="11"/>
  <c r="G174" i="11"/>
  <c r="G172" i="11"/>
  <c r="G182" i="11"/>
  <c r="F459" i="9"/>
  <c r="F457" i="9"/>
  <c r="F455" i="9"/>
  <c r="F452" i="9"/>
  <c r="F450" i="9"/>
  <c r="F448" i="9"/>
  <c r="F446" i="9"/>
  <c r="F456" i="9"/>
  <c r="F481" i="9"/>
  <c r="F479" i="9"/>
  <c r="F477" i="9"/>
  <c r="F474" i="9"/>
  <c r="F472" i="9"/>
  <c r="F470" i="9"/>
  <c r="F468" i="9"/>
  <c r="F478" i="9"/>
  <c r="F143" i="11"/>
  <c r="F141" i="11"/>
  <c r="F139" i="11"/>
  <c r="F137" i="11"/>
  <c r="F135" i="11"/>
  <c r="F133" i="11"/>
  <c r="F131" i="11"/>
  <c r="F129" i="11"/>
  <c r="F127" i="11"/>
  <c r="F125" i="11"/>
  <c r="F123" i="11"/>
  <c r="F121" i="11"/>
  <c r="F151" i="11"/>
  <c r="F155" i="11"/>
  <c r="F158" i="11"/>
  <c r="F162" i="11"/>
  <c r="F173" i="11"/>
  <c r="F177" i="11"/>
  <c r="F180" i="11"/>
  <c r="F184" i="11"/>
  <c r="F18" i="9"/>
  <c r="F22" i="9"/>
  <c r="G459" i="9"/>
  <c r="G457" i="9"/>
  <c r="G455" i="9"/>
  <c r="G452" i="9"/>
  <c r="G450" i="9"/>
  <c r="G448" i="9"/>
  <c r="G446" i="9"/>
  <c r="G456" i="9"/>
  <c r="G481" i="9"/>
  <c r="G479" i="9"/>
  <c r="G477" i="9"/>
  <c r="G474" i="9"/>
  <c r="G472" i="9"/>
  <c r="G470" i="9"/>
  <c r="G468" i="9"/>
  <c r="G478"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19" i="19" l="1"/>
  <c r="G144" i="11"/>
  <c r="F167" i="8"/>
  <c r="F129" i="8"/>
  <c r="F152" i="10"/>
  <c r="F155" i="8"/>
  <c r="F77" i="8"/>
  <c r="F100" i="8"/>
  <c r="F208" i="8"/>
  <c r="F58" i="8"/>
  <c r="G155" i="8"/>
  <c r="G214" i="9"/>
  <c r="F42" i="10"/>
  <c r="G37" i="10"/>
  <c r="F144" i="11"/>
  <c r="G157" i="11"/>
  <c r="F179" i="11"/>
  <c r="F157" i="11"/>
  <c r="G179" i="11"/>
  <c r="G129" i="8"/>
  <c r="G100" i="8"/>
  <c r="F37" i="10"/>
  <c r="G440" i="9"/>
  <c r="G249" i="9"/>
  <c r="G453" i="9"/>
  <c r="G227" i="9"/>
  <c r="F15" i="9"/>
  <c r="F249" i="9"/>
  <c r="F440" i="9"/>
  <c r="F453" i="9"/>
  <c r="G475" i="9"/>
  <c r="F475" i="9"/>
  <c r="F227" i="9"/>
  <c r="G77" i="8"/>
  <c r="F214" i="9"/>
  <c r="G492" i="19" l="1"/>
  <c r="G493" i="19"/>
  <c r="G494" i="19"/>
  <c r="G489" i="19"/>
  <c r="G495" i="19"/>
  <c r="G491" i="19"/>
  <c r="G490" i="19"/>
  <c r="G488" i="19"/>
  <c r="G496" i="19" l="1"/>
  <c r="F492" i="19"/>
  <c r="F489" i="19"/>
  <c r="F495" i="19"/>
  <c r="F493" i="19"/>
  <c r="F491" i="19"/>
  <c r="F490" i="19"/>
  <c r="F494" i="19"/>
  <c r="F488" i="19"/>
  <c r="F496" i="19" l="1"/>
</calcChain>
</file>

<file path=xl/sharedStrings.xml><?xml version="1.0" encoding="utf-8"?>
<sst xmlns="http://schemas.openxmlformats.org/spreadsheetml/2006/main" count="6569" uniqueCount="3210">
  <si>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</si>
  <si>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</si>
  <si>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</si>
  <si>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</si>
  <si>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</si>
  <si>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</si>
  <si>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</si>
  <si>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</si>
  <si>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</si>
  <si>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</si>
  <si>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</si>
  <si>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</si>
  <si>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</si>
  <si>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</si>
  <si>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</si>
  <si>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</si>
  <si>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</si>
  <si>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</si>
  <si>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</si>
  <si>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</si>
  <si>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</si>
  <si>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</si>
  <si>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</si>
  <si>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</si>
  <si>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</si>
  <si>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</si>
  <si>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</si>
  <si>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</si>
  <si>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</si>
  <si>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</si>
  <si>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</si>
  <si>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</si>
  <si>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</si>
  <si>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</si>
  <si>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</si>
  <si>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</si>
  <si>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</si>
  <si>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</si>
  <si>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</si>
  <si>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</si>
  <si>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</si>
  <si>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</si>
  <si>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</si>
  <si>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</si>
  <si>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</si>
  <si>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</si>
  <si>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</si>
  <si>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</si>
  <si>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</si>
  <si>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</si>
  <si>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</si>
  <si>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</si>
  <si>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</si>
  <si>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</si>
  <si>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</si>
  <si>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</si>
  <si>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</si>
  <si>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</si>
  <si>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</si>
  <si>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</si>
  <si>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</si>
  <si>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</si>
  <si>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</si>
  <si>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</si>
  <si>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</si>
  <si>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</si>
  <si>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</si>
  <si>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</si>
  <si>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</si>
  <si>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</si>
  <si>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</si>
  <si>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</si>
  <si>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</si>
  <si>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</si>
  <si>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</si>
  <si>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</si>
  <si>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</si>
  <si>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</si>
  <si>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</si>
  <si>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</si>
  <si>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</si>
  <si>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</si>
  <si>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</si>
  <si>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</si>
  <si>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</si>
  <si>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</si>
  <si>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</si>
  <si>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</si>
  <si>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</si>
  <si>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</si>
  <si>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</si>
  <si>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OG.1.1.2</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</si>
  <si>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</si>
  <si>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</si>
  <si>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</si>
  <si>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</si>
  <si>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</si>
  <si>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</si>
  <si>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</si>
  <si>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</si>
  <si>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</si>
  <si>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</si>
  <si>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</si>
  <si>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</si>
  <si>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</si>
  <si>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</si>
  <si>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</si>
  <si>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</si>
  <si>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</si>
  <si>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</si>
  <si>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</si>
  <si>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</si>
  <si>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</si>
  <si>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</si>
  <si>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</si>
  <si>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</si>
  <si>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</si>
  <si>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</si>
  <si>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</si>
  <si>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</si>
  <si>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</si>
  <si>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</si>
  <si>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</si>
  <si>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</si>
  <si>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</si>
  <si>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</si>
  <si>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</si>
  <si>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</si>
  <si>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</si>
  <si>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</si>
  <si>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</si>
  <si>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</si>
  <si>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</si>
  <si>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</si>
  <si>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</si>
  <si>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</si>
  <si>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</si>
  <si>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</si>
  <si>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</si>
  <si>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</si>
  <si>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</si>
  <si>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</si>
  <si>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</si>
  <si>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</si>
  <si>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</si>
  <si>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</si>
  <si>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</si>
  <si>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</si>
  <si>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</si>
  <si>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</si>
  <si>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</si>
  <si>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</si>
  <si>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</si>
  <si>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</si>
  <si>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</si>
  <si>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</si>
  <si>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</si>
  <si>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</si>
  <si>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</si>
  <si>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</si>
  <si>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</si>
  <si>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</si>
  <si>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</si>
  <si>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</si>
  <si>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</si>
  <si>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</si>
  <si>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</si>
  <si>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</si>
  <si>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</si>
  <si>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</si>
  <si>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</si>
  <si>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</si>
  <si>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</si>
  <si>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</si>
  <si>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</si>
  <si>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</si>
  <si>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</si>
  <si>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</si>
  <si>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</si>
  <si>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</si>
  <si>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</si>
  <si>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</si>
  <si>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</si>
  <si>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</si>
  <si>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</si>
  <si>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</si>
  <si>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</si>
  <si>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</si>
  <si>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</si>
  <si>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</si>
  <si>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</si>
  <si>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</si>
  <si>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</si>
  <si>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</si>
  <si>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</si>
  <si>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</si>
  <si>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</si>
  <si>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</si>
  <si>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</si>
  <si>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</si>
  <si>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</si>
  <si>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</si>
  <si>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</si>
  <si>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</si>
  <si>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</si>
  <si>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</si>
  <si>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</si>
  <si>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</si>
  <si>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</si>
  <si>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</si>
  <si>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</si>
  <si>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</si>
  <si>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</si>
  <si>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</si>
  <si>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</si>
  <si>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</si>
  <si>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</si>
  <si>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</si>
  <si>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</si>
  <si>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</si>
  <si>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</si>
  <si>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</si>
  <si>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</si>
  <si>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</si>
  <si>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</si>
  <si>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</si>
  <si>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</si>
  <si>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</si>
  <si>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</si>
  <si>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</si>
  <si>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</si>
  <si>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</si>
  <si>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</si>
  <si>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</si>
  <si>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</si>
  <si>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</si>
  <si>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</si>
  <si>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</si>
  <si>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</si>
  <si>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</si>
  <si>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</si>
  <si>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</si>
  <si>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</si>
  <si>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</si>
  <si>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</si>
  <si>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</si>
  <si>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</si>
  <si>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</si>
  <si>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</si>
  <si>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</si>
  <si>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</si>
  <si>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</si>
  <si>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</si>
  <si>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</si>
  <si>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</si>
  <si>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</si>
  <si>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</si>
  <si>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</si>
  <si>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</si>
  <si>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</si>
  <si>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</si>
  <si>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</si>
  <si>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</si>
  <si>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</si>
  <si>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</si>
  <si>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</si>
  <si>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</si>
  <si>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</si>
  <si>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</si>
  <si>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</si>
  <si>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</si>
  <si>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</si>
  <si>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</si>
  <si>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</si>
  <si>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</si>
  <si>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</si>
  <si>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</si>
  <si>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</si>
  <si>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</si>
  <si>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</si>
  <si>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</si>
  <si>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</si>
  <si>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</si>
  <si>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</si>
  <si>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</si>
  <si>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</si>
  <si>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</si>
  <si>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</si>
  <si>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</si>
  <si>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</si>
  <si>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</si>
  <si>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</si>
  <si>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</si>
  <si>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</si>
  <si>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</si>
  <si>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</si>
  <si>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</si>
  <si>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</si>
  <si>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</si>
  <si>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</si>
  <si>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</si>
  <si>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</si>
  <si>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</si>
  <si>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</si>
  <si>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</si>
  <si>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</si>
  <si>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</si>
  <si>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</si>
  <si>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</si>
  <si>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</si>
  <si>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</si>
  <si>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</si>
  <si>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</si>
  <si>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</si>
  <si>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</si>
  <si>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</si>
  <si>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</si>
  <si>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</si>
  <si>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</si>
  <si>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</si>
  <si>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</si>
  <si>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</si>
  <si>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</si>
  <si>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</si>
  <si>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</si>
  <si>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</si>
  <si>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</si>
  <si>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</si>
  <si>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</si>
  <si>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</si>
  <si>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</si>
  <si>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</si>
  <si>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</si>
  <si>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</si>
  <si>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</si>
  <si>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</si>
  <si>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</si>
  <si>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</si>
  <si>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</si>
  <si>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</si>
  <si>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</si>
  <si>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</si>
  <si>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</si>
  <si>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</si>
  <si>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</si>
  <si>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</si>
  <si>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</si>
  <si>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</si>
  <si>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</si>
  <si>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</si>
  <si>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</si>
  <si>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</si>
  <si>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</si>
  <si>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</si>
  <si>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</si>
  <si>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</si>
  <si>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</si>
  <si>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</si>
  <si>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</si>
  <si>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</si>
  <si>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</si>
  <si>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</si>
  <si>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</si>
  <si>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</si>
  <si>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</si>
  <si>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</si>
  <si>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</si>
  <si>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</si>
  <si>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</si>
  <si>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</si>
  <si>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</si>
  <si>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</si>
  <si>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</si>
  <si>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</si>
  <si>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 xml:space="preserve">4. References to Capital Requirements Regulation (CRR) 129(7) </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</si>
  <si>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</si>
  <si>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</si>
  <si>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</si>
  <si>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</si>
  <si>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</si>
  <si>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</si>
  <si>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</si>
  <si>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</si>
  <si>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</si>
  <si>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</si>
  <si>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</si>
  <si>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</si>
  <si>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</si>
  <si>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</si>
  <si>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</si>
  <si>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</si>
  <si>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</si>
  <si>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</si>
  <si>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</si>
  <si>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</si>
  <si>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</si>
  <si>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</si>
  <si>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</si>
  <si>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</si>
  <si>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</si>
  <si>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</si>
  <si>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</si>
  <si>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</si>
  <si>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</si>
  <si>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</si>
  <si>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</si>
  <si>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</si>
  <si>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</si>
  <si>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</si>
  <si>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</si>
  <si>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</si>
  <si>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</si>
  <si>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</si>
  <si>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</si>
  <si>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</si>
  <si>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</si>
  <si>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</si>
  <si>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</si>
  <si>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</si>
  <si>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</si>
  <si>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</si>
  <si>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</si>
  <si>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</si>
  <si>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</si>
  <si>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</si>
  <si>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</si>
  <si>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</si>
  <si>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</si>
  <si>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</si>
  <si>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</si>
  <si>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</si>
  <si>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</si>
  <si>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</si>
  <si>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</si>
  <si>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</si>
  <si>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</si>
  <si>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</si>
  <si>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</si>
  <si>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</si>
  <si>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</si>
  <si>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</si>
  <si>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</si>
  <si>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</si>
  <si>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</si>
  <si>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</si>
  <si>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</si>
  <si>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</si>
  <si>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</si>
  <si>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</si>
  <si>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</si>
  <si>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</si>
  <si>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</si>
  <si>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</si>
  <si>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</si>
  <si>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</si>
  <si>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</si>
  <si>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</si>
  <si>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</si>
  <si>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</si>
  <si>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</si>
  <si>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</si>
  <si>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</si>
  <si>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</si>
  <si>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</si>
  <si>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</si>
  <si>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</si>
  <si>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</si>
  <si>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</si>
  <si>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</si>
  <si>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</si>
  <si>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</si>
  <si>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</si>
  <si>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</si>
  <si>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</si>
  <si>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</si>
  <si>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</si>
  <si>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</si>
  <si>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</si>
  <si>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</si>
  <si>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</si>
  <si>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</si>
  <si>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</si>
  <si>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</si>
  <si>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</si>
  <si>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</si>
  <si>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</si>
  <si>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</si>
  <si>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</si>
  <si>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</si>
  <si>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</si>
  <si>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</si>
  <si>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</si>
  <si>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</si>
  <si>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</si>
  <si>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</si>
  <si>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</si>
  <si>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</si>
  <si>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</si>
  <si>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</si>
  <si>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</si>
  <si>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</si>
  <si>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</si>
  <si>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</si>
  <si>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</si>
  <si>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</si>
  <si>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</si>
  <si>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</si>
  <si>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</si>
  <si>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</si>
  <si>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</si>
  <si>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</si>
  <si>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</si>
  <si>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</si>
  <si>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</si>
  <si>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</si>
  <si>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</si>
  <si>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</si>
  <si>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</si>
  <si>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</si>
  <si>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</si>
  <si>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</si>
  <si>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</si>
  <si>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</si>
  <si>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</si>
  <si>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</si>
  <si>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</si>
  <si>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</si>
  <si>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</si>
  <si>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</si>
  <si>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</si>
  <si>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</si>
  <si>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</si>
  <si>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</si>
  <si>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</si>
  <si>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</si>
  <si>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</si>
  <si>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</si>
  <si>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</si>
  <si>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</si>
  <si>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</si>
  <si>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</si>
  <si>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</si>
  <si>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</si>
  <si>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</si>
  <si>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</si>
  <si>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</si>
  <si>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</si>
  <si>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</si>
  <si>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</si>
  <si>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</si>
  <si>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</si>
  <si>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</si>
  <si>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</si>
  <si>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</si>
  <si>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</si>
  <si>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</si>
  <si>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</si>
  <si>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</si>
  <si>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</si>
  <si>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</si>
  <si>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</si>
  <si>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</si>
  <si>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</si>
  <si>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</si>
  <si>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</si>
  <si>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</si>
  <si>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</si>
  <si>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</si>
  <si>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</si>
  <si>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</si>
  <si>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</si>
  <si>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</si>
  <si>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</si>
  <si>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</si>
  <si>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</si>
  <si>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</si>
  <si>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</si>
  <si>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</si>
  <si>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</si>
  <si>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</si>
  <si>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</si>
  <si>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</si>
  <si>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</si>
  <si>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</si>
  <si>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</si>
  <si>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</si>
  <si>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</si>
  <si>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</si>
  <si>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</si>
  <si>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</si>
  <si>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</si>
  <si>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</si>
  <si>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</si>
  <si>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</si>
  <si>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</si>
  <si>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</si>
  <si>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</si>
  <si>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</si>
  <si>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</si>
  <si>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</si>
  <si>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</si>
  <si>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</si>
  <si>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</si>
  <si>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</si>
  <si>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</si>
  <si>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</si>
  <si>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</si>
  <si>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</si>
  <si>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</si>
  <si>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</si>
  <si>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</si>
  <si>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</si>
  <si>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</si>
  <si>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</si>
  <si>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</si>
  <si>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</si>
  <si>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</si>
  <si>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</si>
  <si>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</si>
  <si>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</si>
  <si>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</si>
  <si>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</si>
  <si>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</si>
  <si>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</si>
  <si>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</si>
  <si>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</si>
  <si>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</si>
  <si>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</si>
  <si>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</si>
  <si>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</si>
  <si>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</si>
  <si>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</si>
  <si>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</si>
  <si>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</si>
  <si>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</si>
  <si>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</si>
  <si>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</si>
  <si>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</si>
  <si>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</si>
  <si>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</si>
  <si>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</si>
  <si>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</si>
  <si>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</si>
  <si>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</si>
  <si>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</si>
  <si>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</si>
  <si>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</si>
  <si>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</si>
  <si>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</si>
  <si>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</si>
  <si>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</si>
  <si>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</si>
  <si>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</si>
  <si>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</si>
  <si>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</si>
  <si>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</si>
  <si>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</si>
  <si>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</si>
  <si>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</si>
  <si>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</si>
  <si>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</si>
  <si>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</si>
  <si>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</si>
  <si>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</si>
  <si>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</si>
  <si>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</si>
  <si>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</si>
  <si>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</si>
  <si>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</si>
  <si>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</si>
  <si>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</si>
  <si>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</si>
  <si>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</si>
  <si>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</si>
  <si>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</si>
  <si>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</si>
  <si>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</si>
  <si>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</si>
  <si>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</si>
  <si>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</si>
  <si>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</si>
  <si>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</si>
  <si>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</si>
  <si>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</si>
  <si>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</si>
  <si>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</si>
  <si>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</si>
  <si>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</si>
  <si>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</si>
  <si>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</si>
  <si>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</si>
  <si>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</si>
  <si>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</si>
  <si>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</si>
  <si>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</si>
  <si>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</si>
  <si>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</si>
  <si>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</si>
  <si>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</si>
  <si>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</si>
  <si>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</si>
  <si>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</si>
  <si>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</si>
  <si>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</si>
  <si>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</si>
  <si>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</si>
  <si>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</si>
  <si>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</si>
  <si>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</si>
  <si>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</si>
  <si>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</si>
  <si>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</si>
  <si>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</si>
  <si>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</si>
  <si>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</si>
  <si>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</si>
  <si>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</si>
  <si>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</si>
  <si>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</si>
  <si>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</si>
  <si>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</si>
  <si>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</si>
  <si>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</si>
  <si>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</si>
  <si>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</si>
  <si>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</si>
  <si>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</si>
  <si>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</si>
  <si>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</si>
  <si>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</si>
  <si>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</si>
  <si>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</si>
  <si>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</si>
  <si>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</si>
  <si>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</si>
  <si>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</si>
  <si>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</si>
  <si>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</si>
  <si>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</si>
  <si>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</si>
  <si>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</si>
  <si>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</si>
  <si>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</si>
  <si>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</si>
  <si>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</si>
  <si>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</si>
  <si>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</si>
  <si>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</si>
  <si>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</si>
  <si>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</si>
  <si>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</si>
  <si>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</si>
  <si>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</si>
  <si>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</si>
  <si>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</si>
  <si>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</si>
  <si>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</si>
  <si>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</si>
  <si>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</si>
  <si>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</si>
  <si>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</si>
  <si>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</si>
  <si>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</si>
  <si>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</si>
  <si>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</si>
  <si>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</si>
  <si>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</si>
  <si>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</si>
  <si>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</si>
  <si>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</si>
  <si>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</si>
  <si>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</si>
  <si>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</si>
  <si>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</si>
  <si>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</si>
  <si>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</si>
  <si>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</si>
  <si>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</si>
  <si>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</si>
  <si>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</si>
  <si>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</si>
  <si>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</si>
  <si>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</si>
  <si>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</si>
  <si>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</si>
  <si>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</si>
  <si>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</si>
  <si>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</si>
  <si>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</si>
  <si>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</si>
  <si>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</si>
  <si>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</si>
  <si>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</si>
  <si>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</si>
  <si>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</si>
  <si>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</si>
  <si>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</si>
  <si>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</si>
  <si>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</si>
  <si>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</si>
  <si>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</si>
  <si>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</si>
  <si>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</si>
  <si>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</si>
  <si>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</si>
  <si>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</si>
  <si>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</si>
  <si>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</si>
  <si>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</si>
  <si>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</si>
  <si>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</si>
  <si>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</si>
  <si>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</si>
  <si>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</si>
  <si>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</si>
  <si>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</si>
  <si>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</si>
  <si>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</si>
  <si>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</si>
  <si>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</si>
  <si>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</si>
  <si>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</si>
  <si>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</si>
  <si>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</si>
  <si>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</si>
  <si>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</si>
  <si>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</si>
  <si>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</si>
  <si>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</si>
  <si>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</si>
  <si>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</si>
  <si>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</si>
  <si>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</si>
  <si>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</si>
  <si>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</si>
  <si>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</si>
  <si>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</si>
  <si>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</si>
  <si>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</si>
  <si>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</si>
  <si>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</si>
  <si>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</si>
  <si>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</si>
  <si>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</si>
  <si>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</si>
  <si>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</si>
  <si>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</si>
  <si>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</si>
  <si>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</si>
  <si>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</si>
  <si>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</si>
  <si>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</si>
  <si>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</si>
  <si>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</si>
  <si>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</si>
  <si>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</si>
  <si>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</si>
  <si>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</si>
  <si>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</si>
  <si>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</si>
  <si>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</si>
  <si>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</si>
  <si>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</si>
  <si>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</si>
  <si>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</si>
  <si>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</si>
  <si>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</si>
  <si>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</si>
  <si>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</si>
  <si>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</si>
  <si>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</si>
  <si>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</si>
  <si>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</si>
  <si>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</si>
  <si>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</si>
  <si>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</si>
  <si>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</si>
  <si>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</si>
  <si>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</si>
  <si>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</si>
  <si>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</si>
  <si>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</si>
  <si>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</si>
  <si>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</si>
  <si>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</si>
  <si>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</si>
  <si>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</si>
  <si>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</si>
  <si>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</si>
  <si>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</si>
  <si>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</si>
  <si>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</si>
  <si>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</si>
  <si>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</si>
  <si>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</si>
  <si>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</si>
  <si>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</si>
  <si>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</si>
  <si>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</si>
  <si>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</si>
  <si>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</si>
  <si>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</si>
  <si>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</si>
  <si>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</si>
  <si>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</si>
  <si>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</si>
  <si>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</si>
  <si>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</si>
  <si>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</si>
  <si>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</si>
  <si>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</si>
  <si>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</si>
  <si>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</si>
  <si>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</si>
  <si>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</si>
  <si>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</si>
  <si>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</si>
  <si>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</si>
  <si>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</si>
  <si>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</si>
  <si>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</si>
  <si>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</si>
  <si>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</si>
  <si>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</si>
  <si>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</si>
  <si>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</si>
  <si>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</si>
  <si>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</si>
  <si>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</si>
  <si>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</si>
  <si>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</si>
  <si>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</si>
  <si>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</si>
  <si>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</si>
  <si>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</si>
  <si>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</si>
  <si>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</si>
  <si>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</si>
  <si>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</si>
  <si>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</si>
  <si>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</si>
  <si>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</si>
  <si>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</si>
  <si>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</si>
  <si>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</si>
  <si>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</si>
  <si>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</si>
  <si>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</si>
  <si>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</si>
  <si>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</si>
  <si>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</si>
  <si>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</si>
  <si>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</si>
  <si>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</si>
  <si>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</si>
  <si>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</si>
  <si>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</si>
  <si>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</si>
  <si>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</si>
  <si>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</si>
  <si>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</si>
  <si>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</si>
  <si>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</si>
  <si>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</si>
  <si>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</si>
  <si>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</si>
  <si>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</si>
  <si>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</si>
  <si>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</si>
  <si>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</si>
  <si>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</si>
  <si>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</si>
  <si>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</si>
  <si>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</si>
  <si>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</si>
  <si>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</si>
  <si>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</si>
  <si>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</si>
  <si>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</si>
  <si>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</si>
  <si>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</si>
  <si>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</si>
  <si>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</si>
  <si>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</si>
  <si>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</si>
  <si>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</si>
  <si>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</si>
  <si>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</si>
  <si>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</si>
  <si>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</si>
  <si>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</si>
  <si>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</si>
  <si>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</si>
  <si>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</si>
  <si>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</si>
  <si>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</si>
  <si>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</si>
  <si>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</si>
  <si>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</si>
  <si>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</si>
  <si>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</si>
  <si>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</si>
  <si>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</si>
  <si>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</si>
  <si>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</si>
  <si>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</si>
  <si>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</si>
  <si>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</si>
  <si>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</si>
  <si>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</si>
  <si>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</si>
  <si>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</si>
  <si>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</si>
  <si>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</si>
  <si>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</si>
  <si>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</si>
  <si>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</si>
  <si>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</si>
  <si>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</si>
  <si>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</si>
  <si>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</si>
  <si>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</si>
  <si>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</si>
  <si>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</si>
  <si>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</si>
  <si>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</si>
  <si>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</si>
  <si>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</si>
  <si>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</si>
  <si>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</si>
  <si>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</si>
  <si>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</si>
  <si>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</si>
  <si>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</si>
  <si>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</si>
  <si>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</si>
  <si>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</si>
  <si>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</si>
  <si>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</si>
  <si>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</si>
  <si>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</si>
  <si>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</si>
  <si>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</si>
  <si>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</si>
  <si>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</si>
  <si>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</si>
  <si>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</si>
  <si>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</si>
  <si>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</si>
  <si>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</si>
  <si>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</si>
  <si>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</si>
  <si>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</si>
  <si>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</si>
  <si>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</si>
  <si>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</si>
  <si>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</si>
  <si>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</si>
  <si>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</si>
  <si>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</si>
  <si>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</si>
  <si>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</si>
  <si>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</si>
  <si>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</si>
  <si>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</si>
  <si>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</si>
  <si>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</si>
  <si>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</si>
  <si>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</si>
  <si>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</si>
  <si>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</si>
  <si>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</si>
  <si>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</si>
  <si>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</si>
  <si>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</si>
  <si>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</si>
  <si>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</si>
  <si>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</si>
  <si>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</si>
  <si>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</si>
  <si>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</si>
  <si>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</si>
  <si>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</si>
  <si>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</si>
  <si>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</si>
  <si>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</si>
  <si>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</si>
  <si>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</si>
  <si>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</si>
  <si>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</si>
  <si>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</si>
  <si>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</si>
  <si>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</si>
  <si>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</si>
  <si>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</si>
  <si>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</si>
  <si>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</si>
  <si>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</si>
  <si>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</si>
  <si>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</si>
  <si>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</si>
  <si>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</si>
  <si>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</si>
  <si>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</si>
  <si>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</si>
  <si>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</si>
  <si>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</si>
  <si>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</si>
  <si>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</si>
  <si>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</si>
  <si>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</si>
  <si>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</si>
  <si>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</si>
  <si>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</si>
  <si>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</si>
  <si>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</si>
  <si>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</si>
  <si>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</si>
  <si>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</si>
  <si>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</si>
  <si>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</si>
  <si>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</si>
  <si>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</si>
  <si>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</si>
  <si>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</si>
  <si>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</si>
  <si>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</si>
  <si>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</si>
  <si>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</si>
  <si>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</si>
  <si>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</si>
  <si>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</si>
  <si>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</si>
  <si>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</si>
  <si>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</si>
  <si>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</si>
  <si>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</si>
  <si>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</si>
  <si>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</si>
  <si>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</si>
  <si>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</si>
  <si>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</si>
  <si>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</si>
  <si>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</si>
  <si>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</si>
  <si>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</si>
  <si>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</si>
  <si>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</si>
  <si>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</si>
  <si>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</si>
  <si>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</si>
  <si>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</si>
  <si>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</si>
  <si>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</si>
  <si>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</si>
  <si>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</si>
  <si>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</si>
  <si>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</si>
  <si>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</si>
  <si>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</si>
  <si>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</si>
  <si>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</si>
  <si>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</si>
  <si>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</si>
  <si>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</si>
  <si>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</si>
  <si>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</si>
  <si>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</si>
  <si>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</si>
  <si>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</si>
  <si>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</si>
  <si>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</si>
  <si>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</si>
  <si>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</si>
  <si>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</si>
  <si>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</si>
  <si>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</si>
  <si>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</si>
  <si>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</si>
  <si>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</si>
  <si>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</si>
  <si>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</si>
  <si>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</si>
  <si>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</si>
  <si>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</si>
  <si>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</si>
  <si>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</si>
  <si>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</si>
  <si>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</si>
  <si>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</si>
  <si>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</si>
  <si>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</si>
  <si>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</si>
  <si>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</si>
  <si>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</si>
  <si>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</si>
  <si>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</si>
  <si>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</si>
  <si>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</si>
  <si>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</si>
  <si>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</si>
  <si>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</si>
  <si>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</si>
  <si>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</si>
  <si>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</si>
  <si>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</si>
  <si>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</si>
  <si>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</si>
  <si>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</si>
  <si>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</si>
  <si>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</si>
  <si>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</si>
  <si>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</si>
  <si>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</si>
  <si>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</si>
  <si>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</si>
  <si>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</si>
  <si>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</si>
  <si>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</si>
  <si>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</si>
  <si>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</si>
  <si>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</si>
  <si>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</si>
  <si>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</si>
  <si>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</si>
  <si>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</si>
  <si>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</si>
  <si>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</si>
  <si>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</si>
  <si>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</si>
  <si>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</si>
  <si>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</si>
  <si>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</si>
  <si>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</si>
  <si>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</si>
  <si>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</si>
  <si>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</si>
  <si>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</si>
  <si>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</si>
  <si>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</si>
  <si>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</si>
  <si>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</si>
  <si>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</si>
  <si>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</si>
  <si>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</si>
  <si>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</si>
  <si>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</si>
  <si>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</si>
  <si>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</si>
  <si>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</si>
  <si>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</si>
  <si>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</si>
  <si>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</si>
  <si>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</si>
  <si>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</si>
  <si>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</si>
  <si>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</si>
  <si>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</si>
  <si>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</si>
  <si>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</si>
  <si>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</si>
  <si>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</si>
  <si>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</si>
  <si>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</si>
  <si>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</si>
  <si>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</si>
  <si>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</si>
  <si>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</si>
  <si>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</si>
  <si>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</si>
  <si>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</si>
  <si>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</si>
  <si>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</si>
  <si>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</si>
  <si>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</si>
  <si>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</si>
  <si>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</si>
  <si>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</si>
  <si>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</si>
  <si>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</si>
  <si>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</si>
  <si>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</si>
  <si>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</si>
  <si>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</si>
  <si>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</si>
  <si>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</si>
  <si>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</si>
  <si>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</si>
  <si>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</si>
  <si>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</si>
  <si>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</si>
  <si>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</si>
  <si>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</si>
  <si>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</si>
  <si>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</si>
  <si>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</si>
  <si>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</si>
  <si>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</si>
  <si>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</si>
  <si>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</si>
  <si>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</si>
  <si>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</si>
  <si>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</si>
  <si>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</si>
  <si>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</si>
  <si>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</si>
  <si>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</si>
  <si>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</si>
  <si>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</si>
  <si>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</si>
  <si>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</si>
  <si>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</si>
  <si>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</si>
  <si>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</si>
  <si>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</si>
  <si>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</si>
  <si>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</si>
  <si>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</si>
  <si>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</si>
  <si>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</si>
  <si>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</si>
  <si>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</si>
  <si>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</si>
  <si>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</si>
  <si>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</si>
  <si>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</si>
  <si>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</si>
  <si>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</si>
  <si>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</si>
  <si>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</si>
  <si>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</si>
  <si>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</si>
  <si>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</si>
  <si>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</si>
  <si>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</si>
  <si>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</si>
  <si>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</si>
  <si>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</si>
  <si>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</si>
  <si>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</si>
  <si>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</si>
  <si>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</si>
  <si>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</si>
  <si>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</si>
  <si>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</si>
  <si>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</si>
  <si>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</si>
  <si>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</si>
  <si>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</si>
  <si>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</si>
  <si>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</si>
  <si>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</si>
  <si>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</si>
  <si>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</si>
  <si>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</si>
  <si>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</si>
  <si>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</si>
  <si>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</si>
  <si>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</si>
  <si>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</si>
  <si>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</si>
  <si>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</si>
  <si>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</si>
  <si>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</si>
  <si>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</si>
  <si>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</si>
  <si>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</si>
  <si>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</si>
  <si>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</si>
  <si>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</si>
  <si>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</si>
  <si>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</si>
  <si>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</si>
  <si>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</si>
  <si>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</si>
  <si>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</si>
  <si>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</si>
  <si>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</si>
  <si>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</si>
  <si>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</si>
  <si>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</si>
  <si>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</si>
  <si>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</si>
  <si>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</si>
  <si>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</si>
  <si>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</si>
  <si>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</si>
  <si>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</si>
  <si>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</si>
  <si>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</si>
  <si>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</si>
  <si>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</si>
  <si>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</si>
  <si>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</si>
  <si>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</si>
  <si>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</si>
  <si>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</si>
  <si>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</si>
  <si>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</si>
  <si>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</si>
  <si>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</si>
  <si>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</si>
  <si>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</si>
  <si>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</si>
  <si>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</si>
  <si>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</si>
  <si>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</si>
  <si>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</si>
  <si>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</si>
  <si>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</si>
  <si>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</si>
  <si>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</si>
  <si>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</si>
  <si>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</si>
  <si>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</si>
  <si>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</si>
  <si>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</si>
  <si>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</si>
  <si>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</si>
  <si>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</si>
  <si>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</si>
  <si>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</si>
  <si>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</si>
  <si>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</si>
  <si>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</si>
  <si>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</si>
  <si>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</si>
  <si>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</si>
  <si>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</si>
  <si>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</si>
  <si>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</si>
  <si>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</si>
  <si>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</si>
  <si>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</si>
  <si>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</si>
  <si>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</si>
  <si>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</si>
  <si>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</si>
  <si>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</si>
  <si>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</si>
  <si>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</si>
  <si>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</si>
  <si>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</si>
  <si>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</si>
  <si>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</si>
  <si>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</si>
  <si>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</si>
  <si>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</si>
  <si>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</si>
  <si>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</si>
  <si>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</si>
  <si>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</si>
  <si>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</si>
  <si>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</si>
  <si>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</si>
  <si>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</si>
  <si>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</si>
  <si>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</si>
  <si>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</si>
  <si>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</si>
  <si>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</si>
  <si>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</si>
  <si>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</si>
  <si>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</si>
  <si>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</si>
  <si>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</si>
  <si>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</si>
  <si>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</si>
  <si>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</si>
  <si>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</si>
  <si>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</si>
  <si>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</si>
  <si>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</si>
  <si>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</si>
  <si>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</si>
  <si>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</si>
  <si>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</si>
  <si>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</si>
  <si>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</si>
  <si>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</si>
  <si>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</si>
  <si>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</si>
  <si>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</si>
  <si>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</si>
  <si>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</si>
  <si>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</si>
  <si>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</si>
  <si>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</si>
  <si>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</si>
  <si>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</si>
  <si>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</si>
  <si>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</si>
  <si>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</si>
  <si>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</si>
  <si>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</si>
  <si>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</si>
  <si>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</si>
  <si>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</si>
  <si>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</si>
  <si>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</si>
  <si>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</si>
  <si>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</si>
  <si>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</si>
  <si>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</si>
  <si>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</si>
  <si>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</si>
  <si>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</si>
  <si>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</si>
  <si>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</si>
  <si>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</si>
  <si>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</si>
  <si>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</si>
  <si>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</si>
  <si>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</si>
  <si>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</si>
  <si>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</si>
  <si>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</si>
  <si>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</si>
  <si>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</si>
  <si>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</si>
  <si>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</si>
  <si>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</si>
  <si>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</si>
  <si>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</si>
  <si>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</si>
  <si>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</si>
  <si>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</si>
  <si>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</si>
  <si>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</si>
  <si>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</si>
  <si>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</si>
  <si>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</si>
  <si>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</si>
  <si>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</si>
  <si>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</si>
  <si>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</si>
  <si>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</si>
  <si>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</si>
  <si>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</si>
  <si>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</si>
  <si>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</si>
  <si>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</si>
  <si>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</si>
  <si>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</si>
  <si>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Weighted Average Seasoning (months)</t>
  </si>
  <si>
    <t>Name</t>
  </si>
  <si>
    <t>1.  Additional information on the programme</t>
  </si>
  <si>
    <t>60-&lt;90 days</t>
  </si>
  <si>
    <t>90-&lt;180 days</t>
  </si>
  <si>
    <t>30-&lt;60 days</t>
  </si>
  <si>
    <t>&gt;= 180 days</t>
  </si>
  <si>
    <t>E.3.2.5</t>
  </si>
  <si>
    <t>% Total Loans</t>
  </si>
  <si>
    <t>Guarantor (if applicable)</t>
  </si>
  <si>
    <t>Example Guarantor</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</si>
  <si>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</si>
  <si>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</si>
  <si>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</si>
  <si>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</si>
  <si>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</si>
  <si>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</si>
  <si>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</si>
  <si>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</si>
  <si>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</si>
  <si>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</si>
  <si>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</si>
  <si>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</si>
  <si>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</si>
  <si>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</si>
  <si>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</si>
  <si>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</si>
  <si>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</si>
  <si>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</si>
  <si>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</si>
  <si>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</si>
  <si>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</si>
  <si>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</si>
  <si>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</si>
  <si>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</si>
  <si>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</si>
  <si>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</si>
  <si>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</si>
  <si>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</si>
  <si>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</si>
  <si>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</si>
  <si>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</si>
  <si>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</si>
  <si>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</si>
  <si>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</si>
  <si>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</si>
  <si>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</si>
  <si>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</si>
  <si>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</si>
  <si>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</si>
  <si>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</si>
  <si>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</si>
  <si>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</si>
  <si>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</si>
  <si>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</si>
  <si>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</si>
  <si>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</si>
  <si>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</si>
  <si>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</si>
  <si>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</si>
  <si>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</si>
  <si>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</si>
  <si>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</si>
  <si>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</si>
  <si>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</si>
  <si>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</si>
  <si>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</si>
  <si>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</si>
  <si>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</si>
  <si>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</si>
  <si>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</si>
  <si>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</si>
  <si>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</si>
  <si>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</si>
  <si>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</si>
  <si>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</si>
  <si>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</si>
  <si>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</si>
  <si>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</si>
  <si>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</si>
  <si>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</si>
  <si>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</si>
  <si>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</si>
  <si>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</si>
  <si>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</si>
  <si>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</si>
  <si>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</si>
  <si>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</si>
  <si>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</si>
  <si>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</si>
  <si>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</si>
  <si>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</si>
  <si>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</si>
  <si>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</si>
  <si>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</si>
  <si>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</si>
  <si>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</si>
  <si>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</si>
  <si>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</si>
  <si>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</si>
  <si>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[link on the issuer's website to the objective criteria the labelled pool is committed to]</t>
  </si>
  <si>
    <t>G.3.14.2</t>
  </si>
  <si>
    <t>OG.3.14.3</t>
  </si>
  <si>
    <t xml:space="preserve">specific criteria </t>
  </si>
  <si>
    <t>[ESG, SDG, blue loan etc.]</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</si>
  <si>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</si>
  <si>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</si>
  <si>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</si>
  <si>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</si>
  <si>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</si>
  <si>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</si>
  <si>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</si>
  <si>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</si>
  <si>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</si>
  <si>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</si>
  <si>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</si>
  <si>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</si>
  <si>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</si>
  <si>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</si>
  <si>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</si>
  <si>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</si>
  <si>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</si>
  <si>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</si>
  <si>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</si>
  <si>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</si>
  <si>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</si>
  <si>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</si>
  <si>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</si>
  <si>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</si>
  <si>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</si>
  <si>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</si>
  <si>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</si>
  <si>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</si>
  <si>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</si>
  <si>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</si>
  <si>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</si>
  <si>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</si>
  <si>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</si>
  <si>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</si>
  <si>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</si>
  <si>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</si>
  <si>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</si>
  <si>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</si>
  <si>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</si>
  <si>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</si>
  <si>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</si>
  <si>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</si>
  <si>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</si>
  <si>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1961 - 1970</t>
  </si>
  <si>
    <t>1971 - 1980</t>
  </si>
  <si>
    <t>1981 - 1990</t>
  </si>
  <si>
    <t>1991 - 2000</t>
  </si>
  <si>
    <t>2001 - 2005</t>
  </si>
  <si>
    <t>2006 and later</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</si>
  <si>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</si>
  <si>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</si>
  <si>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</si>
  <si>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</si>
  <si>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</si>
  <si>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</si>
  <si>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</si>
  <si>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</si>
  <si>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</si>
  <si>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</si>
  <si>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</si>
  <si>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</si>
  <si>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</si>
  <si>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</si>
  <si>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</si>
  <si>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</si>
  <si>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</si>
  <si>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</si>
  <si>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</si>
  <si>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</si>
  <si>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</si>
  <si>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</si>
  <si>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</si>
  <si>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</si>
  <si>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</si>
  <si>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</si>
  <si>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</si>
  <si>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</si>
  <si>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</si>
  <si>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</si>
  <si>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</si>
  <si>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</si>
  <si>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</si>
  <si>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</si>
  <si>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</si>
  <si>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</si>
  <si>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</si>
  <si>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</si>
  <si>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</si>
  <si>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</si>
  <si>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</si>
  <si>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</si>
  <si>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</si>
  <si>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</si>
  <si>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</si>
  <si>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</si>
  <si>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</si>
  <si>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</si>
  <si>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</si>
  <si>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</si>
  <si>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</si>
  <si>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</si>
  <si>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</si>
  <si>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</si>
  <si>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</si>
  <si>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</si>
  <si>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</si>
  <si>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</si>
  <si>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</si>
  <si>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</si>
  <si>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</si>
  <si>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</si>
  <si>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</si>
  <si>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</si>
  <si>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</si>
  <si>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</si>
  <si>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</si>
  <si>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</si>
  <si>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</si>
  <si>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</si>
  <si>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</si>
  <si>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</si>
  <si>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</si>
  <si>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</si>
  <si>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</si>
  <si>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</si>
  <si>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</si>
  <si>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</si>
  <si>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</si>
  <si>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</si>
  <si>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</si>
  <si>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</si>
  <si>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</si>
  <si>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</si>
  <si>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</si>
  <si>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</si>
  <si>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</si>
  <si>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</si>
  <si>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</si>
  <si>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</si>
  <si>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</si>
  <si>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</si>
  <si>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</si>
  <si>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</si>
  <si>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</si>
  <si>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</si>
  <si>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</si>
  <si>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</si>
  <si>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</si>
  <si>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</si>
  <si>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</si>
  <si>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</si>
  <si>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</si>
  <si>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</si>
  <si>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</si>
  <si>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</si>
  <si>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</si>
  <si>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</si>
  <si>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</si>
  <si>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</si>
  <si>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</si>
  <si>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</si>
  <si>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</si>
  <si>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</si>
  <si>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</si>
  <si>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</si>
  <si>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</si>
  <si>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</si>
  <si>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</si>
  <si>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</si>
  <si>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</si>
  <si>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</si>
  <si>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</si>
  <si>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</si>
  <si>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</si>
  <si>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</si>
  <si>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</si>
  <si>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</si>
  <si>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</si>
  <si>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</si>
  <si>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</si>
  <si>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</si>
  <si>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</si>
  <si>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</si>
  <si>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</si>
  <si>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</si>
  <si>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</si>
  <si>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</si>
  <si>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</si>
  <si>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</si>
  <si>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</si>
  <si>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</si>
  <si>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</si>
  <si>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</si>
  <si>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</si>
  <si>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</si>
  <si>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</si>
  <si>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</si>
  <si>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</si>
  <si>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</si>
  <si>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</si>
  <si>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</si>
  <si>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</si>
  <si>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</si>
  <si>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</si>
  <si>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</si>
  <si>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</si>
  <si>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</si>
  <si>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</si>
  <si>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</si>
  <si>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</si>
  <si>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</si>
  <si>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</si>
  <si>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</si>
  <si>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</si>
  <si>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</si>
  <si>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</si>
  <si>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</si>
  <si>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</si>
  <si>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</si>
  <si>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</si>
  <si>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</si>
  <si>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</si>
  <si>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</si>
  <si>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</si>
  <si>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</si>
  <si>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</si>
  <si>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</si>
  <si>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</si>
  <si>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</si>
  <si>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</si>
  <si>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</si>
  <si>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</si>
  <si>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</si>
  <si>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</si>
  <si>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</si>
  <si>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</si>
  <si>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</si>
  <si>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</si>
  <si>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</si>
  <si>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</si>
  <si>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</si>
  <si>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</si>
  <si>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</si>
  <si>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</si>
  <si>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</si>
  <si>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</si>
  <si>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</si>
  <si>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</si>
  <si>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</si>
  <si>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</si>
  <si>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</si>
  <si>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</si>
  <si>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</si>
  <si>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</si>
  <si>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</si>
  <si>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</si>
  <si>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</si>
  <si>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</si>
  <si>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</si>
  <si>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</si>
  <si>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</si>
  <si>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</si>
  <si>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</si>
  <si>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</si>
  <si>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</si>
  <si>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</si>
  <si>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</si>
  <si>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</si>
  <si>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</si>
  <si>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</si>
  <si>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</si>
  <si>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</si>
  <si>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</si>
  <si>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</si>
  <si>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</si>
  <si>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</si>
  <si>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</si>
  <si>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</si>
  <si>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</si>
  <si>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</si>
  <si>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</si>
  <si>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</si>
  <si>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</si>
  <si>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</si>
  <si>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</si>
  <si>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</si>
  <si>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</si>
  <si>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</si>
  <si>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</si>
  <si>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</si>
  <si>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</si>
  <si>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</si>
  <si>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</si>
  <si>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</si>
  <si>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</si>
  <si>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</si>
  <si>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</si>
  <si>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</si>
  <si>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</si>
  <si>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</si>
  <si>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</si>
  <si>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</si>
  <si>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</si>
  <si>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</si>
  <si>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</si>
  <si>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</si>
  <si>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</si>
  <si>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</si>
  <si>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</si>
  <si>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</si>
  <si>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</si>
  <si>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</si>
  <si>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</si>
  <si>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</si>
  <si>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</si>
  <si>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</si>
  <si>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</si>
  <si>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</si>
  <si>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</si>
  <si>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</si>
  <si>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</si>
  <si>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</si>
  <si>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</si>
  <si>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</si>
  <si>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</si>
  <si>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</si>
  <si>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</si>
  <si>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</si>
  <si>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</si>
  <si>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</si>
  <si>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</si>
  <si>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</si>
  <si>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</si>
  <si>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</si>
  <si>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</si>
  <si>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</si>
  <si>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</si>
  <si>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</si>
  <si>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</si>
  <si>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</si>
  <si>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</si>
  <si>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</si>
  <si>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</si>
  <si>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</si>
  <si>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</si>
  <si>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</si>
  <si>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</si>
  <si>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</si>
  <si>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</si>
  <si>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</si>
  <si>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</si>
  <si>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</si>
  <si>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</si>
  <si>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</si>
  <si>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</si>
  <si>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</si>
  <si>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</si>
  <si>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</si>
  <si>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</si>
  <si>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</si>
  <si>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</si>
  <si>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</si>
  <si>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</si>
  <si>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</si>
  <si>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</si>
  <si>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</si>
  <si>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</si>
  <si>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</si>
  <si>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</si>
  <si>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</si>
  <si>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</si>
  <si>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</si>
  <si>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</si>
  <si>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</si>
  <si>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</si>
  <si>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</si>
  <si>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</si>
  <si>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</si>
  <si>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</si>
  <si>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</si>
  <si>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</si>
  <si>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</si>
  <si>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</si>
  <si>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</si>
  <si>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</si>
  <si>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</si>
  <si>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</si>
  <si>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</si>
  <si>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</si>
  <si>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</si>
  <si>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</si>
  <si>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</si>
  <si>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</si>
  <si>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</si>
  <si>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</si>
  <si>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</si>
  <si>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</si>
  <si>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</si>
  <si>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</si>
  <si>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</si>
  <si>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</si>
  <si>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</si>
  <si>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</si>
  <si>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</si>
  <si>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</si>
  <si>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</si>
  <si>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</si>
  <si>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</si>
  <si>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</si>
  <si>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</si>
  <si>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</si>
  <si>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</si>
  <si>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</si>
  <si>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</si>
  <si>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</si>
  <si>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</si>
  <si>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</si>
  <si>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</si>
  <si>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</si>
  <si>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</si>
  <si>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</si>
  <si>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</si>
  <si>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</si>
  <si>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</si>
  <si>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</si>
  <si>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</si>
  <si>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</si>
  <si>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</si>
  <si>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</si>
  <si>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</si>
  <si>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</si>
  <si>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</si>
  <si>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</si>
  <si>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</si>
  <si>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</si>
  <si>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</si>
  <si>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</si>
  <si>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</si>
  <si>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</si>
  <si>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</si>
  <si>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</si>
  <si>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</si>
  <si>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</si>
  <si>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</si>
  <si>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</si>
  <si>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</si>
  <si>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</si>
  <si>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</si>
  <si>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</si>
  <si>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</si>
  <si>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</si>
  <si>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</si>
  <si>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</si>
  <si>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</si>
  <si>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</si>
  <si>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</si>
  <si>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</si>
  <si>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</si>
  <si>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</si>
  <si>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</si>
  <si>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</si>
  <si>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</si>
  <si>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</si>
  <si>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</si>
  <si>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</si>
  <si>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</si>
  <si>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</si>
  <si>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</si>
  <si>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</si>
  <si>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</si>
  <si>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</si>
  <si>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</si>
  <si>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</si>
  <si>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</si>
  <si>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</si>
  <si>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</si>
  <si>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</si>
  <si>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</si>
  <si>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</si>
  <si>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</si>
  <si>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</si>
  <si>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</si>
  <si>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</si>
  <si>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</si>
  <si>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</si>
  <si>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</si>
  <si>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</si>
  <si>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</si>
  <si>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</si>
  <si>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</si>
  <si>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</si>
  <si>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</si>
  <si>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</si>
  <si>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</si>
  <si>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</si>
  <si>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</si>
  <si>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</si>
  <si>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</si>
  <si>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</si>
  <si>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</si>
  <si>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</si>
  <si>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</si>
  <si>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</si>
  <si>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</si>
  <si>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</si>
  <si>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</si>
  <si>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</si>
  <si>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</si>
  <si>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</si>
  <si>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</si>
  <si>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</si>
  <si>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</si>
  <si>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</si>
  <si>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</si>
  <si>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</si>
  <si>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</si>
  <si>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</si>
  <si>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</si>
  <si>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</si>
  <si>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</si>
  <si>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Temporary tab Harmonised Transparency Template - Optional COVID 19 impact</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</si>
  <si>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</si>
  <si>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</si>
  <si>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</si>
  <si>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</si>
  <si>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</si>
  <si>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</si>
  <si>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</si>
  <si>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</si>
  <si>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</si>
  <si>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</si>
  <si>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</si>
  <si>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</si>
  <si>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</si>
  <si>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</si>
  <si>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</si>
  <si>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</si>
  <si>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</si>
  <si>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</si>
  <si>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</si>
  <si>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</si>
  <si>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</si>
  <si>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</si>
  <si>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</si>
  <si>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</si>
  <si>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</si>
  <si>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</si>
  <si>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</si>
  <si>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</si>
  <si>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</si>
  <si>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</si>
  <si>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</si>
  <si>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</si>
  <si>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</si>
  <si>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</si>
  <si>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</si>
  <si>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</si>
  <si>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</si>
  <si>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</si>
  <si>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</si>
  <si>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</si>
  <si>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</si>
  <si>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</si>
  <si>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</si>
  <si>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</si>
  <si>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</si>
  <si>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</si>
  <si>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</si>
  <si>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</si>
  <si>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</si>
  <si>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</si>
  <si>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</si>
  <si>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</si>
  <si>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</si>
  <si>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</si>
  <si>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</si>
  <si>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</si>
  <si>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</si>
  <si>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</si>
  <si>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</si>
  <si>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</si>
  <si>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</si>
  <si>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</si>
  <si>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</si>
  <si>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</si>
  <si>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</si>
  <si>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</si>
  <si>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</si>
  <si>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</si>
  <si>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</si>
  <si>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</si>
  <si>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</si>
  <si>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</si>
  <si>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</si>
  <si>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</si>
  <si>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</si>
  <si>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</si>
  <si>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</si>
  <si>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</si>
  <si>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</si>
  <si>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</si>
  <si>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</si>
  <si>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</si>
  <si>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</si>
  <si>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</si>
  <si>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</si>
  <si>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</si>
  <si>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</si>
  <si>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</si>
  <si>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</si>
  <si>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</si>
  <si>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</si>
  <si>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</si>
  <si>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</si>
  <si>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</si>
  <si>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</si>
  <si>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</si>
  <si>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</si>
  <si>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</si>
  <si>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</si>
  <si>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</si>
  <si>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</si>
  <si>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</si>
  <si>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</si>
  <si>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</si>
  <si>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F1. Harmonised Transparency Template - Optional Sustainable Mortgage Data</t>
  </si>
  <si>
    <t>CONTENT OF TAB F1</t>
  </si>
  <si>
    <t>Worksheet F1: Optional Sustainable M data</t>
  </si>
  <si>
    <t>New Property</t>
  </si>
  <si>
    <t>Existing Property</t>
  </si>
  <si>
    <t>G.3.14.3</t>
  </si>
  <si>
    <t>G.3.14.4</t>
  </si>
  <si>
    <t>Cover pool involved in a sustainable/special purpose strategy? (Y/N)</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</si>
  <si>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</si>
  <si>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</si>
  <si>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</si>
  <si>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</si>
  <si>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</si>
  <si>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</si>
  <si>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</si>
  <si>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</si>
  <si>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</si>
  <si>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</si>
  <si>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</si>
  <si>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</si>
  <si>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</si>
  <si>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</si>
  <si>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</si>
  <si>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</si>
  <si>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</si>
  <si>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</si>
  <si>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</si>
  <si>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</si>
  <si>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</si>
  <si>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</si>
  <si>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</si>
  <si>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</si>
  <si>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</si>
  <si>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</si>
  <si>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</si>
  <si>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</si>
  <si>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</si>
  <si>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</si>
  <si>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</si>
  <si>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</si>
  <si>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</si>
  <si>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</si>
  <si>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</si>
  <si>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</si>
  <si>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</si>
  <si>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</si>
  <si>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</si>
  <si>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</si>
  <si>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</si>
  <si>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</si>
  <si>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</si>
  <si>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</si>
  <si>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</si>
  <si>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</si>
  <si>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</si>
  <si>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</si>
  <si>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</si>
  <si>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</si>
  <si>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</si>
  <si>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</si>
  <si>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</si>
  <si>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</si>
  <si>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</si>
  <si>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</si>
  <si>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</si>
  <si>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</si>
  <si>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</si>
  <si>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</si>
  <si>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</si>
  <si>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</si>
  <si>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</si>
  <si>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</si>
  <si>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</si>
  <si>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</si>
  <si>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</si>
  <si>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</si>
  <si>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</si>
  <si>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</si>
  <si>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</si>
  <si>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</si>
  <si>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</si>
  <si>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</si>
  <si>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</si>
  <si>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</si>
  <si>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17. Property Age Structure - optional</t>
  </si>
  <si>
    <t>18. Dwelling type - optional</t>
  </si>
  <si>
    <t>19. New Residential Property - optional</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</si>
  <si>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</si>
  <si>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</si>
  <si>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Temp. Optional COVID 19 impact</t>
  </si>
  <si>
    <t>OSM.2.8.1</t>
  </si>
  <si>
    <t>OSM.2.8.2</t>
  </si>
  <si>
    <t>OSM.2.8.3</t>
  </si>
  <si>
    <t>OSM.2.8.4</t>
  </si>
  <si>
    <t>OSM.2.9.1</t>
  </si>
  <si>
    <t>OSM.2.9.2</t>
  </si>
  <si>
    <t>OSM.2.9.3</t>
  </si>
  <si>
    <t>OSM.2.9.4</t>
  </si>
  <si>
    <t>OSM.2.9.5</t>
  </si>
  <si>
    <t>OSM.2.9.6</t>
  </si>
  <si>
    <t>OSM.2.9.7</t>
  </si>
  <si>
    <t>OCOV.2.1.9</t>
  </si>
  <si>
    <t>OCOV.2.1.10</t>
  </si>
  <si>
    <t>[please insert here mortgages with extended moratoria]</t>
  </si>
  <si>
    <t>2022 Version</t>
  </si>
  <si>
    <t>HTT 2022</t>
  </si>
  <si>
    <t>1946 - 1960</t>
  </si>
  <si>
    <t xml:space="preserve">20. CO2 emission (kg of CO2 per year) - optional </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</si>
  <si>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</si>
  <si>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</si>
  <si>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</si>
  <si>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</si>
  <si>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</si>
  <si>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</si>
  <si>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</si>
  <si>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</si>
  <si>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</si>
  <si>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</si>
  <si>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</si>
  <si>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</si>
  <si>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</si>
  <si>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</si>
  <si>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</si>
  <si>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</si>
  <si>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</si>
  <si>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</si>
  <si>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</si>
  <si>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</si>
  <si>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</si>
  <si>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OHG.1.8</t>
  </si>
  <si>
    <t>OHG.1.9</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</si>
  <si>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</si>
  <si>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</si>
  <si>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</si>
  <si>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</si>
  <si>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</si>
  <si>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</si>
  <si>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</si>
  <si>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</si>
  <si>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</si>
  <si>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</si>
  <si>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</si>
  <si>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</si>
  <si>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</si>
  <si>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</si>
  <si>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</si>
  <si>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</si>
  <si>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</si>
  <si>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</si>
  <si>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</si>
  <si>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</si>
  <si>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</si>
  <si>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</si>
  <si>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</si>
  <si>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</si>
  <si>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</si>
  <si>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</si>
  <si>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</si>
  <si>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</si>
  <si>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</si>
  <si>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</si>
  <si>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</si>
  <si>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</si>
  <si>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</si>
  <si>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</si>
  <si>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</si>
  <si>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</si>
  <si>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</si>
  <si>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</si>
  <si>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</si>
  <si>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</si>
  <si>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</si>
  <si>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</si>
  <si>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</si>
  <si>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</si>
  <si>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</si>
  <si>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</si>
  <si>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</si>
  <si>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</si>
  <si>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</si>
  <si>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</si>
  <si>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</si>
  <si>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</si>
  <si>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</si>
  <si>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</si>
  <si>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</si>
  <si>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</si>
  <si>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</si>
  <si>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</si>
  <si>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</si>
  <si>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</si>
  <si>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</si>
  <si>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</si>
  <si>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</si>
  <si>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</si>
  <si>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</si>
  <si>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</si>
  <si>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</si>
  <si>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</si>
  <si>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</si>
  <si>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</si>
  <si>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</si>
  <si>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</si>
  <si>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</si>
  <si>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</si>
  <si>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</si>
  <si>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</si>
  <si>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</si>
  <si>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</si>
  <si>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</si>
  <si>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</si>
  <si>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</si>
  <si>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</si>
  <si>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</si>
  <si>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</si>
  <si>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</si>
  <si>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</si>
  <si>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</si>
  <si>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</si>
  <si>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</si>
  <si>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</si>
  <si>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</si>
  <si>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</si>
  <si>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</si>
  <si>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</si>
  <si>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</si>
  <si>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</si>
  <si>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</si>
  <si>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</si>
  <si>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</si>
  <si>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</si>
  <si>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</si>
  <si>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</si>
  <si>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</si>
  <si>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 xml:space="preserve">29. CO2 emission (kg of CO2 per year) - optional </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</si>
  <si>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</si>
  <si>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</si>
  <si>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</si>
  <si>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</si>
  <si>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</si>
  <si>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</si>
  <si>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</si>
  <si>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</si>
  <si>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</si>
  <si>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</si>
  <si>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</si>
  <si>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</si>
  <si>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</si>
  <si>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</si>
  <si>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</si>
  <si>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</si>
  <si>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</si>
  <si>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</si>
  <si>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</si>
  <si>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</si>
  <si>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</si>
  <si>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</si>
  <si>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</si>
  <si>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</si>
  <si>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</si>
  <si>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</si>
  <si>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</si>
  <si>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</si>
  <si>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</si>
  <si>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</si>
  <si>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</si>
  <si>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</si>
  <si>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</si>
  <si>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</si>
  <si>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</si>
  <si>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</si>
  <si>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</si>
  <si>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</si>
  <si>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</si>
  <si>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</si>
  <si>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</si>
  <si>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</si>
  <si>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</si>
  <si>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</si>
  <si>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</si>
  <si>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</si>
  <si>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</si>
  <si>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</si>
  <si>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</si>
  <si>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</si>
  <si>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</si>
  <si>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</si>
  <si>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</si>
  <si>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</si>
  <si>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</si>
  <si>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</si>
  <si>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</si>
  <si>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</si>
  <si>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</si>
  <si>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</si>
  <si>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</si>
  <si>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</si>
  <si>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</si>
  <si>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</si>
  <si>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</si>
  <si>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</si>
  <si>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</si>
  <si>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</si>
  <si>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</si>
  <si>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</si>
  <si>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</si>
  <si>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</si>
  <si>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</si>
  <si>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</si>
  <si>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</si>
  <si>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</si>
  <si>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</si>
  <si>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</si>
  <si>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</si>
  <si>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</si>
  <si>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</si>
  <si>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</si>
  <si>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</si>
  <si>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</si>
  <si>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</si>
  <si>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</si>
  <si>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</si>
  <si>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</si>
  <si>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</si>
  <si>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</si>
  <si>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</si>
  <si>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</si>
  <si>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</si>
  <si>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</si>
  <si>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</si>
  <si>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</si>
  <si>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</si>
  <si>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</si>
  <si>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</si>
  <si>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</si>
  <si>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</si>
  <si>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</si>
  <si>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</si>
  <si>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</si>
  <si>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</si>
  <si>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</si>
  <si>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</si>
  <si>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</si>
  <si>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</si>
  <si>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</si>
  <si>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</si>
  <si>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</si>
  <si>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</si>
  <si>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</si>
  <si>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</si>
  <si>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</si>
  <si>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</si>
  <si>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</si>
  <si>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</si>
  <si>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</si>
  <si>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</si>
  <si>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</si>
  <si>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</si>
  <si>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</si>
  <si>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</si>
  <si>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</si>
  <si>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</si>
  <si>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</si>
  <si>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</si>
  <si>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</si>
  <si>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</si>
  <si>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</si>
  <si>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</si>
  <si>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</si>
  <si>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</si>
  <si>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</si>
  <si>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</si>
  <si>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</si>
  <si>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</si>
  <si>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</si>
  <si>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</si>
  <si>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</si>
  <si>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</si>
  <si>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</si>
  <si>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</si>
  <si>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</si>
  <si>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</si>
  <si>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</si>
  <si>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</si>
  <si>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</si>
  <si>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</si>
  <si>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</si>
  <si>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</si>
  <si>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</si>
  <si>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</si>
  <si>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</si>
  <si>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</si>
  <si>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</si>
  <si>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</si>
  <si>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</si>
  <si>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</si>
  <si>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</si>
  <si>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</si>
  <si>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</si>
  <si>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</si>
  <si>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</si>
  <si>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</si>
  <si>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</si>
  <si>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</si>
  <si>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</si>
  <si>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</si>
  <si>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</si>
  <si>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</si>
  <si>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</si>
  <si>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</si>
  <si>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</si>
  <si>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</si>
  <si>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</si>
  <si>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</si>
  <si>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</si>
  <si>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</si>
  <si>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</si>
  <si>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</si>
  <si>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</si>
  <si>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</si>
  <si>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</si>
  <si>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</si>
  <si>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</si>
  <si>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</si>
  <si>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</si>
  <si>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</si>
  <si>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</si>
  <si>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</si>
  <si>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</si>
  <si>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</si>
  <si>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1. All worksheets:</t>
    </r>
    <r>
      <rPr>
        <sz val="9"/>
        <color theme="1"/>
        <rFont val="Verdana"/>
        <family val="2"/>
      </rPr>
      <t xml:space="preserve"> Update the year of the HTT template next to the title of each</t>
    </r>
  </si>
  <si>
    <r>
      <t>2. Worksheet “A. HTT General”:</t>
    </r>
    <r>
      <rPr>
        <sz val="9"/>
        <color theme="1"/>
        <rFont val="Verdana"/>
        <family val="2"/>
      </rPr>
      <t xml:space="preserve"> Section 14 cell C242 was unblocked for issuers to insert information </t>
    </r>
  </si>
  <si>
    <r>
      <t xml:space="preserve">3. Worksheets “B1. HTT Mortgage Assets”: </t>
    </r>
    <r>
      <rPr>
        <sz val="9"/>
        <color theme="1"/>
        <rFont val="Verdana"/>
        <family val="2"/>
      </rPr>
      <t>correction of numbering of the rows of sections starting from 7A.18 until 7B.29</t>
    </r>
  </si>
  <si>
    <r>
      <t xml:space="preserve">4. Worksheet “B1. HTT Mortgage Assets”, “F1. HTT – Optional Sustainable Mortgage Data”: </t>
    </r>
    <r>
      <rPr>
        <sz val="9"/>
        <color theme="1"/>
        <rFont val="Verdana"/>
        <family val="2"/>
      </rPr>
      <t>NEW SECTION “CO2 emission (kg of Co2 per year) – optional ”, respectively new section 20 and 29 in tabs B1 and F1. This inclusion has not affected the position of the existing sections.</t>
    </r>
  </si>
  <si>
    <r>
      <t xml:space="preserve">5. Worksheet “B1. HTT Mortgage Assets”, “F1. HTT – Optional Sustainable Mortgage Data”: </t>
    </r>
    <r>
      <rPr>
        <sz val="9"/>
        <color theme="1"/>
        <rFont val="Verdana"/>
        <family val="2"/>
      </rPr>
      <t>Section 17 (Section 27) correction in the breakdown of the age-bucket changing “1945-1960” to “1946-1960”</t>
    </r>
  </si>
  <si>
    <r>
      <t xml:space="preserve">6. Worksheet “B1. HTT Mortgage Assets”, “F1. HTT – Optional Sustainable Mortgage Data”: </t>
    </r>
    <r>
      <rPr>
        <sz val="9"/>
        <color theme="1"/>
        <rFont val="Verdana"/>
        <family val="2"/>
      </rPr>
      <t xml:space="preserve">Section 16 (Section 26) correction of the title in “Average energy use intensity (kWh/m2 </t>
    </r>
    <r>
      <rPr>
        <u/>
        <sz val="9"/>
        <color theme="1"/>
        <rFont val="Verdana"/>
        <family val="2"/>
      </rPr>
      <t>per year</t>
    </r>
    <r>
      <rPr>
        <sz val="9"/>
        <color theme="1"/>
        <rFont val="Verdana"/>
        <family val="2"/>
      </rPr>
      <t>)</t>
    </r>
  </si>
  <si>
    <r>
      <t>7. Worksheet “C. HTT Harmonised Glossary”</t>
    </r>
    <r>
      <rPr>
        <sz val="9"/>
        <color theme="1"/>
        <rFont val="Verdana"/>
        <family val="2"/>
      </rPr>
      <t xml:space="preserve"> – cancellation in section 1 of Glossary entries which are already present in section 2 (ESG-items)</t>
    </r>
  </si>
  <si>
    <r>
      <t xml:space="preserve">8. Worksheet “E. Optional ECB-ECAIs data” – </t>
    </r>
    <r>
      <rPr>
        <sz val="9"/>
        <color theme="1"/>
        <rFont val="Verdana"/>
        <family val="2"/>
      </rPr>
      <t>additional transaction counterparty in Section 1 to be indicated where applicable</t>
    </r>
  </si>
  <si>
    <r>
      <t xml:space="preserve">9. Worksheet “F1. HTT – Optional Sustainable Mortgage Data”: </t>
    </r>
    <r>
      <rPr>
        <sz val="9"/>
        <color theme="1"/>
        <rFont val="Verdana"/>
        <family val="2"/>
      </rPr>
      <t>clarification in section (change the data requirement from “% Total sustainable Mortgage” to “Total sustainable Mortgages”</t>
    </r>
  </si>
  <si>
    <r>
      <t xml:space="preserve">10. Worksheet “F1. HTT – Optional Sustainable Mortgage Data”: </t>
    </r>
    <r>
      <rPr>
        <sz val="9"/>
        <color theme="1"/>
        <rFont val="Verdana"/>
        <family val="2"/>
      </rPr>
      <t xml:space="preserve">elimination of column %CRE as data requirement is redundant here. </t>
    </r>
    <r>
      <rPr>
        <b/>
        <sz val="9"/>
        <color theme="1"/>
        <rFont val="Verdana"/>
        <family val="2"/>
      </rPr>
      <t> </t>
    </r>
  </si>
  <si>
    <t>Updates for HTT 2022</t>
  </si>
  <si>
    <t>Here below the list of updates of HTT 2022 with respect to HTT 2021 agreed and implemented in accordance to the Label Committee Meeting decision of 13 September 2021</t>
  </si>
  <si>
    <t>DLR Kredit A/S</t>
  </si>
  <si>
    <t>Cut-off Date: 2022-06-30</t>
  </si>
  <si>
    <t>www.dlr.dk</t>
  </si>
  <si>
    <t>Contact name</t>
  </si>
  <si>
    <t>Jakob Kongsgaard Olsson</t>
  </si>
  <si>
    <t>Contact email address</t>
  </si>
  <si>
    <t>jko@dlr.dk</t>
  </si>
  <si>
    <t>Kapitalcenter</t>
  </si>
  <si>
    <t>G</t>
  </si>
  <si>
    <t>.</t>
  </si>
  <si>
    <t>https://coveredbondlabel.com/issuer/4/</t>
  </si>
  <si>
    <t>Total o/w Other / Co-operative Housing</t>
  </si>
  <si>
    <t>Total o/w Other / Agriculture properties</t>
  </si>
  <si>
    <t>Total o/w Owner-occupied homes</t>
  </si>
  <si>
    <t>Total o/w Second home/Holiday houses</t>
  </si>
  <si>
    <t>Total o/w Other / Subsidised Housing</t>
  </si>
  <si>
    <t>Total o/w Other / Private rental</t>
  </si>
  <si>
    <t>Total o/w Other / Manufacturing and Manual Industries</t>
  </si>
  <si>
    <t>Total o/w Other / Office and Business</t>
  </si>
  <si>
    <t>Total o/w Other / Social and cultural purposes</t>
  </si>
  <si>
    <t>Total o/w Other</t>
  </si>
  <si>
    <t xml:space="preserve"> </t>
  </si>
  <si>
    <t>o/w Greenland</t>
  </si>
  <si>
    <t>o/w Faroe Islands</t>
  </si>
  <si>
    <t>The Capital Region of Denmark (Region Hovedstaden)</t>
  </si>
  <si>
    <t>Region Zealand (Region Sjælland)</t>
  </si>
  <si>
    <t>The North Denmark Region (Region Nordjylland)</t>
  </si>
  <si>
    <t>Central Denmark Region (Region Midtjylland)</t>
  </si>
  <si>
    <t>Region of Southern Denmark (Region Syddanmark)</t>
  </si>
  <si>
    <t>Fixed rate o/w Index loans</t>
  </si>
  <si>
    <t>Fixed rate o/w Adjustable Rate Mortgages</t>
  </si>
  <si>
    <t>Floating rate o/w Capped floaters</t>
  </si>
  <si>
    <t>Floating rate o/w Non capped floaters</t>
  </si>
  <si>
    <t>Fixed rate o/w Funded to maturity</t>
  </si>
  <si>
    <t>Floating rate o/w 1 year Adjustable Rate Mortgage</t>
  </si>
  <si>
    <t>DKK 0 - 2m</t>
  </si>
  <si>
    <t>DKK 2 - 5m</t>
  </si>
  <si>
    <t>DKK 5 - 20m</t>
  </si>
  <si>
    <t>DKK 20 - 50m</t>
  </si>
  <si>
    <t>DKK 50 - 100m</t>
  </si>
  <si>
    <t>&gt; DKK 100m</t>
  </si>
  <si>
    <t>Greater Copenhagen area (Region Hovedstaden)</t>
  </si>
  <si>
    <t>Remaining Zealand &amp; Bornholm (Region Sjælland)</t>
  </si>
  <si>
    <t>Northern Jutland (Region Nordjylland)</t>
  </si>
  <si>
    <t>Eastern Jutland (Region Midtjylland)</t>
  </si>
  <si>
    <t>Southern Jutland &amp; Funen (Region Syddanmark)</t>
  </si>
  <si>
    <t>A</t>
  </si>
  <si>
    <t>B</t>
  </si>
  <si>
    <t>C</t>
  </si>
  <si>
    <t>D</t>
  </si>
  <si>
    <t>E</t>
  </si>
  <si>
    <t>F</t>
  </si>
  <si>
    <t>Estimated A</t>
  </si>
  <si>
    <t>Estimated B</t>
  </si>
  <si>
    <t>Estimated C</t>
  </si>
  <si>
    <t>Estimated D</t>
  </si>
  <si>
    <t>Estimated E</t>
  </si>
  <si>
    <t>Estimated F</t>
  </si>
  <si>
    <t>Estimated G</t>
  </si>
  <si>
    <t>&lt; 52,5 + 1650/area (A)</t>
  </si>
  <si>
    <t>&lt; 70,0 + 2200/area (B)</t>
  </si>
  <si>
    <t>&lt; 110 + 3200/area (C)</t>
  </si>
  <si>
    <t>&lt; 150 + 4200/area (D)</t>
  </si>
  <si>
    <t>&lt; 190 + 5200/area (E)</t>
  </si>
  <si>
    <t>&lt; 240 + 6500/area (F)</t>
  </si>
  <si>
    <t>&gt; 240 + 6500/area (G)</t>
  </si>
  <si>
    <t>Estimated&lt; 52,5 + 1650/area (A)</t>
  </si>
  <si>
    <t>Estimated&lt; 70,0 + 2200/area (B)</t>
  </si>
  <si>
    <t>Estimated&lt; 110 + 3200/area (C)</t>
  </si>
  <si>
    <t>Estimated&lt; 150 + 4200/area (D)</t>
  </si>
  <si>
    <t>Estimated&lt; 190 + 5200/area (E)</t>
  </si>
  <si>
    <t>Estimated&lt; 240 + 6500/area (F)</t>
  </si>
  <si>
    <t>Estimated&gt; 240 + 6500/area (G)</t>
  </si>
  <si>
    <t>DLR Kredit</t>
  </si>
  <si>
    <t>529900PR2ELW8QI1B775</t>
  </si>
  <si>
    <t>Danske Bank, Nordea</t>
  </si>
  <si>
    <t>5299000DI3047E2LIV03/MAES062Z21Q4RZ2U7M96</t>
  </si>
  <si>
    <t>S&amp;P OC (%)</t>
  </si>
  <si>
    <t>Weighted Average Seasoning (months) Residential</t>
  </si>
  <si>
    <t>Weighted Average Seasoning (months) Commercial</t>
  </si>
  <si>
    <t>Total value of cover pool subtracted nominal value of covered bonds</t>
  </si>
  <si>
    <t>Minimum legal required OC of RWA</t>
  </si>
  <si>
    <t xml:space="preserve">Index Loans: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Fixed-rate loans: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Adjustable Rate Mortgages: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Money market based loans: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Non Capped floaters: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Other: 
Any other loan types, which not comply with the above mentioned. </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</si>
  <si>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</si>
  <si>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</si>
  <si>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</si>
  <si>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</si>
  <si>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</si>
  <si>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DLR has iussued green mortgages, whivh incentivices borrowers</t>
  </si>
  <si>
    <t xml:space="preserve">Subsidicsed houisng is defined af alene boliger: https://copenhageneconomics.com/publication/the-social-housing-sectors-contribution-to-sustainable-development-and-availability/ </t>
  </si>
  <si>
    <t>not completed as DLS has disclosed the age distribution of properties in its loan portfolio</t>
  </si>
  <si>
    <t>Reporting Date: 2022-08-01</t>
  </si>
  <si>
    <t>Y</t>
  </si>
  <si>
    <t>Published 04-08-2022 *  Data  30-06-2022</t>
  </si>
  <si>
    <t xml:space="preserve">National Transparency Template for </t>
  </si>
  <si>
    <t xml:space="preserve"> Danish Covered Bond Issuers</t>
  </si>
  <si>
    <t>National Transparency Template : Contents</t>
  </si>
  <si>
    <t>As of</t>
  </si>
  <si>
    <t>Specialised mortgage banks</t>
  </si>
  <si>
    <t>General Issuer Detail</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</si>
  <si>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</si>
  <si>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</si>
  <si>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</si>
  <si>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</si>
  <si>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</si>
  <si>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</si>
  <si>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</si>
  <si>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</si>
  <si>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</si>
  <si>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</si>
  <si>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</si>
  <si>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</si>
  <si>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</si>
  <si>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t>
  </si>
  <si>
    <t>Number of loans by property category</t>
  </si>
  <si>
    <t>M2</t>
  </si>
  <si>
    <t>Lending by property category, DKKbn</t>
  </si>
  <si>
    <t>M3</t>
  </si>
  <si>
    <t>Lending, by loan size, DKKbn</t>
  </si>
  <si>
    <t>M4a</t>
  </si>
  <si>
    <t>Lending, by-loan to-value (LTV), current property value, DKKbn</t>
  </si>
  <si>
    <t>M4b</t>
  </si>
  <si>
    <t>Lending, by-loan to-value (LTV), current property value, Per cent</t>
  </si>
  <si>
    <t>M4c</t>
  </si>
  <si>
    <t>Lending, by-loan to-value (LTV), current property value, DKKbn ("Sidste krone")</t>
  </si>
  <si>
    <t>M4d</t>
  </si>
  <si>
    <t>Lending, by-loan to-value (LTV), current property value, Per cent ("Sidste krone")</t>
  </si>
  <si>
    <t>M5</t>
  </si>
  <si>
    <t>Lending by region, DKKbn</t>
  </si>
  <si>
    <t>M6</t>
  </si>
  <si>
    <t>Lending by loan type - IO Loans, DKKbn</t>
  </si>
  <si>
    <t>M7</t>
  </si>
  <si>
    <t>Lending by loan type - Repayment Loans / Amortizing Loans, DKKbn</t>
  </si>
  <si>
    <t>M8</t>
  </si>
  <si>
    <t>Lending by loan type - All loans, DKKbn</t>
  </si>
  <si>
    <t>M9</t>
  </si>
  <si>
    <t>Lending by Seasoning, DKKbn (Seasoning defined by duration of customer relationship)</t>
  </si>
  <si>
    <t>M10</t>
  </si>
  <si>
    <t>Lending by remaining maturity, DKKbn</t>
  </si>
  <si>
    <t>M11</t>
  </si>
  <si>
    <t>90 day Non-performing loans by property type, as percentage of instalments payments, %</t>
  </si>
  <si>
    <t>M11a</t>
  </si>
  <si>
    <t>90 day Non-performing loans by property type, as percentage of lending, %</t>
  </si>
  <si>
    <t>M11b</t>
  </si>
  <si>
    <t>90 day Non-performing loans by property type, as percentage of lending, by continous LTV bracket, %</t>
  </si>
  <si>
    <t>M12</t>
  </si>
  <si>
    <t>Realised losses (DKKm)</t>
  </si>
  <si>
    <t>M12a</t>
  </si>
  <si>
    <t>Realised losses (%)</t>
  </si>
  <si>
    <t>Key Concepts</t>
  </si>
  <si>
    <t>X1/X2</t>
  </si>
  <si>
    <t>Key Concepts Explanation</t>
  </si>
  <si>
    <t>X3</t>
  </si>
  <si>
    <t>General explanation</t>
  </si>
  <si>
    <t xml:space="preserve">Table A.    General Issuer Detail </t>
  </si>
  <si>
    <t xml:space="preserve">Key information regarding issuers' balance sheet </t>
  </si>
  <si>
    <t>(DKKbn – except Tier 1 and Solvency Ratio)</t>
  </si>
  <si>
    <t>Q2 2022</t>
  </si>
  <si>
    <t>Q1 2022</t>
  </si>
  <si>
    <t>Q4 2021</t>
  </si>
  <si>
    <t>Q3 2021</t>
  </si>
  <si>
    <t>Total Balance Sheet Assets</t>
  </si>
  <si>
    <t>Total Customer Loans (fair value)</t>
  </si>
  <si>
    <t>of which: Used/registered for covered bond collateral pool</t>
  </si>
  <si>
    <t>Tier 1 Ratio (%)</t>
  </si>
  <si>
    <t>Solvency Ratio (%)</t>
  </si>
  <si>
    <t>Outstanding Covered Bonds (fair value)</t>
  </si>
  <si>
    <t>Outstanding Senior Unsecured Liabilities</t>
  </si>
  <si>
    <t>Senior Secured Bonds (Sec. 15 bonds)</t>
  </si>
  <si>
    <t xml:space="preserve">Guarantees (e.g. provided by states, municipals, banks) </t>
  </si>
  <si>
    <t>ND</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</si>
  <si>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</si>
  <si>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</si>
  <si>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</si>
  <si>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</si>
  <si>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</si>
  <si>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</si>
  <si>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</si>
  <si>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</si>
  <si>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</si>
  <si>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</si>
  <si>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</si>
  <si>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</si>
  <si>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</si>
  <si>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</si>
  <si>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</si>
  <si>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</si>
  <si>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</si>
  <si>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</si>
  <si>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</si>
  <si>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</si>
  <si>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loan loss provisions, end of quarter)</t>
  </si>
  <si>
    <t>To Contents</t>
  </si>
  <si>
    <r>
      <t>Table G1.1 – DLR Capital Centre G, General cover pool information</t>
    </r>
    <r>
      <rPr>
        <b/>
        <sz val="12"/>
        <color theme="1"/>
        <rFont val="Century Gothic"/>
        <family val="2"/>
      </rPr>
      <t xml:space="preserve"> </t>
    </r>
  </si>
  <si>
    <t>DKKbn / Percentage of nominal outstanding CBs</t>
  </si>
  <si>
    <t>Nominal cover pool (total value)</t>
  </si>
  <si>
    <t>Transmission or liquidation proceeds to CB holders</t>
  </si>
  <si>
    <t>Overcollateralisation after correction</t>
  </si>
  <si>
    <t>Overcollateralisation ratio, %</t>
  </si>
  <si>
    <t>Total (% of nom. value of outstanding CBs)</t>
  </si>
  <si>
    <t>Mandatory (% of RWA, 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</si>
  <si>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</si>
  <si>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</si>
  <si>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</si>
  <si>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</si>
  <si>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</si>
  <si>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</si>
  <si>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</si>
  <si>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</si>
  <si>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in Table A on issuer level) - Optional on cover pool level</t>
  </si>
  <si>
    <t>-</t>
  </si>
  <si>
    <t>Table G2 – DLR Capital Centre G, Outstanding CBs</t>
  </si>
  <si>
    <t>Fair value of outstanding CBs (marked value)</t>
  </si>
  <si>
    <t>Maturity of issued CBs</t>
  </si>
  <si>
    <t>0-1 day</t>
  </si>
  <si>
    <t>1 day – &lt; 1 year</t>
  </si>
  <si>
    <t>1 year</t>
  </si>
  <si>
    <t>&gt; 1 and ≤ 2 years</t>
  </si>
  <si>
    <t>&gt; 2 and ≤ 3 years</t>
  </si>
  <si>
    <t>&gt; 3 and ≤ 4 years</t>
  </si>
  <si>
    <t>&gt; 4 and ≤ 5 years</t>
  </si>
  <si>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</si>
  <si>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</si>
  <si>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</si>
  <si>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</si>
  <si>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</si>
  <si>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</si>
  <si>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</si>
  <si>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</si>
  <si>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</si>
  <si>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</si>
  <si>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</si>
  <si>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</si>
  <si>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</si>
  <si>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</si>
  <si>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</si>
  <si>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</si>
  <si>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</si>
  <si>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</si>
  <si>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</si>
  <si>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</si>
  <si>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</si>
  <si>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</si>
  <si>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</si>
  <si>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</si>
  <si>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</si>
  <si>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</si>
  <si>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</si>
  <si>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</si>
  <si>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 xml:space="preserve">A- </t>
  </si>
  <si>
    <t>etc.</t>
  </si>
  <si>
    <t>Not rated</t>
  </si>
  <si>
    <t>Gilt-edged secutities / rating compliant capital</t>
  </si>
  <si>
    <r>
      <t>0-</t>
    </r>
    <r>
      <rPr>
        <u/>
        <sz val="11"/>
        <color theme="1"/>
        <rFont val="Century Gothic"/>
        <family val="2"/>
      </rPr>
      <t>&lt;</t>
    </r>
    <r>
      <rPr>
        <sz val="11"/>
        <color theme="1"/>
        <rFont val="Century Gothic"/>
        <family val="2"/>
      </rPr>
      <t>1 year</t>
    </r>
  </si>
  <si>
    <r>
      <t xml:space="preserve">&gt;1- </t>
    </r>
    <r>
      <rPr>
        <u/>
        <sz val="11"/>
        <color theme="1"/>
        <rFont val="Century Gothic"/>
        <family val="2"/>
      </rPr>
      <t xml:space="preserve">&lt; </t>
    </r>
    <r>
      <rPr>
        <sz val="11"/>
        <color theme="1"/>
        <rFont val="Century Gothic"/>
        <family val="2"/>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</si>
  <si>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</si>
  <si>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</si>
  <si>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</si>
  <si>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</si>
  <si>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</si>
  <si>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Exposure to credit institute credit quality step 1</t>
  </si>
  <si>
    <t>Exposure to credit institute credit quality step 2</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</si>
  <si>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</si>
  <si>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</si>
  <si>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</si>
  <si>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</si>
  <si>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</si>
  <si>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entury Gothic"/>
        <family val="2"/>
      </rPr>
      <t>&lt;</t>
    </r>
    <r>
      <rPr>
        <sz val="11"/>
        <rFont val="Century Gothic"/>
        <family val="2"/>
      </rPr>
      <t>1 year</t>
    </r>
  </si>
  <si>
    <r>
      <t xml:space="preserve">&gt;1- </t>
    </r>
    <r>
      <rPr>
        <u/>
        <sz val="11"/>
        <rFont val="Century Gothic"/>
        <family val="2"/>
      </rPr>
      <t xml:space="preserve">&lt; </t>
    </r>
    <r>
      <rPr>
        <sz val="11"/>
        <rFont val="Century Gothic"/>
        <family val="2"/>
      </rPr>
      <t>5 years</t>
    </r>
  </si>
  <si>
    <t>Table G2.1f - Other Derivatives  (subordinated)</t>
  </si>
  <si>
    <t>Table G2.2 – Interest and currency risk</t>
  </si>
  <si>
    <r>
      <t xml:space="preserve">Total  value of loans </t>
    </r>
    <r>
      <rPr>
        <b/>
        <sz val="11"/>
        <color theme="1"/>
        <rFont val="Century Gothic"/>
        <family val="2"/>
      </rPr>
      <t>funded</t>
    </r>
    <r>
      <rPr>
        <sz val="11"/>
        <color theme="1"/>
        <rFont val="Century Gothic"/>
        <family val="2"/>
      </rPr>
      <t xml:space="preserve"> in cover pool</t>
    </r>
  </si>
  <si>
    <t>DKK. 0,8 bn.</t>
  </si>
  <si>
    <t>Match funded (without interest and/or currency risk)</t>
  </si>
  <si>
    <t>Completely hedged with derivatives</t>
  </si>
  <si>
    <t>Un-hedged interest rate risk</t>
  </si>
  <si>
    <t>Un-hedged currency risk</t>
  </si>
  <si>
    <r>
      <t>-</t>
    </r>
    <r>
      <rPr>
        <sz val="7"/>
        <color theme="1"/>
        <rFont val="Century Gothic"/>
        <family val="2"/>
      </rPr>
      <t xml:space="preserve">          </t>
    </r>
    <r>
      <rPr>
        <sz val="11"/>
        <color theme="1"/>
        <rFont val="Century Gothic"/>
        <family val="2"/>
      </rPr>
      <t>Of which  EUR</t>
    </r>
  </si>
  <si>
    <r>
      <t>-</t>
    </r>
    <r>
      <rPr>
        <sz val="7"/>
        <color theme="1"/>
        <rFont val="Century Gothic"/>
        <family val="2"/>
      </rPr>
      <t xml:space="preserve">          </t>
    </r>
    <r>
      <rPr>
        <sz val="11"/>
        <color theme="1"/>
        <rFont val="Century Gothic"/>
        <family val="2"/>
      </rPr>
      <t>Of which DKK</t>
    </r>
  </si>
  <si>
    <r>
      <t>-</t>
    </r>
    <r>
      <rPr>
        <sz val="7"/>
        <color theme="1"/>
        <rFont val="Century Gothic"/>
        <family val="2"/>
      </rPr>
      <t xml:space="preserve">          </t>
    </r>
    <r>
      <rPr>
        <sz val="11"/>
        <color theme="1"/>
        <rFont val="Century Gothic"/>
        <family val="2"/>
      </rPr>
      <t xml:space="preserve">Of which… </t>
    </r>
  </si>
  <si>
    <r>
      <t>Table G3 – Legal ALM (balance principle) adherence</t>
    </r>
    <r>
      <rPr>
        <b/>
        <vertAlign val="superscript"/>
        <sz val="12"/>
        <color theme="1"/>
        <rFont val="Century Gothic"/>
        <family val="2"/>
      </rPr>
      <t>1</t>
    </r>
  </si>
  <si>
    <t>Issue adherence</t>
  </si>
  <si>
    <t>General balance principle</t>
  </si>
  <si>
    <t>Specific balance principle</t>
  </si>
  <si>
    <t> x</t>
  </si>
  <si>
    <t>1) Cf. the Danish Executive Order on bond issuance, balance principle and risk management. See X3 for definitions.</t>
  </si>
  <si>
    <t>Table G4 – Additional characteristics of ALM business model for issued CBs</t>
  </si>
  <si>
    <t>Yes</t>
  </si>
  <si>
    <t>No</t>
  </si>
  <si>
    <t>One-to-one balance between terms of granted loans and bonds issued, i.e. daily tap issuance?</t>
  </si>
  <si>
    <t>Pass-through cash flow from borrowers to investors?</t>
  </si>
  <si>
    <t>Asset substitution in cover pool allowed?</t>
  </si>
  <si>
    <t>DLR Capital center G</t>
  </si>
  <si>
    <t>Reporting date</t>
  </si>
  <si>
    <t>Property categories are defined according to Danish FSA's AS-reporting form</t>
  </si>
  <si>
    <t>Table M1</t>
  </si>
  <si>
    <t>Owner-occupied homes</t>
  </si>
  <si>
    <t>Holiday houses</t>
  </si>
  <si>
    <t>Subsidised Housing</t>
  </si>
  <si>
    <t>Cooperative Housing</t>
  </si>
  <si>
    <t>Private rental</t>
  </si>
  <si>
    <t>Manufacturing and Manual Industries</t>
  </si>
  <si>
    <t>Office and Business</t>
  </si>
  <si>
    <t>Social and cultural purposes</t>
  </si>
  <si>
    <t>In %</t>
  </si>
  <si>
    <t>Table M2</t>
  </si>
  <si>
    <t>Table M3</t>
  </si>
  <si>
    <t>Table M4a</t>
  </si>
  <si>
    <t>Lending, by-loan to-value (LTV), current property value, DKKbn ("Continously distributed into LTV brackets")</t>
  </si>
  <si>
    <t>DKK bn</t>
  </si>
  <si>
    <t>0 - 19,9</t>
  </si>
  <si>
    <t>20 - 39,9</t>
  </si>
  <si>
    <t>40 - 59,9</t>
  </si>
  <si>
    <t>60 - 69,9</t>
  </si>
  <si>
    <t>70 - 79,9</t>
  </si>
  <si>
    <t>80 - 84,9</t>
  </si>
  <si>
    <t>85 - 89,9</t>
  </si>
  <si>
    <t>90 - 94,9</t>
  </si>
  <si>
    <t>95 - 100</t>
  </si>
  <si>
    <t>&gt; 100</t>
  </si>
  <si>
    <t>Agricultutal properties</t>
  </si>
  <si>
    <t>Properties for social and cultural purposes</t>
  </si>
  <si>
    <t>Table M4b</t>
  </si>
  <si>
    <r>
      <t xml:space="preserve">Lending, by-loan to-value (LTV), current property value, </t>
    </r>
    <r>
      <rPr>
        <b/>
        <i/>
        <sz val="11"/>
        <rFont val="Century Gothic"/>
        <family val="2"/>
      </rPr>
      <t>per cent ("Continously distributed into LTV brackets")</t>
    </r>
  </si>
  <si>
    <t>Per cent</t>
  </si>
  <si>
    <t>Table M4c</t>
  </si>
  <si>
    <t>Lending, by-loan to-value (LTV), current property value, DKKbn ("Total loan in the highest LTV bracket")</t>
  </si>
  <si>
    <t>Avg. LTV (%)</t>
  </si>
  <si>
    <t>Table M4d</t>
  </si>
  <si>
    <t>Lending, by-loan to-value (LTV), current property value, per cent ("Total loan in the highest LTV bracket")</t>
  </si>
  <si>
    <t>Table M5 - Total</t>
  </si>
  <si>
    <t>Outside Denmark*</t>
  </si>
  <si>
    <t>* Contains owner-occupied homes on the Feroe Island, and owner-occupied homes and commercial real estate on Greenland</t>
  </si>
  <si>
    <t>Table M6</t>
  </si>
  <si>
    <t>Index Loans</t>
  </si>
  <si>
    <t>Fixed-rate to maturity</t>
  </si>
  <si>
    <t>Fixed-rate shorter period than maturity (ARM's etc.)</t>
  </si>
  <si>
    <r>
      <t xml:space="preserve">- rate fixed </t>
    </r>
    <r>
      <rPr>
        <b/>
        <sz val="11"/>
        <rFont val="Century Gothic"/>
        <family val="2"/>
      </rPr>
      <t>≤</t>
    </r>
    <r>
      <rPr>
        <sz val="11"/>
        <rFont val="Century Gothic"/>
        <family val="2"/>
      </rPr>
      <t xml:space="preserve"> 1 year</t>
    </r>
  </si>
  <si>
    <t>- rate fixed &gt; 1 and ≤ 3 years</t>
  </si>
  <si>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</si>
  <si>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</si>
  <si>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</si>
  <si>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</si>
  <si>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</si>
  <si>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</si>
  <si>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t>
  </si>
  <si>
    <t>Table M8</t>
  </si>
  <si>
    <t>Table M9</t>
  </si>
  <si>
    <r>
      <t>Lending by Seasoning, DKKbn</t>
    </r>
    <r>
      <rPr>
        <i/>
        <sz val="8"/>
        <color theme="1"/>
        <rFont val="Century Gothic"/>
        <family val="2"/>
      </rPr>
      <t xml:space="preserve"> (Seasoning defined by duration of customer relationship)</t>
    </r>
  </si>
  <si>
    <t>&lt; 12 months</t>
  </si>
  <si>
    <t>Table M10</t>
  </si>
  <si>
    <t>&lt; 1 Years</t>
  </si>
  <si>
    <t>≥  1 - ≤ 3 Years</t>
  </si>
  <si>
    <t>≥ 3 - ≤ 5 Years</t>
  </si>
  <si>
    <t>≥ 5 - ≤ 10 Years</t>
  </si>
  <si>
    <t>≥ 10 - ≤ 20 Years</t>
  </si>
  <si>
    <t>≥ 20 Years</t>
  </si>
  <si>
    <t>Table M11</t>
  </si>
  <si>
    <t>90 day Non-performing loans by property type, as percentage of total payments, %</t>
  </si>
  <si>
    <t>90 day NPL</t>
  </si>
  <si>
    <t>Note: 90 days NPL ratio defined as term payments on loans with arrears of 90 days or more, as percentage of total term payments</t>
  </si>
  <si>
    <t>Table M11a</t>
  </si>
  <si>
    <t>Note: 90 days NPL ratio defined as outstanding debt on loans with arrears of 90 days or more as percentage of total outstanding debt</t>
  </si>
  <si>
    <t>Table M11b</t>
  </si>
  <si>
    <t>&lt; 60per cent LTV</t>
  </si>
  <si>
    <t>60-69.9 per cent LTV</t>
  </si>
  <si>
    <t>70-79.9 per cent LTV</t>
  </si>
  <si>
    <t>80-89.9 per cent LTV</t>
  </si>
  <si>
    <t>90-100 per cent LTV</t>
  </si>
  <si>
    <t>&gt;100 per cent LTV</t>
  </si>
  <si>
    <t>Note: 90 days NPL ratio defined as in table 11a</t>
  </si>
  <si>
    <t>Table M12</t>
  </si>
  <si>
    <t>Realised losses (DKK million)</t>
  </si>
  <si>
    <t>Total realised losses*</t>
  </si>
  <si>
    <t>Note: Losses are reported on a company level, as the quarterly total realised losses</t>
  </si>
  <si>
    <t>Table M12a</t>
  </si>
  <si>
    <t>Total realised losses, %*</t>
  </si>
  <si>
    <t>Note: Losses are reported on a company level, as the annualised loss as percentage of total  lending within each property category</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</si>
  <si>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</si>
  <si>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</si>
  <si>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</si>
  <si>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</si>
  <si>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</si>
  <si>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</si>
  <si>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</si>
  <si>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</si>
  <si>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E.g.: Private rental, Manufacturing and Manual Industries, Offices and Business, Agriculture.</t>
  </si>
  <si>
    <t>·       Office</t>
  </si>
  <si>
    <t>·       Retail/shop</t>
  </si>
  <si>
    <r>
      <t>·</t>
    </r>
    <r>
      <rPr>
        <sz val="11"/>
        <color theme="1"/>
        <rFont val="Century Gothic"/>
        <family val="2"/>
      </rPr>
      <t>       Warehouse</t>
    </r>
  </si>
  <si>
    <r>
      <t>·</t>
    </r>
    <r>
      <rPr>
        <sz val="11"/>
        <color theme="1"/>
        <rFont val="Century Gothic"/>
        <family val="2"/>
      </rPr>
      <t>       Restaurants, inns etc.</t>
    </r>
  </si>
  <si>
    <r>
      <t>·</t>
    </r>
    <r>
      <rPr>
        <sz val="11"/>
        <color theme="1"/>
        <rFont val="Century Gothic"/>
        <family val="2"/>
      </rPr>
      <t>       Hotels and resorts </t>
    </r>
  </si>
  <si>
    <r>
      <t>·</t>
    </r>
    <r>
      <rPr>
        <sz val="11"/>
        <color theme="1"/>
        <rFont val="Century Gothic"/>
        <family val="2"/>
      </rPr>
      <t>       Congress and conference centres</t>
    </r>
  </si>
  <si>
    <r>
      <t>·</t>
    </r>
    <r>
      <rPr>
        <sz val="11"/>
        <color theme="1"/>
        <rFont val="Century Gothic"/>
        <family val="2"/>
      </rPr>
      <t>       Agriculture</t>
    </r>
  </si>
  <si>
    <r>
      <t>·</t>
    </r>
    <r>
      <rPr>
        <sz val="11"/>
        <color theme="1"/>
        <rFont val="Century Gothic"/>
        <family val="2"/>
      </rPr>
      <t>       Forestry</t>
    </r>
  </si>
  <si>
    <r>
      <t>·</t>
    </r>
    <r>
      <rPr>
        <sz val="11"/>
        <color theme="1"/>
        <rFont val="Century Gothic"/>
        <family val="2"/>
      </rPr>
      <t>       Nurseries</t>
    </r>
  </si>
  <si>
    <t>NPL (Non-performing loans)</t>
  </si>
  <si>
    <t>Describe how you define NPLs</t>
  </si>
  <si>
    <t>The NPL rate is calculated at different time periods after the original payment date. Standard in Table A is 90 day arrear.</t>
  </si>
  <si>
    <t>Explain how you distinguish between performing and nonperforming loans in the cover pool?</t>
  </si>
  <si>
    <t>No distinction made. Asset substitution is not allowed for specialised mortgage banks.</t>
  </si>
  <si>
    <t>Are NPLs parts of eligible assets in cover pool? Are NPL parts of non eligible assets in cover pool?</t>
  </si>
  <si>
    <t>Asset substitution is not allowed for specialised mortgage banks, hence NPLs are part of the cover pool.</t>
  </si>
  <si>
    <t xml:space="preserve">Are loans in foreclosure procedure part of eligible assets in cover pool?  </t>
  </si>
  <si>
    <t>Asset substitution is not allowed for specialised mortgage banks, hence loans in foreclosure are part of the cover pool.</t>
  </si>
  <si>
    <t>If NPL and/or loans in foreclosure procedure are part of the covered pool which provisions are made in respect of the value of these loans in the cover pool?</t>
  </si>
  <si>
    <r>
      <t xml:space="preserve">The Danish FSA set rules for loan loss provisioning. In case of </t>
    </r>
    <r>
      <rPr>
        <sz val="11"/>
        <color theme="1"/>
        <rFont val="Century Gothic"/>
        <family val="2"/>
      </rPr>
      <t>objective evidence of value reduction (OIV) provisioning for potential losses must be made.</t>
    </r>
  </si>
  <si>
    <t>Table X2</t>
  </si>
  <si>
    <t xml:space="preserve">Key Concepts Explanation </t>
  </si>
  <si>
    <t xml:space="preserve">Issuer specific </t>
  </si>
  <si>
    <t>(N/A for some issuers)</t>
  </si>
  <si>
    <t>Guaranteed loans (if part of the cover pool)</t>
  </si>
  <si>
    <t>How are the loans guaranteed?</t>
  </si>
  <si>
    <t>DLR Kredit A/S's loans to agricultural properties offered before 1 January 2015 are covered by a joint guarantee agreement as well as a loss deduction agreement with the loan distributing banks. Loans offered after 1 January 2015 are covered by individual bank guarantees from the loan distributing banks covering the outermost 6% of the fair value of the loan, combined with a 3-year loss deduction agreement and a portfolio guarantee from the loan distributing banks.</t>
  </si>
  <si>
    <t>Please provide details of guarantors</t>
  </si>
  <si>
    <t>The loans to urban trade properties, e.g. private rental and office and business properties, and cooperative housing properties offered before 1 January 2015 are covered by individual bank guarantees from the loan distributing banks, covering the outermost 25 - 50 % of the fair value of the loan, depending on the property category. Loans to urban trade properties and cooperative housing properties offered after 1 January 2015 are covered by individual bank guarantees from the loan distributing banks covering the outermost 6% of the fair value of the loan, combined with a 3-year loss deduction agreement and a portfolio guarantee from the loan distributing banks.</t>
  </si>
  <si>
    <t>The guarantors are Danish regional and local banks that at the same time are shareholders of DLR Kredit A/S.</t>
  </si>
  <si>
    <t xml:space="preserve">Loan-to-Value (LTV) </t>
  </si>
  <si>
    <t>Legal framework for valuation and LTV-calculation follow the rules of the Danish FSA - Bekendtgørelse nr. 687 af 20. juni 2007</t>
  </si>
  <si>
    <t>Describe the method on which your LTV calculation is based</t>
  </si>
  <si>
    <t xml:space="preserve">LTV is calculated on each property on a loan-by-loan basis, and takes into account prior-ranking loans at fair values relative to the estimated property value based on the most recent valuation or approved market value.
</t>
  </si>
  <si>
    <r>
      <t xml:space="preserve">Fair value of the loan distributed are shown utilising LTV bracket intervals. The intervals become smaller as the percentage approaches par. Table M4a and M4b distribute the loan continuously from the lower LTV bracket to the upper brackets relative to fair value of the collateral, whereas in table M4c and M4d the entire loan is placed in the highest LTV bracket ("marginal distribution"). 
</t>
    </r>
    <r>
      <rPr>
        <u/>
        <sz val="11"/>
        <color theme="1"/>
        <rFont val="Century Gothic"/>
        <family val="2"/>
      </rPr>
      <t>Example on continuously distribution into LTV brackets for a loan with fair value of 75 per cent</t>
    </r>
    <r>
      <rPr>
        <sz val="11"/>
        <color theme="1"/>
        <rFont val="Century Gothic"/>
        <family val="2"/>
      </rPr>
      <t xml:space="preserve"> 
This example loan will be distributed with 20 per cent of the value into the lower three brackets; 10 per cent in the fourth bracket and the remaining 5 per cent of the value in the last bracket.</t>
    </r>
  </si>
  <si>
    <t>Example on marginal distribution into LTV brackets for a loan with fair value of 75 per cent</t>
  </si>
  <si>
    <t>In this case, the loan will be distributed with 100 per cent into the fifth bracket (70-79.9)</t>
  </si>
  <si>
    <t>Frequency of collateral valuation for the purpose of calculating the LTV</t>
  </si>
  <si>
    <t>For mortgage loans funded by the issuance of "Særligt Dækkede Obligationer" (SDO),  revaluation of  collateral must be carried out on an ongoing basis in order to ensure that the value of the cover asset at least matches the value of the issued SDOs at any time. Residential properties must be revaluated at least once every third year, whereas commercial and agricultural properties must be revaluated at least once a year. In times of larger fluctuations in property prices, extraordinary LTV surveillance must take place.</t>
  </si>
  <si>
    <t>Should the LTV on an individual loan increase beyond the legal maximum, fx due to falling property prices, the mortgage institute must inject additional collateral into the cover pool to secure full collateral coverage.</t>
  </si>
  <si>
    <t>Table X3</t>
  </si>
  <si>
    <t>Table A</t>
  </si>
  <si>
    <t>Total balance sheet assets as reported in the interim or annual reports of the issuer, fair value</t>
  </si>
  <si>
    <t>Total Customer Loans(fair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</si>
  <si>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</si>
  <si>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</si>
  <si>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</si>
  <si>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</si>
  <si>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</si>
  <si>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t>
  </si>
  <si>
    <t>Senior secured bonds - formerly known as JCB (Section 15 bonds)</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</si>
  <si>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</si>
  <si>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</si>
  <si>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</si>
  <si>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</si>
  <si>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</si>
  <si>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</si>
  <si>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Loan loss provisions (sum of total individual and group wise loss provisions, end of quarter)</t>
  </si>
  <si>
    <t>All individual and group wise loan loss provisions, as stated in the issuer´s interim and annual accounts</t>
  </si>
  <si>
    <t>Table G1.1</t>
  </si>
  <si>
    <t>Sum of nominal value of covered bonds + Senior secured debt + capital. Capital is:  Additional tier 1 capital (e.g. hybrid core capital) and Core tier 1 capital</t>
  </si>
  <si>
    <t>Transmission or liquidation proceeds to CB holders (for redemption of CBs maturing 0-1 day)</t>
  </si>
  <si>
    <t>Liquidity due to be paid out next day in connection with refinancing</t>
  </si>
  <si>
    <t>Overcollateralisation</t>
  </si>
  <si>
    <t>Total value of cover pool less nominal value of covered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</si>
  <si>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</si>
  <si>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</si>
  <si>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</si>
  <si>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</si>
  <si>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</si>
  <si>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</si>
  <si>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</si>
  <si>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</si>
  <si>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Table G3</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</si>
  <si>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</si>
  <si>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</si>
  <si>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</si>
  <si>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</si>
  <si>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</si>
  <si>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</si>
  <si>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</si>
  <si>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 properties used by the owner,  Max LTV 80 % (legislation).</t>
  </si>
  <si>
    <t>Holiday houses for owner's own use or for subletting. Max LTV 60 % (legislation).</t>
  </si>
  <si>
    <t>Residential rental properties subsidised by the goverment. Max LTV 80 % (legislation). LTVs above 80 % can be granted against full government guarantee.</t>
  </si>
  <si>
    <t>Residential property owned and administered by the cooperative and used by the members of the cooperative.  Max LTV 80 % (legislation).</t>
  </si>
  <si>
    <t>Residential property rented out to private tenants. Max LTV 80 % (legislation).</t>
  </si>
  <si>
    <t>Industrial and manufacturing buildings and warehouses for own use or for renting. Max LTV 60 % (legislation).</t>
  </si>
  <si>
    <t>Office property and retail buildings for own use or for rent. Max LTV 60 % (legislation).</t>
  </si>
  <si>
    <t>Property and land for agricultural use. Max LTV 70 % (legislation). Lending from 60 - 70 % LTV however only against additional collateral.</t>
  </si>
  <si>
    <t>Property used for education, kindergardens, museums and other buildings for public use. Max LTV  70 % (legislation).</t>
  </si>
  <si>
    <t>Property, that can not be placed in the categories above, fx unused land or green energy plants.  Max LTV 70 % (legislation).</t>
  </si>
  <si>
    <t>Table M6-M8</t>
  </si>
  <si>
    <t xml:space="preserve">These are loans where instalments and outstanding debt are adjusted with the development of an index which typically reflects trends in consumer prices. The loan type was introduced in Denmark in 1982. All Danish index loans have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</si>
  <si>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</si>
  <si>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Danish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</si>
  <si>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</si>
  <si>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the loan is raised. The interest rate is generally reset at a frequency of 1, 3, 5 or 10 years, and the underlying bonds are then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</si>
  <si>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is generally fixed for 3 or 6 months.  In addition, this loan type differs from ARMs as the interest rate is linked to a reference rate, i.e. an interest rate determined in the money market. The reference rate of DKK-denominated loans is CIBOR (Copenhagen Interbank Offered Rate) or CITA (Copenhagen Interbank Tomorrow/Next Average ), an interest rate which is quoted daily by OMX NASDAQ.  This loan type is also offered with interest-only periods.</t>
  </si>
  <si>
    <t>Non Capped floaters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</si>
  <si>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</si>
  <si>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Capped floaters</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</si>
  <si>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</si>
  <si>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</si>
  <si>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</si>
  <si>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</si>
  <si>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</si>
  <si>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To Frontpage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</si>
</sst>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 numFmtId="171" formatCode="0.0000000000"/>
  </numFmts>
  <fonts count="90"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u/>
      <sz val="9"/>
      <color theme="1"/>
      <name val="Verdana"/>
      <family val="2"/>
    </font>
    <font>
      <sz val="14"/>
      <color theme="1"/>
      <name val="Calibri"/>
      <family val="2"/>
      <scheme val="minor"/>
    </font>
    <font>
      <b/>
      <sz val="16"/>
      <name val="Century Gothic"/>
      <family val="2"/>
    </font>
    <font>
      <sz val="30"/>
      <color rgb="FF296053"/>
      <name val="Georgia"/>
      <family val="1"/>
    </font>
    <font>
      <sz val="20"/>
      <color theme="1"/>
      <name val="Century Gothic"/>
      <family val="2"/>
    </font>
    <font>
      <b/>
      <sz val="20"/>
      <color theme="1" tint="0.499984740745262"/>
      <name val="Georgia"/>
      <family val="1"/>
    </font>
    <font>
      <sz val="11"/>
      <color theme="1"/>
      <name val="Century Gothic"/>
      <family val="2"/>
    </font>
    <font>
      <b/>
      <sz val="11"/>
      <color theme="1"/>
      <name val="Century Gothic"/>
      <family val="2"/>
    </font>
    <font>
      <sz val="12"/>
      <color theme="1"/>
      <name val="Century Gothic"/>
      <family val="2"/>
    </font>
    <font>
      <b/>
      <sz val="12"/>
      <color theme="1"/>
      <name val="Century Gothic"/>
      <family val="2"/>
    </font>
    <font>
      <sz val="12"/>
      <color theme="1"/>
      <name val="Arial"/>
      <family val="2"/>
    </font>
    <font>
      <b/>
      <u/>
      <sz val="12"/>
      <color theme="1"/>
      <name val="Century Gothic"/>
      <family val="2"/>
    </font>
    <font>
      <u/>
      <sz val="9.35"/>
      <color theme="10"/>
      <name val="Calibri"/>
      <family val="2"/>
    </font>
    <font>
      <u/>
      <sz val="12"/>
      <color theme="10"/>
      <name val="Century Gothic"/>
      <family val="2"/>
    </font>
    <font>
      <b/>
      <sz val="12"/>
      <color theme="1"/>
      <name val="Arial"/>
      <family val="2"/>
    </font>
    <font>
      <b/>
      <sz val="14"/>
      <color theme="0" tint="-0.499984740745262"/>
      <name val="Century Gothic"/>
      <family val="2"/>
    </font>
    <font>
      <b/>
      <i/>
      <sz val="11"/>
      <name val="Century Gothic"/>
      <family val="2"/>
    </font>
    <font>
      <b/>
      <sz val="12"/>
      <color rgb="FF000000"/>
      <name val="Century Gothic"/>
      <family val="2"/>
    </font>
    <font>
      <i/>
      <sz val="11"/>
      <color rgb="FF000000"/>
      <name val="Century Gothic"/>
      <family val="2"/>
    </font>
    <font>
      <b/>
      <sz val="11"/>
      <color rgb="FF000000"/>
      <name val="Century Gothic"/>
      <family val="2"/>
    </font>
    <font>
      <sz val="11"/>
      <color rgb="FF000000"/>
      <name val="Century Gothic"/>
      <family val="2"/>
    </font>
    <font>
      <b/>
      <sz val="12"/>
      <color theme="0" tint="-0.499984740745262"/>
      <name val="Century Gothic"/>
      <family val="2"/>
    </font>
    <font>
      <b/>
      <i/>
      <sz val="11"/>
      <color rgb="FF000000"/>
      <name val="Century Gothic"/>
      <family val="2"/>
    </font>
    <font>
      <u/>
      <sz val="9.35"/>
      <color theme="10"/>
      <name val="Century Gothic"/>
      <family val="2"/>
    </font>
    <font>
      <sz val="11"/>
      <name val="Century Gothic"/>
      <family val="2"/>
    </font>
    <font>
      <sz val="11"/>
      <color rgb="FFFF0000"/>
      <name val="Century Gothic"/>
      <family val="2"/>
    </font>
    <font>
      <i/>
      <sz val="11"/>
      <color theme="1"/>
      <name val="Century Gothic"/>
      <family val="2"/>
    </font>
    <font>
      <u/>
      <sz val="11"/>
      <color theme="1"/>
      <name val="Century Gothic"/>
      <family val="2"/>
    </font>
    <font>
      <i/>
      <sz val="10"/>
      <color theme="1"/>
      <name val="Century Gothic"/>
      <family val="2"/>
    </font>
    <font>
      <b/>
      <sz val="11"/>
      <name val="Century Gothic"/>
      <family val="2"/>
    </font>
    <font>
      <u/>
      <sz val="11"/>
      <name val="Century Gothic"/>
      <family val="2"/>
    </font>
    <font>
      <sz val="7"/>
      <color theme="1"/>
      <name val="Century Gothic"/>
      <family val="2"/>
    </font>
    <font>
      <b/>
      <vertAlign val="superscript"/>
      <sz val="12"/>
      <color theme="1"/>
      <name val="Century Gothic"/>
      <family val="2"/>
    </font>
    <font>
      <sz val="8"/>
      <color theme="1"/>
      <name val="Century Gothic"/>
      <family val="2"/>
    </font>
    <font>
      <b/>
      <i/>
      <sz val="11"/>
      <color theme="1"/>
      <name val="Century Gothic"/>
      <family val="2"/>
    </font>
    <font>
      <i/>
      <sz val="11"/>
      <name val="Century Gothic"/>
      <family val="2"/>
    </font>
    <font>
      <i/>
      <sz val="8"/>
      <color theme="1"/>
      <name val="Century Gothic"/>
      <family val="2"/>
    </font>
    <font>
      <b/>
      <sz val="9"/>
      <color rgb="FF000000"/>
      <name val="Century Gothic"/>
      <family val="2"/>
    </font>
    <font>
      <sz val="8"/>
      <color rgb="FF000000"/>
      <name val="Century Gothic"/>
      <family val="2"/>
    </font>
    <font>
      <b/>
      <sz val="10"/>
      <color rgb="FF000000"/>
      <name val="Century Gothic"/>
      <family val="2"/>
    </font>
    <font>
      <b/>
      <i/>
      <sz val="10"/>
      <color rgb="FF000000"/>
      <name val="Century Gothic"/>
      <family val="2"/>
    </font>
    <font>
      <b/>
      <u/>
      <sz val="9.35"/>
      <color rgb="FF0000FF"/>
      <name val="Century Gothic"/>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3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0" fontId="42" fillId="0" borderId="0"/>
    <xf numFmtId="0" fontId="60" fillId="0" borderId="0" applyNumberFormat="0" applyFill="0" applyBorder="0" applyAlignment="0" applyProtection="0">
      <alignment vertical="top"/>
      <protection locked="0"/>
    </xf>
    <xf numFmtId="164" fontId="4" fillId="0" borderId="0" applyFont="0" applyFill="0" applyBorder="0" applyAlignment="0" applyProtection="0"/>
  </cellStyleXfs>
  <cellXfs count="499">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27" fillId="6"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8"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29" fillId="0" borderId="0" xfId="0" applyFont="1" applyAlignment="1">
      <alignment horizontal="left" vertical="center"/>
    </xf>
    <xf numFmtId="0" fontId="29" fillId="0" borderId="0" xfId="0" applyFont="1" applyAlignment="1">
      <alignment horizontal="center" vertical="center" wrapText="1"/>
    </xf>
    <xf numFmtId="0" fontId="30" fillId="0" borderId="0" xfId="0" applyFont="1" applyAlignment="1">
      <alignment horizontal="center" vertical="center" wrapText="1"/>
    </xf>
    <xf numFmtId="0" fontId="14" fillId="0" borderId="0" xfId="2" applyFill="1" applyBorder="1" applyAlignment="1">
      <alignment horizontal="center" vertical="center" wrapText="1"/>
    </xf>
    <xf numFmtId="0" fontId="31" fillId="0" borderId="0" xfId="0" applyFont="1" applyAlignment="1">
      <alignment horizontal="center" vertical="center" wrapText="1"/>
    </xf>
    <xf numFmtId="0" fontId="14" fillId="0" borderId="0" xfId="2" applyAlignment="1">
      <alignment horizontal="center"/>
    </xf>
    <xf numFmtId="0" fontId="32"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23" fillId="6" borderId="0" xfId="0" quotePrefix="1" applyFont="1" applyFill="1" applyAlignment="1">
      <alignment horizontal="center" vertical="center" wrapText="1"/>
    </xf>
    <xf numFmtId="0" fontId="43" fillId="0" borderId="0" xfId="0" applyFont="1" applyAlignment="1">
      <alignment horizontal="center" vertical="center" wrapText="1"/>
    </xf>
    <xf numFmtId="14" fontId="43" fillId="0" borderId="0" xfId="0" applyNumberFormat="1"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14" fillId="0" borderId="17" xfId="2" applyFill="1" applyBorder="1" applyAlignment="1" applyProtection="1">
      <alignment horizontal="center" vertical="center" wrapText="1"/>
    </xf>
    <xf numFmtId="0" fontId="14" fillId="0" borderId="17" xfId="2" quotePrefix="1" applyFill="1" applyBorder="1" applyAlignment="1" applyProtection="1">
      <alignment horizontal="right" vertical="center" wrapText="1"/>
    </xf>
    <xf numFmtId="0" fontId="14" fillId="0" borderId="18"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2"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0" fontId="45" fillId="0" borderId="0" xfId="0" applyFont="1" applyAlignment="1">
      <alignment horizontal="center" vertical="center"/>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49" fillId="0" borderId="0" xfId="0" applyFont="1"/>
    <xf numFmtId="0" fontId="2" fillId="0" borderId="15" xfId="0" applyFont="1" applyBorder="1" applyAlignment="1" applyProtection="1">
      <alignment horizontal="center" vertical="center" wrapText="1"/>
      <protection locked="0"/>
    </xf>
    <xf numFmtId="14" fontId="2" fillId="0" borderId="0" xfId="0" applyNumberFormat="1" applyFont="1" applyAlignment="1">
      <alignment horizontal="center" vertical="center" wrapText="1"/>
    </xf>
    <xf numFmtId="4" fontId="2" fillId="0" borderId="0" xfId="0" applyNumberFormat="1" applyFont="1" applyAlignment="1">
      <alignment horizontal="center" vertical="center" wrapText="1"/>
    </xf>
    <xf numFmtId="0" fontId="0" fillId="0" borderId="0" xfId="0" applyAlignment="1">
      <alignment horizontal="center" vertical="center"/>
    </xf>
    <xf numFmtId="3" fontId="0" fillId="0" borderId="13" xfId="0" applyNumberFormat="1" applyBorder="1" applyAlignment="1">
      <alignment horizontal="center"/>
    </xf>
    <xf numFmtId="0" fontId="6" fillId="3" borderId="0" xfId="2" applyFont="1" applyFill="1" applyBorder="1" applyAlignment="1">
      <alignment horizontal="center"/>
    </xf>
    <xf numFmtId="0" fontId="6" fillId="0" borderId="0" xfId="2" applyFont="1" applyAlignment="1"/>
    <xf numFmtId="0" fontId="45"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0" fillId="0" borderId="0" xfId="0" applyAlignment="1">
      <alignment horizontal="left" wrapText="1"/>
    </xf>
    <xf numFmtId="0" fontId="17" fillId="0" borderId="0" xfId="0" applyFont="1" applyAlignment="1">
      <alignment horizontal="left" vertical="center" wrapText="1" indent="1"/>
    </xf>
    <xf numFmtId="0" fontId="9" fillId="0" borderId="0" xfId="0" applyFont="1" applyAlignment="1">
      <alignment horizontal="left"/>
    </xf>
    <xf numFmtId="0" fontId="15" fillId="0" borderId="0" xfId="0" applyFont="1" applyAlignment="1">
      <alignment horizontal="left"/>
    </xf>
    <xf numFmtId="0" fontId="44"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xf numFmtId="168" fontId="50" fillId="8" borderId="0" xfId="9" applyNumberFormat="1" applyFont="1" applyFill="1" applyAlignment="1">
      <alignment horizontal="center" vertical="center"/>
    </xf>
    <xf numFmtId="0" fontId="51" fillId="4" borderId="0" xfId="0" applyFont="1" applyFill="1" applyAlignment="1">
      <alignment horizontal="center" vertical="center"/>
    </xf>
    <xf numFmtId="0" fontId="52" fillId="4" borderId="0" xfId="0" applyFont="1" applyFill="1" applyAlignment="1">
      <alignment horizontal="center" vertical="center"/>
    </xf>
    <xf numFmtId="0" fontId="3" fillId="4" borderId="0" xfId="0" applyFont="1" applyFill="1"/>
    <xf numFmtId="0" fontId="53" fillId="4" borderId="0" xfId="0" applyFont="1" applyFill="1" applyAlignment="1">
      <alignment horizontal="left" wrapText="1"/>
    </xf>
    <xf numFmtId="0" fontId="54" fillId="4" borderId="0" xfId="0" applyFont="1" applyFill="1" applyAlignment="1">
      <alignment horizontal="right"/>
    </xf>
    <xf numFmtId="0" fontId="54" fillId="4" borderId="0" xfId="0" applyFont="1" applyFill="1"/>
    <xf numFmtId="168" fontId="55" fillId="4" borderId="0" xfId="0" quotePrefix="1" applyNumberFormat="1" applyFont="1" applyFill="1" applyAlignment="1">
      <alignment horizontal="left"/>
    </xf>
    <xf numFmtId="0" fontId="56" fillId="4" borderId="0" xfId="0" applyFont="1" applyFill="1"/>
    <xf numFmtId="0" fontId="57" fillId="4" borderId="0" xfId="0" applyFont="1" applyFill="1"/>
    <xf numFmtId="0" fontId="58" fillId="4" borderId="0" xfId="0" applyFont="1" applyFill="1"/>
    <xf numFmtId="0" fontId="59" fillId="4" borderId="0" xfId="0" applyFont="1" applyFill="1" applyAlignment="1">
      <alignment horizontal="left"/>
    </xf>
    <xf numFmtId="0" fontId="57" fillId="4" borderId="0" xfId="0" applyFont="1" applyFill="1" applyAlignment="1">
      <alignment horizontal="left"/>
    </xf>
    <xf numFmtId="0" fontId="61" fillId="4" borderId="0" xfId="10" applyFont="1" applyFill="1" applyBorder="1" applyAlignment="1" applyProtection="1"/>
    <xf numFmtId="0" fontId="62" fillId="4" borderId="0" xfId="0" applyFont="1" applyFill="1"/>
    <xf numFmtId="0" fontId="63" fillId="4" borderId="0" xfId="0" applyFont="1" applyFill="1" applyAlignment="1">
      <alignment horizontal="justify" vertical="center" wrapText="1"/>
    </xf>
    <xf numFmtId="0" fontId="63" fillId="0" borderId="0" xfId="0" applyFont="1" applyAlignment="1">
      <alignment horizontal="center" vertical="center" wrapText="1"/>
    </xf>
    <xf numFmtId="0" fontId="64" fillId="4" borderId="0" xfId="0" applyFont="1" applyFill="1" applyAlignment="1">
      <alignment vertical="center"/>
    </xf>
    <xf numFmtId="0" fontId="65" fillId="4" borderId="0" xfId="0" applyFont="1" applyFill="1"/>
    <xf numFmtId="0" fontId="66" fillId="4" borderId="0" xfId="0" applyFont="1" applyFill="1" applyAlignment="1">
      <alignment horizontal="justify" vertical="center" wrapText="1"/>
    </xf>
    <xf numFmtId="0" fontId="67" fillId="4" borderId="0" xfId="0" applyFont="1" applyFill="1" applyAlignment="1">
      <alignment vertical="center"/>
    </xf>
    <xf numFmtId="0" fontId="66" fillId="9" borderId="0" xfId="0" applyFont="1" applyFill="1" applyAlignment="1">
      <alignment vertical="center"/>
    </xf>
    <xf numFmtId="0" fontId="67" fillId="9" borderId="0" xfId="0" applyFont="1" applyFill="1" applyAlignment="1">
      <alignment horizontal="right" vertical="center" wrapText="1"/>
    </xf>
    <xf numFmtId="0" fontId="68" fillId="4" borderId="0" xfId="0" applyFont="1" applyFill="1" applyAlignment="1">
      <alignment vertical="center" wrapText="1"/>
    </xf>
    <xf numFmtId="167" fontId="68" fillId="4" borderId="0" xfId="0" applyNumberFormat="1" applyFont="1" applyFill="1" applyAlignment="1">
      <alignment vertical="center" wrapText="1"/>
    </xf>
    <xf numFmtId="0" fontId="68" fillId="4" borderId="33" xfId="0" applyFont="1" applyFill="1" applyBorder="1" applyAlignment="1">
      <alignment horizontal="left" vertical="center" wrapText="1" indent="3"/>
    </xf>
    <xf numFmtId="167" fontId="68" fillId="4" borderId="33" xfId="0" applyNumberFormat="1" applyFont="1" applyFill="1" applyBorder="1" applyAlignment="1">
      <alignment vertical="center" wrapText="1"/>
    </xf>
    <xf numFmtId="0" fontId="68" fillId="4" borderId="34" xfId="0" applyFont="1" applyFill="1" applyBorder="1" applyAlignment="1">
      <alignment vertical="center" wrapText="1"/>
    </xf>
    <xf numFmtId="165" fontId="68" fillId="4" borderId="34" xfId="1" applyNumberFormat="1" applyFont="1" applyFill="1" applyBorder="1" applyAlignment="1">
      <alignment vertical="center" wrapText="1"/>
    </xf>
    <xf numFmtId="165" fontId="68" fillId="4" borderId="0" xfId="1" applyNumberFormat="1" applyFont="1" applyFill="1" applyBorder="1" applyAlignment="1">
      <alignment vertical="center" wrapText="1"/>
    </xf>
    <xf numFmtId="165" fontId="54" fillId="4" borderId="0" xfId="1" applyNumberFormat="1" applyFont="1" applyFill="1" applyBorder="1" applyAlignment="1">
      <alignment vertical="top" wrapText="1"/>
    </xf>
    <xf numFmtId="0" fontId="68" fillId="0" borderId="0" xfId="0" applyFont="1" applyAlignment="1">
      <alignment vertical="center" wrapText="1"/>
    </xf>
    <xf numFmtId="167" fontId="68" fillId="4" borderId="34" xfId="0" applyNumberFormat="1" applyFont="1" applyFill="1" applyBorder="1" applyAlignment="1">
      <alignment horizontal="right" vertical="center" wrapText="1"/>
    </xf>
    <xf numFmtId="167" fontId="68" fillId="4" borderId="0" xfId="0" applyNumberFormat="1" applyFont="1" applyFill="1" applyAlignment="1">
      <alignment horizontal="right" vertical="center" wrapText="1"/>
    </xf>
    <xf numFmtId="0" fontId="54" fillId="4" borderId="0" xfId="0" applyFont="1" applyFill="1" applyAlignment="1">
      <alignment vertical="center" wrapText="1"/>
    </xf>
    <xf numFmtId="0" fontId="68" fillId="4" borderId="33" xfId="0" applyFont="1" applyFill="1" applyBorder="1" applyAlignment="1">
      <alignment vertical="center" wrapText="1"/>
    </xf>
    <xf numFmtId="0" fontId="69" fillId="4" borderId="0" xfId="0" applyFont="1" applyFill="1" applyAlignment="1">
      <alignment horizontal="justify" vertical="center" wrapText="1"/>
    </xf>
    <xf numFmtId="0" fontId="70" fillId="9" borderId="0" xfId="0" applyFont="1" applyFill="1" applyAlignment="1">
      <alignment horizontal="justify" vertical="center" wrapText="1"/>
    </xf>
    <xf numFmtId="0" fontId="68" fillId="9" borderId="0" xfId="0" applyFont="1" applyFill="1" applyAlignment="1">
      <alignment vertical="center" wrapText="1"/>
    </xf>
    <xf numFmtId="0" fontId="68" fillId="4" borderId="0" xfId="0" applyFont="1" applyFill="1" applyAlignment="1">
      <alignment horizontal="justify" vertical="center" wrapText="1"/>
    </xf>
    <xf numFmtId="167" fontId="54" fillId="4" borderId="0" xfId="0" applyNumberFormat="1" applyFont="1" applyFill="1" applyAlignment="1">
      <alignment vertical="top" wrapText="1"/>
    </xf>
    <xf numFmtId="0" fontId="67" fillId="9" borderId="0" xfId="0" applyFont="1" applyFill="1" applyAlignment="1">
      <alignment horizontal="justify" vertical="center" wrapText="1"/>
    </xf>
    <xf numFmtId="0" fontId="68" fillId="4" borderId="0" xfId="0" applyFont="1" applyFill="1" applyAlignment="1">
      <alignment horizontal="left" vertical="center" wrapText="1" indent="6"/>
    </xf>
    <xf numFmtId="169" fontId="54" fillId="4" borderId="0" xfId="11" applyNumberFormat="1" applyFont="1" applyFill="1" applyBorder="1" applyAlignment="1">
      <alignment vertical="top" wrapText="1"/>
    </xf>
    <xf numFmtId="170" fontId="68" fillId="4" borderId="33" xfId="0" applyNumberFormat="1" applyFont="1" applyFill="1" applyBorder="1" applyAlignment="1">
      <alignment vertical="center" wrapText="1"/>
    </xf>
    <xf numFmtId="170" fontId="54" fillId="4" borderId="0" xfId="11" applyNumberFormat="1" applyFont="1" applyFill="1" applyBorder="1" applyAlignment="1">
      <alignment horizontal="right" vertical="top" wrapText="1"/>
    </xf>
    <xf numFmtId="169" fontId="54" fillId="4" borderId="0" xfId="11" applyNumberFormat="1" applyFont="1" applyFill="1" applyBorder="1" applyAlignment="1">
      <alignment wrapText="1"/>
    </xf>
    <xf numFmtId="169" fontId="54" fillId="4" borderId="33" xfId="11" applyNumberFormat="1" applyFont="1" applyFill="1" applyBorder="1" applyAlignment="1">
      <alignment wrapText="1"/>
    </xf>
    <xf numFmtId="169" fontId="68" fillId="4" borderId="0" xfId="0" applyNumberFormat="1" applyFont="1" applyFill="1" applyAlignment="1">
      <alignment vertical="center" wrapText="1"/>
    </xf>
    <xf numFmtId="169" fontId="68" fillId="4" borderId="33" xfId="0" applyNumberFormat="1" applyFont="1" applyFill="1" applyBorder="1" applyAlignment="1">
      <alignment vertical="center" wrapText="1"/>
    </xf>
    <xf numFmtId="0" fontId="71" fillId="4" borderId="0" xfId="10" applyFont="1" applyFill="1" applyAlignment="1" applyProtection="1">
      <alignment horizontal="right"/>
    </xf>
    <xf numFmtId="0" fontId="63" fillId="4" borderId="0" xfId="0" applyFont="1" applyFill="1" applyAlignment="1">
      <alignment horizontal="justify" vertical="center"/>
    </xf>
    <xf numFmtId="0" fontId="54" fillId="0" borderId="0" xfId="0" applyFont="1" applyAlignment="1">
      <alignment horizontal="justify" vertical="center"/>
    </xf>
    <xf numFmtId="0" fontId="55" fillId="4" borderId="0" xfId="0" applyFont="1" applyFill="1" applyAlignment="1">
      <alignment vertical="center"/>
    </xf>
    <xf numFmtId="0" fontId="55" fillId="4" borderId="0" xfId="0" applyFont="1" applyFill="1" applyAlignment="1">
      <alignment vertical="center"/>
    </xf>
    <xf numFmtId="0" fontId="70" fillId="9" borderId="0" xfId="0" applyFont="1" applyFill="1" applyAlignment="1">
      <alignment horizontal="left" vertical="center" wrapText="1"/>
    </xf>
    <xf numFmtId="0" fontId="67" fillId="9" borderId="0" xfId="0" applyFont="1" applyFill="1" applyAlignment="1">
      <alignment horizontal="center" vertical="center" wrapText="1"/>
    </xf>
    <xf numFmtId="0" fontId="68" fillId="4" borderId="0" xfId="0" applyFont="1" applyFill="1" applyAlignment="1">
      <alignment vertical="center"/>
    </xf>
    <xf numFmtId="167" fontId="54" fillId="4" borderId="0" xfId="0" applyNumberFormat="1" applyFont="1" applyFill="1" applyAlignment="1">
      <alignment vertical="center" wrapText="1"/>
    </xf>
    <xf numFmtId="165" fontId="54" fillId="4" borderId="0" xfId="1" applyNumberFormat="1" applyFont="1" applyFill="1" applyBorder="1" applyAlignment="1">
      <alignment vertical="center"/>
    </xf>
    <xf numFmtId="10" fontId="54" fillId="4" borderId="0" xfId="1" applyNumberFormat="1" applyFont="1" applyFill="1"/>
    <xf numFmtId="0" fontId="54" fillId="4" borderId="33" xfId="0" applyFont="1" applyFill="1" applyBorder="1"/>
    <xf numFmtId="0" fontId="68" fillId="4" borderId="33" xfId="0" applyFont="1" applyFill="1" applyBorder="1" applyAlignment="1">
      <alignment vertical="center"/>
    </xf>
    <xf numFmtId="165" fontId="54" fillId="4" borderId="33" xfId="1" applyNumberFormat="1" applyFont="1" applyFill="1" applyBorder="1" applyAlignment="1">
      <alignment vertical="center"/>
    </xf>
    <xf numFmtId="171" fontId="54" fillId="4" borderId="0" xfId="0" applyNumberFormat="1" applyFont="1" applyFill="1"/>
    <xf numFmtId="167" fontId="68" fillId="4" borderId="0" xfId="0" applyNumberFormat="1" applyFont="1" applyFill="1" applyAlignment="1">
      <alignment vertical="center"/>
    </xf>
    <xf numFmtId="170" fontId="54" fillId="4" borderId="0" xfId="11" applyNumberFormat="1" applyFont="1" applyFill="1" applyBorder="1" applyAlignment="1">
      <alignment horizontal="center" vertical="center"/>
    </xf>
    <xf numFmtId="0" fontId="54" fillId="0" borderId="0" xfId="0" applyFont="1"/>
    <xf numFmtId="0" fontId="72" fillId="4" borderId="0" xfId="0" applyFont="1" applyFill="1" applyAlignment="1">
      <alignment vertical="center"/>
    </xf>
    <xf numFmtId="0" fontId="73" fillId="4" borderId="0" xfId="0" applyFont="1" applyFill="1"/>
    <xf numFmtId="167" fontId="72" fillId="4" borderId="0" xfId="0" applyNumberFormat="1" applyFont="1" applyFill="1" applyAlignment="1">
      <alignment horizontal="right" vertical="center"/>
    </xf>
    <xf numFmtId="0" fontId="72" fillId="4" borderId="0" xfId="0" applyFont="1" applyFill="1" applyAlignment="1">
      <alignment horizontal="left" vertical="center" indent="1"/>
    </xf>
    <xf numFmtId="1" fontId="72" fillId="4" borderId="0" xfId="0" applyNumberFormat="1" applyFont="1" applyFill="1" applyAlignment="1">
      <alignment horizontal="right" vertical="center"/>
    </xf>
    <xf numFmtId="0" fontId="72" fillId="0" borderId="33" xfId="0" applyFont="1" applyBorder="1" applyAlignment="1">
      <alignment horizontal="left" vertical="center"/>
    </xf>
    <xf numFmtId="0" fontId="73" fillId="0" borderId="33" xfId="0" applyFont="1" applyBorder="1"/>
    <xf numFmtId="0" fontId="73" fillId="4" borderId="33" xfId="0" applyFont="1" applyFill="1" applyBorder="1"/>
    <xf numFmtId="169" fontId="72" fillId="4" borderId="33" xfId="11" applyNumberFormat="1" applyFont="1" applyFill="1" applyBorder="1" applyAlignment="1">
      <alignment horizontal="right"/>
    </xf>
    <xf numFmtId="169" fontId="72" fillId="0" borderId="33" xfId="11" applyNumberFormat="1" applyFont="1" applyFill="1" applyBorder="1" applyAlignment="1">
      <alignment horizontal="right"/>
    </xf>
    <xf numFmtId="0" fontId="74" fillId="4" borderId="0" xfId="0" applyFont="1" applyFill="1"/>
    <xf numFmtId="0" fontId="73" fillId="0" borderId="0" xfId="0" applyFont="1"/>
    <xf numFmtId="169" fontId="73" fillId="0" borderId="0" xfId="11" applyNumberFormat="1" applyFont="1" applyFill="1" applyBorder="1" applyAlignment="1">
      <alignment horizontal="right"/>
    </xf>
    <xf numFmtId="169" fontId="73" fillId="4" borderId="0" xfId="11" applyNumberFormat="1" applyFont="1" applyFill="1" applyBorder="1" applyAlignment="1">
      <alignment horizontal="right"/>
    </xf>
    <xf numFmtId="0" fontId="54" fillId="0" borderId="0" xfId="0" applyFont="1" applyAlignment="1">
      <alignment horizontal="justify" vertical="center"/>
    </xf>
    <xf numFmtId="167" fontId="54" fillId="4" borderId="0" xfId="0" applyNumberFormat="1" applyFont="1" applyFill="1"/>
    <xf numFmtId="167" fontId="54" fillId="0" borderId="0" xfId="0" applyNumberFormat="1" applyFont="1"/>
    <xf numFmtId="0" fontId="54" fillId="4" borderId="0" xfId="0" applyFont="1" applyFill="1" applyAlignment="1">
      <alignment vertical="center"/>
    </xf>
    <xf numFmtId="169" fontId="54" fillId="4" borderId="0" xfId="11" applyNumberFormat="1" applyFont="1" applyFill="1" applyBorder="1" applyAlignment="1">
      <alignment horizontal="right"/>
    </xf>
    <xf numFmtId="169" fontId="54" fillId="4" borderId="0" xfId="11" applyNumberFormat="1" applyFont="1" applyFill="1" applyBorder="1"/>
    <xf numFmtId="165" fontId="54" fillId="4" borderId="0" xfId="1" applyNumberFormat="1" applyFont="1" applyFill="1" applyBorder="1" applyAlignment="1">
      <alignment horizontal="right" vertical="center"/>
    </xf>
    <xf numFmtId="0" fontId="68" fillId="0" borderId="0" xfId="0" applyFont="1" applyAlignment="1">
      <alignment vertical="center"/>
    </xf>
    <xf numFmtId="165" fontId="54" fillId="4" borderId="0" xfId="11" applyNumberFormat="1" applyFont="1" applyFill="1" applyBorder="1" applyAlignment="1">
      <alignment horizontal="right" vertical="center"/>
    </xf>
    <xf numFmtId="170" fontId="54" fillId="4" borderId="0" xfId="11" applyNumberFormat="1" applyFont="1" applyFill="1" applyBorder="1" applyAlignment="1">
      <alignment vertical="center"/>
    </xf>
    <xf numFmtId="9" fontId="68" fillId="4" borderId="0" xfId="0" applyNumberFormat="1" applyFont="1" applyFill="1" applyAlignment="1">
      <alignment horizontal="right" vertical="center"/>
    </xf>
    <xf numFmtId="0" fontId="68" fillId="4" borderId="0" xfId="0" applyFont="1" applyFill="1" applyAlignment="1">
      <alignment horizontal="right" vertical="center"/>
    </xf>
    <xf numFmtId="0" fontId="68" fillId="4" borderId="0" xfId="0" applyFont="1" applyFill="1" applyAlignment="1">
      <alignment horizontal="right" vertical="center" wrapText="1"/>
    </xf>
    <xf numFmtId="0" fontId="68" fillId="4" borderId="33" xfId="0" applyFont="1" applyFill="1" applyBorder="1" applyAlignment="1">
      <alignment horizontal="right" vertical="center"/>
    </xf>
    <xf numFmtId="0" fontId="68" fillId="4" borderId="33" xfId="0" applyFont="1" applyFill="1" applyBorder="1" applyAlignment="1">
      <alignment horizontal="right" vertical="center" wrapText="1"/>
    </xf>
    <xf numFmtId="0" fontId="63" fillId="4" borderId="0" xfId="0" applyFont="1" applyFill="1" applyAlignment="1">
      <alignment horizontal="left" vertical="center" wrapText="1"/>
    </xf>
    <xf numFmtId="0" fontId="63" fillId="9" borderId="0" xfId="0" applyFont="1" applyFill="1" applyAlignment="1">
      <alignment horizontal="justify" vertical="center" wrapText="1"/>
    </xf>
    <xf numFmtId="0" fontId="55" fillId="4" borderId="0" xfId="0" applyFont="1" applyFill="1"/>
    <xf numFmtId="0" fontId="55" fillId="4" borderId="33" xfId="0" applyFont="1" applyFill="1" applyBorder="1"/>
    <xf numFmtId="0" fontId="54" fillId="4" borderId="33" xfId="0" applyFont="1" applyFill="1" applyBorder="1" applyAlignment="1">
      <alignment horizontal="right"/>
    </xf>
    <xf numFmtId="169" fontId="54" fillId="4" borderId="33" xfId="11" applyNumberFormat="1" applyFont="1" applyFill="1" applyBorder="1"/>
    <xf numFmtId="170" fontId="54" fillId="4" borderId="12" xfId="11" applyNumberFormat="1" applyFont="1" applyFill="1" applyBorder="1" applyAlignment="1">
      <alignment vertical="center"/>
    </xf>
    <xf numFmtId="169" fontId="54" fillId="4" borderId="0" xfId="11" applyNumberFormat="1" applyFont="1" applyFill="1"/>
    <xf numFmtId="169" fontId="54" fillId="4" borderId="0" xfId="0" applyNumberFormat="1" applyFont="1" applyFill="1"/>
    <xf numFmtId="169" fontId="54" fillId="4" borderId="33" xfId="0" applyNumberFormat="1" applyFont="1" applyFill="1" applyBorder="1" applyAlignment="1">
      <alignment horizontal="right"/>
    </xf>
    <xf numFmtId="169" fontId="54" fillId="4" borderId="0" xfId="11" applyNumberFormat="1" applyFont="1" applyFill="1" applyBorder="1" applyAlignment="1">
      <alignment vertical="center"/>
    </xf>
    <xf numFmtId="170" fontId="54" fillId="4" borderId="0" xfId="11" applyNumberFormat="1" applyFont="1" applyFill="1" applyBorder="1" applyAlignment="1">
      <alignment horizontal="right" vertical="center"/>
    </xf>
    <xf numFmtId="0" fontId="72" fillId="4" borderId="33" xfId="0" applyFont="1" applyFill="1" applyBorder="1"/>
    <xf numFmtId="169" fontId="54" fillId="4" borderId="33" xfId="11" applyNumberFormat="1" applyFont="1" applyFill="1" applyBorder="1" applyAlignment="1">
      <alignment horizontal="right"/>
    </xf>
    <xf numFmtId="164" fontId="54" fillId="4" borderId="0" xfId="11" applyFont="1" applyFill="1" applyBorder="1"/>
    <xf numFmtId="167" fontId="54" fillId="4" borderId="0" xfId="11" applyNumberFormat="1" applyFont="1" applyFill="1" applyBorder="1" applyAlignment="1">
      <alignment vertical="center"/>
    </xf>
    <xf numFmtId="167" fontId="54" fillId="4" borderId="0" xfId="11" applyNumberFormat="1" applyFont="1" applyFill="1" applyBorder="1"/>
    <xf numFmtId="167" fontId="54" fillId="4" borderId="33" xfId="11" applyNumberFormat="1" applyFont="1" applyFill="1" applyBorder="1"/>
    <xf numFmtId="167" fontId="54" fillId="4" borderId="33" xfId="0" applyNumberFormat="1" applyFont="1" applyFill="1" applyBorder="1"/>
    <xf numFmtId="0" fontId="76" fillId="4" borderId="0" xfId="0" applyFont="1" applyFill="1"/>
    <xf numFmtId="0" fontId="54" fillId="4" borderId="12" xfId="0" applyFont="1" applyFill="1" applyBorder="1" applyAlignment="1">
      <alignment horizontal="left"/>
    </xf>
    <xf numFmtId="169" fontId="54" fillId="4" borderId="12" xfId="11" applyNumberFormat="1" applyFont="1" applyFill="1" applyBorder="1"/>
    <xf numFmtId="0" fontId="54" fillId="4" borderId="0" xfId="0" applyFont="1" applyFill="1" applyAlignment="1">
      <alignment horizontal="left"/>
    </xf>
    <xf numFmtId="0" fontId="72" fillId="4" borderId="0" xfId="0" applyFont="1" applyFill="1"/>
    <xf numFmtId="0" fontId="77" fillId="4" borderId="0" xfId="0" applyFont="1" applyFill="1"/>
    <xf numFmtId="164" fontId="72" fillId="4" borderId="33" xfId="11" applyFont="1" applyFill="1" applyBorder="1"/>
    <xf numFmtId="0" fontId="72" fillId="4" borderId="34" xfId="0" applyFont="1" applyFill="1" applyBorder="1"/>
    <xf numFmtId="0" fontId="72" fillId="4" borderId="12" xfId="0" applyFont="1" applyFill="1" applyBorder="1"/>
    <xf numFmtId="164" fontId="72" fillId="4" borderId="0" xfId="11" applyFont="1" applyFill="1" applyBorder="1"/>
    <xf numFmtId="0" fontId="63" fillId="4" borderId="0" xfId="0" applyFont="1" applyFill="1" applyAlignment="1">
      <alignment horizontal="left" vertical="center"/>
    </xf>
    <xf numFmtId="0" fontId="70" fillId="9" borderId="0" xfId="0" applyFont="1" applyFill="1" applyAlignment="1">
      <alignment vertical="center" wrapText="1"/>
    </xf>
    <xf numFmtId="0" fontId="70" fillId="4" borderId="0" xfId="0" applyFont="1" applyFill="1" applyAlignment="1">
      <alignment vertical="center" wrapText="1"/>
    </xf>
    <xf numFmtId="0" fontId="54" fillId="4" borderId="33" xfId="0" applyFont="1" applyFill="1" applyBorder="1" applyAlignment="1">
      <alignment horizontal="center"/>
    </xf>
    <xf numFmtId="9" fontId="54" fillId="4" borderId="0" xfId="0" applyNumberFormat="1" applyFont="1" applyFill="1" applyAlignment="1">
      <alignment horizontal="right"/>
    </xf>
    <xf numFmtId="170" fontId="54" fillId="4" borderId="33" xfId="11" applyNumberFormat="1" applyFont="1" applyFill="1" applyBorder="1" applyAlignment="1">
      <alignment horizontal="center" vertical="center"/>
    </xf>
    <xf numFmtId="0" fontId="70" fillId="9" borderId="0" xfId="0" applyFont="1" applyFill="1" applyAlignment="1">
      <alignment horizontal="center" vertical="center" wrapText="1"/>
    </xf>
    <xf numFmtId="0" fontId="54" fillId="4" borderId="0" xfId="0" applyFont="1" applyFill="1" applyAlignment="1">
      <alignment horizontal="center" vertical="center"/>
    </xf>
    <xf numFmtId="0" fontId="54" fillId="4" borderId="0" xfId="0" applyFont="1" applyFill="1" applyAlignment="1">
      <alignment horizontal="center" vertical="center"/>
    </xf>
    <xf numFmtId="0" fontId="54" fillId="4" borderId="33" xfId="0" applyFont="1" applyFill="1" applyBorder="1" applyAlignment="1">
      <alignment vertical="center"/>
    </xf>
    <xf numFmtId="0" fontId="54" fillId="4" borderId="33" xfId="0" applyFont="1" applyFill="1" applyBorder="1" applyAlignment="1">
      <alignment horizontal="center" vertical="center"/>
    </xf>
    <xf numFmtId="0" fontId="74" fillId="4" borderId="0" xfId="0" applyFont="1" applyFill="1" applyAlignment="1">
      <alignment vertical="center"/>
    </xf>
    <xf numFmtId="0" fontId="56" fillId="4" borderId="0" xfId="0" applyFont="1" applyFill="1" applyAlignment="1">
      <alignment vertical="center"/>
    </xf>
    <xf numFmtId="0" fontId="70" fillId="4" borderId="0" xfId="0" applyFont="1" applyFill="1" applyAlignment="1">
      <alignment horizontal="justify" vertical="center" wrapText="1"/>
    </xf>
    <xf numFmtId="0" fontId="67" fillId="4" borderId="0" xfId="0" applyFont="1" applyFill="1" applyAlignment="1">
      <alignment horizontal="center" vertical="center" wrapText="1"/>
    </xf>
    <xf numFmtId="0" fontId="81" fillId="4" borderId="0" xfId="0" applyFont="1" applyFill="1"/>
    <xf numFmtId="0" fontId="63" fillId="4" borderId="0" xfId="0" applyFont="1" applyFill="1" applyAlignment="1">
      <alignment horizontal="left" vertical="center"/>
    </xf>
    <xf numFmtId="0" fontId="74" fillId="4" borderId="0" xfId="0" applyFont="1" applyFill="1" applyAlignment="1">
      <alignment horizontal="right"/>
    </xf>
    <xf numFmtId="14" fontId="74" fillId="4" borderId="0" xfId="0" applyNumberFormat="1" applyFont="1" applyFill="1" applyAlignment="1">
      <alignment horizontal="left"/>
    </xf>
    <xf numFmtId="0" fontId="82" fillId="9" borderId="33" xfId="0" applyFont="1" applyFill="1" applyBorder="1"/>
    <xf numFmtId="0" fontId="54" fillId="9" borderId="33" xfId="0" applyFont="1" applyFill="1" applyBorder="1"/>
    <xf numFmtId="0" fontId="54" fillId="4" borderId="33" xfId="0" applyFont="1" applyFill="1" applyBorder="1" applyAlignment="1">
      <alignment wrapText="1"/>
    </xf>
    <xf numFmtId="0" fontId="55" fillId="4" borderId="33" xfId="0" applyFont="1" applyFill="1" applyBorder="1" applyAlignment="1">
      <alignment wrapText="1"/>
    </xf>
    <xf numFmtId="0" fontId="54" fillId="4" borderId="12" xfId="0" applyFont="1" applyFill="1" applyBorder="1"/>
    <xf numFmtId="170" fontId="72" fillId="4" borderId="12" xfId="11" applyNumberFormat="1" applyFont="1" applyFill="1" applyBorder="1"/>
    <xf numFmtId="170" fontId="55" fillId="4" borderId="12" xfId="11" applyNumberFormat="1" applyFont="1" applyFill="1" applyBorder="1"/>
    <xf numFmtId="0" fontId="83" fillId="4" borderId="12" xfId="0" applyFont="1" applyFill="1" applyBorder="1"/>
    <xf numFmtId="9" fontId="83" fillId="4" borderId="12" xfId="1" applyFont="1" applyFill="1" applyBorder="1"/>
    <xf numFmtId="169" fontId="55" fillId="4" borderId="12" xfId="11" applyNumberFormat="1" applyFont="1" applyFill="1" applyBorder="1"/>
    <xf numFmtId="0" fontId="82" fillId="4" borderId="0" xfId="0" applyFont="1" applyFill="1"/>
    <xf numFmtId="9" fontId="64" fillId="4" borderId="12" xfId="1" applyFont="1" applyFill="1" applyBorder="1"/>
    <xf numFmtId="0" fontId="82" fillId="9" borderId="0" xfId="0" applyFont="1" applyFill="1" applyAlignment="1">
      <alignment horizontal="left"/>
    </xf>
    <xf numFmtId="0" fontId="82" fillId="9" borderId="0" xfId="0" applyFont="1" applyFill="1" applyAlignment="1">
      <alignment horizontal="right"/>
    </xf>
    <xf numFmtId="0" fontId="54" fillId="9" borderId="0" xfId="0" applyFont="1" applyFill="1" applyAlignment="1">
      <alignment horizontal="left"/>
    </xf>
    <xf numFmtId="0" fontId="54" fillId="9" borderId="0" xfId="0" applyFont="1" applyFill="1"/>
    <xf numFmtId="0" fontId="74" fillId="4" borderId="33" xfId="0" applyFont="1" applyFill="1" applyBorder="1" applyAlignment="1">
      <alignment horizontal="center"/>
    </xf>
    <xf numFmtId="0" fontId="54" fillId="4" borderId="33" xfId="0" applyFont="1" applyFill="1" applyBorder="1" applyAlignment="1">
      <alignment horizontal="right" wrapText="1"/>
    </xf>
    <xf numFmtId="0" fontId="54" fillId="4" borderId="0" xfId="0" applyFont="1" applyFill="1" applyAlignment="1">
      <alignment horizontal="right" wrapText="1"/>
    </xf>
    <xf numFmtId="0" fontId="54" fillId="4" borderId="0" xfId="0" applyFont="1" applyFill="1" applyAlignment="1">
      <alignment horizontal="center"/>
    </xf>
    <xf numFmtId="0" fontId="54" fillId="4" borderId="0" xfId="0" applyFont="1" applyFill="1" applyAlignment="1">
      <alignment wrapText="1"/>
    </xf>
    <xf numFmtId="167" fontId="54" fillId="0" borderId="0" xfId="0" applyNumberFormat="1" applyFont="1" applyAlignment="1">
      <alignment vertical="top" wrapText="1"/>
    </xf>
    <xf numFmtId="169" fontId="54" fillId="4" borderId="0" xfId="11" applyNumberFormat="1" applyFont="1" applyFill="1" applyAlignment="1">
      <alignment horizontal="center"/>
    </xf>
    <xf numFmtId="169" fontId="55" fillId="4" borderId="12" xfId="11" applyNumberFormat="1" applyFont="1" applyFill="1" applyBorder="1" applyAlignment="1">
      <alignment horizontal="center"/>
    </xf>
    <xf numFmtId="169" fontId="55" fillId="4" borderId="0" xfId="11" applyNumberFormat="1" applyFont="1" applyFill="1" applyBorder="1" applyAlignment="1">
      <alignment horizontal="center"/>
    </xf>
    <xf numFmtId="165" fontId="72" fillId="4" borderId="0" xfId="1" applyNumberFormat="1" applyFont="1" applyFill="1" applyAlignment="1">
      <alignment horizontal="right"/>
    </xf>
    <xf numFmtId="167" fontId="54" fillId="4" borderId="0" xfId="0" applyNumberFormat="1" applyFont="1" applyFill="1" applyAlignment="1">
      <alignment horizontal="right"/>
    </xf>
    <xf numFmtId="165" fontId="72" fillId="4" borderId="12" xfId="1" applyNumberFormat="1" applyFont="1" applyFill="1" applyBorder="1" applyAlignment="1">
      <alignment horizontal="right"/>
    </xf>
    <xf numFmtId="169" fontId="55" fillId="4" borderId="0" xfId="11" applyNumberFormat="1" applyFont="1" applyFill="1" applyBorder="1" applyAlignment="1">
      <alignment horizontal="right"/>
    </xf>
    <xf numFmtId="0" fontId="64" fillId="9" borderId="0" xfId="0" applyFont="1" applyFill="1" applyAlignment="1">
      <alignment horizontal="left"/>
    </xf>
    <xf numFmtId="169" fontId="72" fillId="4" borderId="0" xfId="11" applyNumberFormat="1" applyFont="1" applyFill="1" applyAlignment="1">
      <alignment horizontal="right"/>
    </xf>
    <xf numFmtId="167" fontId="54" fillId="4" borderId="0" xfId="11" applyNumberFormat="1" applyFont="1" applyFill="1" applyAlignment="1">
      <alignment horizontal="right"/>
    </xf>
    <xf numFmtId="169" fontId="77" fillId="4" borderId="12" xfId="11" applyNumberFormat="1" applyFont="1" applyFill="1" applyBorder="1" applyAlignment="1">
      <alignment horizontal="right"/>
    </xf>
    <xf numFmtId="169" fontId="73" fillId="4" borderId="0" xfId="11" applyNumberFormat="1" applyFont="1" applyFill="1" applyAlignment="1">
      <alignment horizontal="right"/>
    </xf>
    <xf numFmtId="167" fontId="55" fillId="4" borderId="12" xfId="11" applyNumberFormat="1" applyFont="1" applyFill="1" applyBorder="1" applyAlignment="1">
      <alignment horizontal="right"/>
    </xf>
    <xf numFmtId="0" fontId="55" fillId="9" borderId="0" xfId="0" applyFont="1" applyFill="1"/>
    <xf numFmtId="0" fontId="72" fillId="4" borderId="0" xfId="0" applyFont="1" applyFill="1" applyAlignment="1">
      <alignment wrapText="1"/>
    </xf>
    <xf numFmtId="0" fontId="72" fillId="4" borderId="0" xfId="0" quotePrefix="1" applyFont="1" applyFill="1" applyAlignment="1">
      <alignment vertical="center"/>
    </xf>
    <xf numFmtId="0" fontId="72" fillId="4" borderId="0" xfId="0" quotePrefix="1" applyFont="1" applyFill="1"/>
    <xf numFmtId="0" fontId="54" fillId="4" borderId="0" xfId="0" quotePrefix="1" applyFont="1" applyFill="1"/>
    <xf numFmtId="0" fontId="55" fillId="4" borderId="12" xfId="0" applyFont="1" applyFill="1" applyBorder="1"/>
    <xf numFmtId="165" fontId="54" fillId="4" borderId="0" xfId="1" applyNumberFormat="1" applyFont="1" applyFill="1"/>
    <xf numFmtId="164" fontId="54" fillId="4" borderId="0" xfId="11" applyFont="1" applyFill="1"/>
    <xf numFmtId="164" fontId="54" fillId="4" borderId="12" xfId="11" applyFont="1" applyFill="1" applyBorder="1"/>
    <xf numFmtId="164" fontId="55" fillId="4" borderId="12" xfId="11" applyFont="1" applyFill="1" applyBorder="1"/>
    <xf numFmtId="0" fontId="85" fillId="4" borderId="0" xfId="0" applyFont="1" applyFill="1"/>
    <xf numFmtId="164" fontId="54" fillId="4" borderId="12" xfId="11" applyFont="1" applyFill="1" applyBorder="1" applyAlignment="1">
      <alignment horizontal="right"/>
    </xf>
    <xf numFmtId="164" fontId="55" fillId="0" borderId="12" xfId="11" applyFont="1" applyFill="1" applyBorder="1" applyAlignment="1">
      <alignment horizontal="right"/>
    </xf>
    <xf numFmtId="164" fontId="54" fillId="4" borderId="0" xfId="0" applyNumberFormat="1" applyFont="1" applyFill="1"/>
    <xf numFmtId="0" fontId="74" fillId="0" borderId="0" xfId="0" applyFont="1"/>
    <xf numFmtId="0" fontId="57" fillId="9" borderId="0" xfId="0" applyFont="1" applyFill="1"/>
    <xf numFmtId="0" fontId="67" fillId="9" borderId="0" xfId="0" applyFont="1" applyFill="1" applyAlignment="1">
      <alignment horizontal="left" vertical="center" wrapText="1" indent="1"/>
    </xf>
    <xf numFmtId="0" fontId="67" fillId="9" borderId="0" xfId="0" applyFont="1" applyFill="1" applyAlignment="1">
      <alignment vertical="center" wrapText="1"/>
    </xf>
    <xf numFmtId="0" fontId="86" fillId="9" borderId="0" xfId="0" applyFont="1" applyFill="1" applyAlignment="1">
      <alignment horizontal="justify" vertical="center" wrapText="1"/>
    </xf>
    <xf numFmtId="0" fontId="67" fillId="4" borderId="0" xfId="0" applyFont="1" applyFill="1" applyAlignment="1">
      <alignment horizontal="left" vertical="center" wrapText="1" indent="1"/>
    </xf>
    <xf numFmtId="0" fontId="67" fillId="4" borderId="0" xfId="0" applyFont="1" applyFill="1" applyAlignment="1">
      <alignment vertical="center" wrapText="1"/>
    </xf>
    <xf numFmtId="0" fontId="86" fillId="4" borderId="0" xfId="0" applyFont="1" applyFill="1" applyAlignment="1">
      <alignment horizontal="justify" vertical="center" wrapText="1"/>
    </xf>
    <xf numFmtId="0" fontId="54" fillId="4" borderId="12" xfId="0" applyFont="1" applyFill="1" applyBorder="1" applyAlignment="1">
      <alignment horizontal="right" wrapText="1"/>
    </xf>
    <xf numFmtId="0" fontId="68" fillId="4" borderId="0" xfId="0" applyFont="1" applyFill="1" applyAlignment="1">
      <alignment vertical="center" wrapText="1"/>
    </xf>
    <xf numFmtId="0" fontId="68" fillId="4" borderId="0" xfId="0" applyFont="1" applyFill="1" applyAlignment="1">
      <alignment horizontal="justify" vertical="top" wrapText="1"/>
    </xf>
    <xf numFmtId="0" fontId="68" fillId="4" borderId="0" xfId="0" applyFont="1" applyFill="1" applyAlignment="1">
      <alignment vertical="top" wrapText="1"/>
    </xf>
    <xf numFmtId="0" fontId="68" fillId="4" borderId="0" xfId="0" applyFont="1" applyFill="1" applyAlignment="1">
      <alignment horizontal="left" vertical="top" wrapText="1"/>
    </xf>
    <xf numFmtId="0" fontId="68" fillId="4" borderId="0" xfId="0" applyFont="1" applyFill="1" applyAlignment="1">
      <alignment horizontal="left" vertical="center" wrapText="1" indent="5"/>
    </xf>
    <xf numFmtId="0" fontId="54" fillId="4" borderId="0" xfId="0" applyFont="1" applyFill="1" applyAlignment="1">
      <alignment vertical="top" wrapText="1"/>
    </xf>
    <xf numFmtId="0" fontId="68" fillId="4" borderId="34" xfId="0" applyFont="1" applyFill="1" applyBorder="1" applyAlignment="1">
      <alignment horizontal="justify" vertical="top" wrapText="1"/>
    </xf>
    <xf numFmtId="0" fontId="68" fillId="4" borderId="0" xfId="0" applyFont="1" applyFill="1" applyAlignment="1">
      <alignment horizontal="justify" vertical="top" wrapText="1"/>
    </xf>
    <xf numFmtId="0" fontId="87" fillId="9" borderId="0" xfId="0" applyFont="1" applyFill="1" applyAlignment="1">
      <alignment horizontal="left" vertical="center" wrapText="1" indent="1"/>
    </xf>
    <xf numFmtId="0" fontId="87" fillId="9" borderId="0" xfId="0" applyFont="1" applyFill="1" applyAlignment="1">
      <alignment horizontal="left" vertical="center" wrapText="1" indent="1"/>
    </xf>
    <xf numFmtId="0" fontId="87" fillId="9" borderId="0" xfId="0" applyFont="1" applyFill="1" applyAlignment="1">
      <alignment horizontal="center" vertical="center" wrapText="1"/>
    </xf>
    <xf numFmtId="0" fontId="88" fillId="9" borderId="0" xfId="0" applyFont="1" applyFill="1" applyAlignment="1">
      <alignment horizontal="center" vertical="center" wrapText="1"/>
    </xf>
    <xf numFmtId="0" fontId="88" fillId="9" borderId="0" xfId="0" applyFont="1" applyFill="1" applyAlignment="1">
      <alignment horizontal="center" vertical="center" wrapText="1"/>
    </xf>
    <xf numFmtId="0" fontId="67" fillId="4" borderId="12" xfId="0" applyFont="1" applyFill="1" applyBorder="1" applyAlignment="1">
      <alignment vertical="center" wrapText="1"/>
    </xf>
    <xf numFmtId="0" fontId="68" fillId="4" borderId="12" xfId="0" applyFont="1" applyFill="1" applyBorder="1" applyAlignment="1">
      <alignment horizontal="center" vertical="center" wrapText="1"/>
    </xf>
    <xf numFmtId="0" fontId="54" fillId="4" borderId="34" xfId="0" applyFont="1" applyFill="1" applyBorder="1" applyAlignment="1">
      <alignment horizontal="left" vertical="top" wrapText="1"/>
    </xf>
    <xf numFmtId="0" fontId="54" fillId="4" borderId="0" xfId="0" applyFont="1" applyFill="1" applyAlignment="1">
      <alignment horizontal="left" vertical="top" wrapText="1"/>
    </xf>
    <xf numFmtId="0" fontId="54" fillId="4" borderId="33" xfId="0" applyFont="1" applyFill="1" applyBorder="1" applyAlignment="1">
      <alignment horizontal="left" vertical="top" wrapText="1"/>
    </xf>
    <xf numFmtId="0" fontId="71" fillId="4" borderId="12" xfId="10" applyFont="1" applyFill="1" applyBorder="1" applyAlignment="1" applyProtection="1">
      <alignment horizontal="left" vertical="center" wrapText="1"/>
    </xf>
    <xf numFmtId="0" fontId="75" fillId="4" borderId="0" xfId="0" applyFont="1" applyFill="1" applyAlignment="1">
      <alignment horizontal="left" vertical="top" wrapText="1"/>
    </xf>
    <xf numFmtId="0" fontId="54" fillId="4" borderId="0" xfId="0" applyFont="1" applyFill="1" applyAlignment="1">
      <alignment horizontal="left" vertical="top" wrapText="1"/>
    </xf>
    <xf numFmtId="0" fontId="54" fillId="4" borderId="0" xfId="0" applyFont="1" applyFill="1" applyAlignment="1">
      <alignment horizontal="left" wrapText="1"/>
    </xf>
    <xf numFmtId="0" fontId="54" fillId="10" borderId="0" xfId="0" applyFont="1" applyFill="1"/>
    <xf numFmtId="0" fontId="65" fillId="10" borderId="0" xfId="0" applyFont="1" applyFill="1"/>
    <xf numFmtId="0" fontId="67" fillId="11" borderId="0" xfId="0" applyFont="1" applyFill="1" applyAlignment="1">
      <alignment horizontal="left" vertical="center" wrapText="1" indent="1"/>
    </xf>
    <xf numFmtId="0" fontId="67" fillId="11" borderId="0" xfId="0" applyFont="1" applyFill="1" applyAlignment="1">
      <alignment horizontal="left" vertical="center" wrapText="1"/>
    </xf>
    <xf numFmtId="0" fontId="68" fillId="10" borderId="0" xfId="0" applyFont="1" applyFill="1" applyAlignment="1">
      <alignment vertical="center" wrapText="1"/>
    </xf>
    <xf numFmtId="0" fontId="68" fillId="10" borderId="0" xfId="0" applyFont="1" applyFill="1" applyAlignment="1">
      <alignment horizontal="left" vertical="top"/>
    </xf>
    <xf numFmtId="0" fontId="68" fillId="12" borderId="0" xfId="0" applyFont="1" applyFill="1" applyAlignment="1">
      <alignment horizontal="left" vertical="top"/>
    </xf>
    <xf numFmtId="0" fontId="54" fillId="10" borderId="0" xfId="0" applyFont="1" applyFill="1" applyAlignment="1">
      <alignment vertical="center" wrapText="1"/>
    </xf>
    <xf numFmtId="0" fontId="68" fillId="10" borderId="0" xfId="0" applyFont="1" applyFill="1" applyAlignment="1">
      <alignment vertical="top" wrapText="1"/>
    </xf>
    <xf numFmtId="0" fontId="68" fillId="10" borderId="0" xfId="0" applyFont="1" applyFill="1" applyAlignment="1">
      <alignment horizontal="left" vertical="top" wrapText="1"/>
    </xf>
    <xf numFmtId="0" fontId="68" fillId="10" borderId="0" xfId="0" applyFont="1" applyFill="1" applyAlignment="1">
      <alignment horizontal="justify" vertical="center" wrapText="1"/>
    </xf>
    <xf numFmtId="0" fontId="54" fillId="10" borderId="0" xfId="0" applyFont="1" applyFill="1" applyAlignment="1">
      <alignment vertical="top" wrapText="1"/>
    </xf>
    <xf numFmtId="0" fontId="68" fillId="10" borderId="0" xfId="0" applyFont="1" applyFill="1" applyAlignment="1">
      <alignment horizontal="left" vertical="top" wrapText="1" indent="5"/>
    </xf>
    <xf numFmtId="0" fontId="68" fillId="10" borderId="0" xfId="0" applyFont="1" applyFill="1" applyAlignment="1">
      <alignment horizontal="left" vertical="top" wrapText="1"/>
    </xf>
    <xf numFmtId="0" fontId="67" fillId="11" borderId="0" xfId="0" applyFont="1" applyFill="1" applyAlignment="1">
      <alignment horizontal="left" vertical="top" wrapText="1"/>
    </xf>
    <xf numFmtId="0" fontId="68" fillId="10" borderId="0" xfId="0" applyFont="1" applyFill="1" applyAlignment="1">
      <alignment vertical="center"/>
    </xf>
    <xf numFmtId="0" fontId="68" fillId="12" borderId="0" xfId="0" applyFont="1" applyFill="1" applyAlignment="1">
      <alignment horizontal="left" vertical="top" wrapText="1"/>
    </xf>
    <xf numFmtId="0" fontId="54" fillId="10" borderId="0" xfId="0" applyFont="1" applyFill="1" applyAlignment="1">
      <alignment vertical="top"/>
    </xf>
    <xf numFmtId="0" fontId="54" fillId="10" borderId="0" xfId="0" applyFont="1" applyFill="1" applyAlignment="1">
      <alignment vertical="center"/>
    </xf>
    <xf numFmtId="0" fontId="68" fillId="10" borderId="0" xfId="0" applyFont="1" applyFill="1" applyAlignment="1">
      <alignment horizontal="left" vertical="center" wrapText="1" indent="5"/>
    </xf>
    <xf numFmtId="0" fontId="68" fillId="10" borderId="0" xfId="0" applyFont="1" applyFill="1" applyAlignment="1">
      <alignment horizontal="left" vertical="center" wrapText="1"/>
    </xf>
    <xf numFmtId="0" fontId="67" fillId="11" borderId="0" xfId="0" applyFont="1" applyFill="1" applyAlignment="1">
      <alignment vertical="center" wrapText="1"/>
    </xf>
    <xf numFmtId="0" fontId="68" fillId="11" borderId="0" xfId="0" applyFont="1" applyFill="1" applyAlignment="1">
      <alignment horizontal="justify" vertical="center" wrapText="1"/>
    </xf>
    <xf numFmtId="0" fontId="67" fillId="10" borderId="0" xfId="0" applyFont="1" applyFill="1" applyAlignment="1">
      <alignment horizontal="left" vertical="center" wrapText="1" indent="1"/>
    </xf>
    <xf numFmtId="0" fontId="67" fillId="10" borderId="0" xfId="0" applyFont="1" applyFill="1" applyAlignment="1">
      <alignment vertical="center" wrapText="1"/>
    </xf>
    <xf numFmtId="0" fontId="89" fillId="10" borderId="0" xfId="10" applyFont="1" applyFill="1" applyBorder="1" applyAlignment="1" applyProtection="1">
      <alignment horizontal="right"/>
    </xf>
  </cellXfs>
  <cellStyles count="12">
    <cellStyle name="Comma 2" xfId="3" xr:uid="{00000000-0005-0000-0000-000000000000}"/>
    <cellStyle name="Komma 2" xfId="11" xr:uid="{43172F66-E1F7-4E9B-B71D-864FCB2527D2}"/>
    <cellStyle name="Link" xfId="2" builtinId="8"/>
    <cellStyle name="Link 2" xfId="10" xr:uid="{B9BBB28E-6276-48C9-9E45-21B4E3F7C07A}"/>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58D1620E-F0AC-4C29-94E0-BEDF311EC706}"/>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179298</xdr:rowOff>
    </xdr:from>
    <xdr:to>
      <xdr:col>12</xdr:col>
      <xdr:colOff>1232648</xdr:colOff>
      <xdr:row>1</xdr:row>
      <xdr:rowOff>179298</xdr:rowOff>
    </xdr:to>
    <xdr:cxnSp macro="">
      <xdr:nvCxnSpPr>
        <xdr:cNvPr id="2" name="Lige forbindelse 1">
          <a:extLst>
            <a:ext uri="{FF2B5EF4-FFF2-40B4-BE49-F238E27FC236}">
              <a16:creationId xmlns:a16="http://schemas.microsoft.com/office/drawing/2014/main" id="{B478749B-373F-4067-AF3C-30B8FB8A48B0}"/>
            </a:ext>
          </a:extLst>
        </xdr:cNvPr>
        <xdr:cNvCxnSpPr/>
      </xdr:nvCxnSpPr>
      <xdr:spPr>
        <a:xfrm>
          <a:off x="314325" y="388848"/>
          <a:ext cx="14720048" cy="0"/>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0</xdr:colOff>
      <xdr:row>3</xdr:row>
      <xdr:rowOff>0</xdr:rowOff>
    </xdr:from>
    <xdr:to>
      <xdr:col>12</xdr:col>
      <xdr:colOff>1205969</xdr:colOff>
      <xdr:row>4</xdr:row>
      <xdr:rowOff>17368</xdr:rowOff>
    </xdr:to>
    <xdr:pic>
      <xdr:nvPicPr>
        <xdr:cNvPr id="3" name="Billede 2">
          <a:extLst>
            <a:ext uri="{FF2B5EF4-FFF2-40B4-BE49-F238E27FC236}">
              <a16:creationId xmlns:a16="http://schemas.microsoft.com/office/drawing/2014/main" id="{70D7C6E3-C184-4257-9718-99C2CB1AC7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01725" y="628650"/>
          <a:ext cx="1205969" cy="2269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27454</xdr:colOff>
      <xdr:row>46</xdr:row>
      <xdr:rowOff>1584512</xdr:rowOff>
    </xdr:from>
    <xdr:to>
      <xdr:col>3</xdr:col>
      <xdr:colOff>4408151</xdr:colOff>
      <xdr:row>46</xdr:row>
      <xdr:rowOff>2256304</xdr:rowOff>
    </xdr:to>
    <xdr:pic>
      <xdr:nvPicPr>
        <xdr:cNvPr id="2" name="Billede 1">
          <a:extLst>
            <a:ext uri="{FF2B5EF4-FFF2-40B4-BE49-F238E27FC236}">
              <a16:creationId xmlns:a16="http://schemas.microsoft.com/office/drawing/2014/main" id="{F9B88DB3-F1DA-4FFE-918B-E6F82CBE29CE}"/>
            </a:ext>
          </a:extLst>
        </xdr:cNvPr>
        <xdr:cNvPicPr>
          <a:picLocks noChangeAspect="1"/>
        </xdr:cNvPicPr>
      </xdr:nvPicPr>
      <xdr:blipFill>
        <a:blip xmlns:r="http://schemas.openxmlformats.org/officeDocument/2006/relationships" r:embed="rId1" cstate="print"/>
        <a:stretch>
          <a:fillRect/>
        </a:stretch>
      </xdr:blipFill>
      <xdr:spPr>
        <a:xfrm>
          <a:off x="5199529" y="15119537"/>
          <a:ext cx="4380697" cy="671792"/>
        </a:xfrm>
        <a:prstGeom prst="rect">
          <a:avLst/>
        </a:prstGeom>
        <a:ln>
          <a:solidFill>
            <a:schemeClr val="tx2">
              <a:lumMod val="40000"/>
              <a:lumOff val="60000"/>
            </a:schemeClr>
          </a:solidFill>
        </a:ln>
      </xdr:spPr>
    </xdr:pic>
    <xdr:clientData/>
  </xdr:twoCellAnchor>
  <xdr:twoCellAnchor>
    <xdr:from>
      <xdr:col>0</xdr:col>
      <xdr:colOff>302559</xdr:colOff>
      <xdr:row>2</xdr:row>
      <xdr:rowOff>4</xdr:rowOff>
    </xdr:from>
    <xdr:to>
      <xdr:col>4</xdr:col>
      <xdr:colOff>5345206</xdr:colOff>
      <xdr:row>2</xdr:row>
      <xdr:rowOff>11206</xdr:rowOff>
    </xdr:to>
    <xdr:cxnSp macro="">
      <xdr:nvCxnSpPr>
        <xdr:cNvPr id="3" name="Lige forbindelse 2">
          <a:extLst>
            <a:ext uri="{FF2B5EF4-FFF2-40B4-BE49-F238E27FC236}">
              <a16:creationId xmlns:a16="http://schemas.microsoft.com/office/drawing/2014/main" id="{D8EF32F3-35FF-4E36-9926-363BE65538D4}"/>
            </a:ext>
          </a:extLst>
        </xdr:cNvPr>
        <xdr:cNvCxnSpPr/>
      </xdr:nvCxnSpPr>
      <xdr:spPr>
        <a:xfrm>
          <a:off x="302559" y="419104"/>
          <a:ext cx="1467242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2106706</xdr:colOff>
      <xdr:row>2</xdr:row>
      <xdr:rowOff>89647</xdr:rowOff>
    </xdr:from>
    <xdr:to>
      <xdr:col>5</xdr:col>
      <xdr:colOff>6940</xdr:colOff>
      <xdr:row>3</xdr:row>
      <xdr:rowOff>107016</xdr:rowOff>
    </xdr:to>
    <xdr:pic>
      <xdr:nvPicPr>
        <xdr:cNvPr id="4" name="Billede 3">
          <a:extLst>
            <a:ext uri="{FF2B5EF4-FFF2-40B4-BE49-F238E27FC236}">
              <a16:creationId xmlns:a16="http://schemas.microsoft.com/office/drawing/2014/main" id="{9A03481D-2C8F-4F77-B8A8-1941691B42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74831" y="508747"/>
          <a:ext cx="1205409" cy="2269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179298</xdr:rowOff>
    </xdr:from>
    <xdr:to>
      <xdr:col>3</xdr:col>
      <xdr:colOff>5348007</xdr:colOff>
      <xdr:row>2</xdr:row>
      <xdr:rowOff>0</xdr:rowOff>
    </xdr:to>
    <xdr:cxnSp macro="">
      <xdr:nvCxnSpPr>
        <xdr:cNvPr id="2" name="Lige forbindelse 1">
          <a:extLst>
            <a:ext uri="{FF2B5EF4-FFF2-40B4-BE49-F238E27FC236}">
              <a16:creationId xmlns:a16="http://schemas.microsoft.com/office/drawing/2014/main" id="{B045F3B9-59EA-45DB-A01A-29059CDB3B02}"/>
            </a:ext>
          </a:extLst>
        </xdr:cNvPr>
        <xdr:cNvCxnSpPr/>
      </xdr:nvCxnSpPr>
      <xdr:spPr>
        <a:xfrm>
          <a:off x="314325" y="388848"/>
          <a:ext cx="14634882" cy="3025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4112559</xdr:colOff>
      <xdr:row>2</xdr:row>
      <xdr:rowOff>179294</xdr:rowOff>
    </xdr:from>
    <xdr:to>
      <xdr:col>3</xdr:col>
      <xdr:colOff>5318528</xdr:colOff>
      <xdr:row>3</xdr:row>
      <xdr:rowOff>196663</xdr:rowOff>
    </xdr:to>
    <xdr:pic>
      <xdr:nvPicPr>
        <xdr:cNvPr id="3" name="Billede 2">
          <a:extLst>
            <a:ext uri="{FF2B5EF4-FFF2-40B4-BE49-F238E27FC236}">
              <a16:creationId xmlns:a16="http://schemas.microsoft.com/office/drawing/2014/main" id="{D70D8046-2B34-496C-913B-8E6E17BC07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3759" y="598394"/>
          <a:ext cx="1205969" cy="2269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37</xdr:row>
      <xdr:rowOff>9525</xdr:rowOff>
    </xdr:from>
    <xdr:to>
      <xdr:col>2</xdr:col>
      <xdr:colOff>3079937</xdr:colOff>
      <xdr:row>46</xdr:row>
      <xdr:rowOff>57150</xdr:rowOff>
    </xdr:to>
    <xdr:sp macro="" textlink="">
      <xdr:nvSpPr>
        <xdr:cNvPr id="2" name="Tekstboks 4">
          <a:extLst>
            <a:ext uri="{FF2B5EF4-FFF2-40B4-BE49-F238E27FC236}">
              <a16:creationId xmlns:a16="http://schemas.microsoft.com/office/drawing/2014/main" id="{5EF32DF5-3ECA-4E80-A27C-759A25D98592}"/>
            </a:ext>
          </a:extLst>
        </xdr:cNvPr>
        <xdr:cNvSpPr txBox="1"/>
      </xdr:nvSpPr>
      <xdr:spPr>
        <a:xfrm>
          <a:off x="0" y="8124825"/>
          <a:ext cx="4889687" cy="1762125"/>
        </a:xfrm>
        <a:prstGeom prst="rect">
          <a:avLst/>
        </a:prstGeom>
        <a:solidFill>
          <a:srgbClr val="29605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bg1"/>
              </a:solidFill>
              <a:latin typeface="Century Gothic" panose="020B0502020202020204" pitchFamily="34" charset="0"/>
              <a:ea typeface="+mn-ea"/>
              <a:cs typeface="+mn-cs"/>
            </a:rPr>
            <a:t>Cover pool template:</a:t>
          </a:r>
        </a:p>
        <a:p>
          <a:r>
            <a:rPr lang="en-GB" sz="1100" b="1">
              <a:solidFill>
                <a:schemeClr val="bg1"/>
              </a:solidFill>
              <a:latin typeface="Century Gothic" panose="020B0502020202020204" pitchFamily="34" charset="0"/>
              <a:ea typeface="+mn-ea"/>
              <a:cs typeface="+mn-cs"/>
            </a:rPr>
            <a:t>Issuer:</a:t>
          </a:r>
          <a:r>
            <a:rPr lang="en-GB" sz="1100">
              <a:solidFill>
                <a:schemeClr val="bg1"/>
              </a:solidFill>
              <a:latin typeface="Century Gothic" panose="020B0502020202020204" pitchFamily="34" charset="0"/>
              <a:ea typeface="+mn-ea"/>
              <a:cs typeface="+mn-cs"/>
            </a:rPr>
            <a:t> </a:t>
          </a:r>
          <a:r>
            <a:rPr lang="da-DK" sz="1100">
              <a:solidFill>
                <a:schemeClr val="bg1"/>
              </a:solidFill>
              <a:latin typeface="Century Gothic" panose="020B0502020202020204" pitchFamily="34" charset="0"/>
              <a:ea typeface="+mn-ea"/>
              <a:cs typeface="+mn-cs"/>
            </a:rPr>
            <a:t> DLR</a:t>
          </a:r>
          <a:r>
            <a:rPr lang="da-DK" sz="1100" baseline="0">
              <a:solidFill>
                <a:schemeClr val="bg1"/>
              </a:solidFill>
              <a:latin typeface="Century Gothic" panose="020B0502020202020204" pitchFamily="34" charset="0"/>
              <a:ea typeface="+mn-ea"/>
              <a:cs typeface="+mn-cs"/>
            </a:rPr>
            <a:t> Kredit A/S, Denmark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Issuer type:</a:t>
          </a:r>
          <a:r>
            <a:rPr lang="en-GB" sz="1100">
              <a:solidFill>
                <a:schemeClr val="bg1"/>
              </a:solidFill>
              <a:latin typeface="Century Gothic" panose="020B0502020202020204" pitchFamily="34" charset="0"/>
              <a:ea typeface="+mn-ea"/>
              <a:cs typeface="+mn-cs"/>
            </a:rPr>
            <a:t> Specialized mortgage bank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a:t>
          </a:r>
          <a:r>
            <a:rPr lang="en-GB" sz="1100">
              <a:solidFill>
                <a:schemeClr val="bg1"/>
              </a:solidFill>
              <a:latin typeface="Century Gothic" panose="020B0502020202020204" pitchFamily="34" charset="0"/>
              <a:ea typeface="+mn-ea"/>
              <a:cs typeface="+mn-cs"/>
            </a:rPr>
            <a:t> General Capital Center </a:t>
          </a:r>
          <a:r>
            <a:rPr lang="en-GB" sz="1100" baseline="0">
              <a:solidFill>
                <a:schemeClr val="bg1"/>
              </a:solidFill>
              <a:latin typeface="Century Gothic" panose="020B0502020202020204" pitchFamily="34" charset="0"/>
              <a:ea typeface="+mn-ea"/>
              <a:cs typeface="+mn-cs"/>
            </a:rPr>
            <a:t>, RO</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 setup:</a:t>
          </a:r>
          <a:r>
            <a:rPr lang="en-GB" sz="1100">
              <a:solidFill>
                <a:schemeClr val="bg1"/>
              </a:solidFill>
              <a:latin typeface="Century Gothic" panose="020B0502020202020204" pitchFamily="34" charset="0"/>
              <a:ea typeface="+mn-ea"/>
              <a:cs typeface="+mn-cs"/>
            </a:rPr>
            <a:t> Single cover pool</a:t>
          </a:r>
        </a:p>
        <a:p>
          <a:r>
            <a:rPr lang="en-GB" sz="1100" b="1">
              <a:solidFill>
                <a:schemeClr val="bg1"/>
              </a:solidFill>
              <a:latin typeface="Century Gothic" panose="020B0502020202020204" pitchFamily="34" charset="0"/>
              <a:ea typeface="+mn-ea"/>
              <a:cs typeface="+mn-cs"/>
            </a:rPr>
            <a:t>Link to cover pool IR website:  </a:t>
          </a:r>
          <a:r>
            <a:rPr lang="en-GB" sz="1100" b="0">
              <a:solidFill>
                <a:schemeClr val="bg1"/>
              </a:solidFill>
              <a:latin typeface="Century Gothic" panose="020B0502020202020204" pitchFamily="34" charset="0"/>
              <a:ea typeface="+mn-ea"/>
              <a:cs typeface="+mn-cs"/>
            </a:rPr>
            <a:t>http://www.dlr.dk/cover-pool-reports</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Homepage: </a:t>
          </a:r>
          <a:r>
            <a:rPr lang="en-GB" sz="1100" b="0">
              <a:solidFill>
                <a:schemeClr val="bg1"/>
              </a:solidFill>
              <a:latin typeface="Century Gothic" panose="020B0502020202020204" pitchFamily="34" charset="0"/>
              <a:ea typeface="+mn-ea"/>
              <a:cs typeface="+mn-cs"/>
            </a:rPr>
            <a:t>http://www.dlr.dk/welcome-investorpage</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Format of transparency template:</a:t>
          </a:r>
          <a:r>
            <a:rPr lang="en-GB" sz="1100">
              <a:solidFill>
                <a:schemeClr val="bg1"/>
              </a:solidFill>
              <a:latin typeface="Century Gothic" panose="020B0502020202020204" pitchFamily="34" charset="0"/>
              <a:ea typeface="+mn-ea"/>
              <a:cs typeface="+mn-cs"/>
            </a:rPr>
            <a:t> Excel, pdf</a:t>
          </a:r>
          <a:endParaRPr lang="da-DK" sz="1100">
            <a:solidFill>
              <a:schemeClr val="bg1"/>
            </a:solidFill>
            <a:latin typeface="Century Gothic" panose="020B0502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Century Gothic" panose="020B0502020202020204" pitchFamily="34" charset="0"/>
              <a:ea typeface="+mn-ea"/>
              <a:cs typeface="+mn-cs"/>
            </a:rPr>
            <a:t>Frequency of updates:</a:t>
          </a:r>
          <a:r>
            <a:rPr lang="en-GB" sz="1100">
              <a:solidFill>
                <a:schemeClr val="bg1"/>
              </a:solidFill>
              <a:effectLst/>
              <a:latin typeface="Century Gothic" panose="020B0502020202020204" pitchFamily="34" charset="0"/>
              <a:ea typeface="+mn-ea"/>
              <a:cs typeface="+mn-cs"/>
            </a:rPr>
            <a:t> </a:t>
          </a:r>
          <a:r>
            <a:rPr lang="en-GB" sz="1100" baseline="0">
              <a:solidFill>
                <a:schemeClr val="bg1"/>
              </a:solidFill>
              <a:effectLst/>
              <a:latin typeface="Century Gothic" panose="020B0502020202020204" pitchFamily="34" charset="0"/>
              <a:ea typeface="+mn-ea"/>
              <a:cs typeface="+mn-cs"/>
            </a:rPr>
            <a:t> Q</a:t>
          </a:r>
          <a:r>
            <a:rPr lang="en-GB" sz="1100">
              <a:solidFill>
                <a:schemeClr val="bg1"/>
              </a:solidFill>
              <a:effectLst/>
              <a:latin typeface="Century Gothic" panose="020B0502020202020204" pitchFamily="34" charset="0"/>
              <a:ea typeface="+mn-ea"/>
              <a:cs typeface="+mn-cs"/>
            </a:rPr>
            <a:t>uarterly</a:t>
          </a:r>
          <a:endParaRPr lang="da-DK">
            <a:solidFill>
              <a:schemeClr val="bg1"/>
            </a:solidFill>
            <a:effectLst/>
            <a:latin typeface="Century Gothic" panose="020B0502020202020204" pitchFamily="34" charset="0"/>
          </a:endParaRPr>
        </a:p>
      </xdr:txBody>
    </xdr:sp>
    <xdr:clientData/>
  </xdr:twoCellAnchor>
  <xdr:twoCellAnchor editAs="oneCell">
    <xdr:from>
      <xdr:col>0</xdr:col>
      <xdr:colOff>0</xdr:colOff>
      <xdr:row>0</xdr:row>
      <xdr:rowOff>0</xdr:rowOff>
    </xdr:from>
    <xdr:to>
      <xdr:col>6</xdr:col>
      <xdr:colOff>552450</xdr:colOff>
      <xdr:row>16</xdr:row>
      <xdr:rowOff>54836</xdr:rowOff>
    </xdr:to>
    <xdr:pic>
      <xdr:nvPicPr>
        <xdr:cNvPr id="3" name="Billede 2">
          <a:extLst>
            <a:ext uri="{FF2B5EF4-FFF2-40B4-BE49-F238E27FC236}">
              <a16:creationId xmlns:a16="http://schemas.microsoft.com/office/drawing/2014/main" id="{4E3F9749-6C83-4178-B82E-BCBBAF9996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3102836"/>
        </a:xfrm>
        <a:prstGeom prst="rect">
          <a:avLst/>
        </a:prstGeom>
      </xdr:spPr>
    </xdr:pic>
    <xdr:clientData/>
  </xdr:twoCellAnchor>
  <xdr:twoCellAnchor editAs="oneCell">
    <xdr:from>
      <xdr:col>0</xdr:col>
      <xdr:colOff>114301</xdr:colOff>
      <xdr:row>0</xdr:row>
      <xdr:rowOff>171451</xdr:rowOff>
    </xdr:from>
    <xdr:to>
      <xdr:col>1</xdr:col>
      <xdr:colOff>1152525</xdr:colOff>
      <xdr:row>2</xdr:row>
      <xdr:rowOff>66932</xdr:rowOff>
    </xdr:to>
    <xdr:pic>
      <xdr:nvPicPr>
        <xdr:cNvPr id="4" name="Billede 3">
          <a:extLst>
            <a:ext uri="{FF2B5EF4-FFF2-40B4-BE49-F238E27FC236}">
              <a16:creationId xmlns:a16="http://schemas.microsoft.com/office/drawing/2014/main" id="{AF130796-F385-462B-942D-287F4BD9E7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1" y="171451"/>
          <a:ext cx="1600199" cy="276481"/>
        </a:xfrm>
        <a:prstGeom prst="rect">
          <a:avLst/>
        </a:prstGeom>
      </xdr:spPr>
    </xdr:pic>
    <xdr:clientData/>
  </xdr:twoCellAnchor>
  <xdr:twoCellAnchor>
    <xdr:from>
      <xdr:col>2</xdr:col>
      <xdr:colOff>3076575</xdr:colOff>
      <xdr:row>37</xdr:row>
      <xdr:rowOff>9525</xdr:rowOff>
    </xdr:from>
    <xdr:to>
      <xdr:col>2</xdr:col>
      <xdr:colOff>5943600</xdr:colOff>
      <xdr:row>46</xdr:row>
      <xdr:rowOff>57150</xdr:rowOff>
    </xdr:to>
    <xdr:sp macro="" textlink="">
      <xdr:nvSpPr>
        <xdr:cNvPr id="5" name="Tekstboks 4">
          <a:extLst>
            <a:ext uri="{FF2B5EF4-FFF2-40B4-BE49-F238E27FC236}">
              <a16:creationId xmlns:a16="http://schemas.microsoft.com/office/drawing/2014/main" id="{DFDBDB7A-293D-402E-B7B5-F672AA90A7CF}"/>
            </a:ext>
          </a:extLst>
        </xdr:cNvPr>
        <xdr:cNvSpPr txBox="1"/>
      </xdr:nvSpPr>
      <xdr:spPr>
        <a:xfrm>
          <a:off x="4886325" y="8124825"/>
          <a:ext cx="2867025" cy="1762125"/>
        </a:xfrm>
        <a:prstGeom prst="rect">
          <a:avLst/>
        </a:prstGeom>
        <a:solidFill>
          <a:srgbClr val="387D6B"/>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da-DK">
            <a:solidFill>
              <a:schemeClr val="bg1"/>
            </a:solidFill>
            <a:effectLst/>
            <a:latin typeface="Century Gothic" panose="020B0502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179294</xdr:colOff>
      <xdr:row>2</xdr:row>
      <xdr:rowOff>0</xdr:rowOff>
    </xdr:from>
    <xdr:to>
      <xdr:col>7</xdr:col>
      <xdr:colOff>268147</xdr:colOff>
      <xdr:row>2</xdr:row>
      <xdr:rowOff>11205</xdr:rowOff>
    </xdr:to>
    <xdr:cxnSp macro="">
      <xdr:nvCxnSpPr>
        <xdr:cNvPr id="2" name="Lige forbindelse 1">
          <a:extLst>
            <a:ext uri="{FF2B5EF4-FFF2-40B4-BE49-F238E27FC236}">
              <a16:creationId xmlns:a16="http://schemas.microsoft.com/office/drawing/2014/main" id="{A64A56DF-BC3C-41BC-B888-6B156B9E6B7C}"/>
            </a:ext>
          </a:extLst>
        </xdr:cNvPr>
        <xdr:cNvCxnSpPr/>
      </xdr:nvCxnSpPr>
      <xdr:spPr>
        <a:xfrm>
          <a:off x="179294" y="304800"/>
          <a:ext cx="10671128" cy="11205"/>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33617</xdr:colOff>
      <xdr:row>44</xdr:row>
      <xdr:rowOff>134471</xdr:rowOff>
    </xdr:from>
    <xdr:to>
      <xdr:col>3</xdr:col>
      <xdr:colOff>4583205</xdr:colOff>
      <xdr:row>47</xdr:row>
      <xdr:rowOff>145676</xdr:rowOff>
    </xdr:to>
    <xdr:sp macro="" textlink="">
      <xdr:nvSpPr>
        <xdr:cNvPr id="3" name="Tekstboks 4">
          <a:extLst>
            <a:ext uri="{FF2B5EF4-FFF2-40B4-BE49-F238E27FC236}">
              <a16:creationId xmlns:a16="http://schemas.microsoft.com/office/drawing/2014/main" id="{9C0C4F00-1132-4DA3-ADC8-1B00CA77AC11}"/>
            </a:ext>
          </a:extLst>
        </xdr:cNvPr>
        <xdr:cNvSpPr txBox="1"/>
      </xdr:nvSpPr>
      <xdr:spPr>
        <a:xfrm>
          <a:off x="262217" y="9402296"/>
          <a:ext cx="6902263" cy="668430"/>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200" b="1">
              <a:solidFill>
                <a:schemeClr val="dk1"/>
              </a:solidFill>
              <a:latin typeface="Arial" pitchFamily="34" charset="0"/>
              <a:ea typeface="+mn-ea"/>
              <a:cs typeface="Arial" pitchFamily="34" charset="0"/>
            </a:rPr>
            <a:t>This transparency template is compliant</a:t>
          </a:r>
          <a:r>
            <a:rPr lang="en-GB" sz="1200" b="1" baseline="0">
              <a:solidFill>
                <a:schemeClr val="dk1"/>
              </a:solidFill>
              <a:latin typeface="Arial" pitchFamily="34" charset="0"/>
              <a:ea typeface="+mn-ea"/>
              <a:cs typeface="Arial" pitchFamily="34" charset="0"/>
            </a:rPr>
            <a:t> with the disclosure requirements in CRR 129(7).</a:t>
          </a:r>
          <a:endParaRPr lang="en-GB" sz="1200">
            <a:solidFill>
              <a:schemeClr val="dk1"/>
            </a:solidFill>
            <a:latin typeface="Arial" pitchFamily="34" charset="0"/>
            <a:ea typeface="+mn-ea"/>
            <a:cs typeface="Arial" pitchFamily="34" charset="0"/>
          </a:endParaRPr>
        </a:p>
      </xdr:txBody>
    </xdr:sp>
    <xdr:clientData/>
  </xdr:twoCellAnchor>
  <xdr:twoCellAnchor editAs="oneCell">
    <xdr:from>
      <xdr:col>5</xdr:col>
      <xdr:colOff>745751</xdr:colOff>
      <xdr:row>3</xdr:row>
      <xdr:rowOff>137833</xdr:rowOff>
    </xdr:from>
    <xdr:to>
      <xdr:col>7</xdr:col>
      <xdr:colOff>259632</xdr:colOff>
      <xdr:row>4</xdr:row>
      <xdr:rowOff>166407</xdr:rowOff>
    </xdr:to>
    <xdr:pic>
      <xdr:nvPicPr>
        <xdr:cNvPr id="4" name="Billede 3">
          <a:extLst>
            <a:ext uri="{FF2B5EF4-FFF2-40B4-BE49-F238E27FC236}">
              <a16:creationId xmlns:a16="http://schemas.microsoft.com/office/drawing/2014/main" id="{82D781FD-6BE4-43A1-AC24-E588DA4E3D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32576" y="595033"/>
          <a:ext cx="1209331" cy="2285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212912</xdr:colOff>
      <xdr:row>1</xdr:row>
      <xdr:rowOff>145679</xdr:rowOff>
    </xdr:from>
    <xdr:to>
      <xdr:col>5</xdr:col>
      <xdr:colOff>1051941</xdr:colOff>
      <xdr:row>2</xdr:row>
      <xdr:rowOff>0</xdr:rowOff>
    </xdr:to>
    <xdr:cxnSp macro="">
      <xdr:nvCxnSpPr>
        <xdr:cNvPr id="2" name="Lige forbindelse 1">
          <a:extLst>
            <a:ext uri="{FF2B5EF4-FFF2-40B4-BE49-F238E27FC236}">
              <a16:creationId xmlns:a16="http://schemas.microsoft.com/office/drawing/2014/main" id="{92E81E6D-C46C-46E1-8595-1996EB257EBD}"/>
            </a:ext>
          </a:extLst>
        </xdr:cNvPr>
        <xdr:cNvCxnSpPr/>
      </xdr:nvCxnSpPr>
      <xdr:spPr>
        <a:xfrm>
          <a:off x="212912" y="298079"/>
          <a:ext cx="8773354" cy="672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874059</xdr:colOff>
      <xdr:row>3</xdr:row>
      <xdr:rowOff>22412</xdr:rowOff>
    </xdr:from>
    <xdr:to>
      <xdr:col>5</xdr:col>
      <xdr:colOff>1026675</xdr:colOff>
      <xdr:row>3</xdr:row>
      <xdr:rowOff>252692</xdr:rowOff>
    </xdr:to>
    <xdr:pic>
      <xdr:nvPicPr>
        <xdr:cNvPr id="3" name="Billede 2">
          <a:extLst>
            <a:ext uri="{FF2B5EF4-FFF2-40B4-BE49-F238E27FC236}">
              <a16:creationId xmlns:a16="http://schemas.microsoft.com/office/drawing/2014/main" id="{E8B6A3A5-9245-40F7-AD19-6B72B020B8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60634" y="479612"/>
          <a:ext cx="1200366" cy="2302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212911</xdr:colOff>
      <xdr:row>1</xdr:row>
      <xdr:rowOff>100853</xdr:rowOff>
    </xdr:from>
    <xdr:to>
      <xdr:col>9</xdr:col>
      <xdr:colOff>711176</xdr:colOff>
      <xdr:row>1</xdr:row>
      <xdr:rowOff>100855</xdr:rowOff>
    </xdr:to>
    <xdr:cxnSp macro="">
      <xdr:nvCxnSpPr>
        <xdr:cNvPr id="2" name="Lige forbindelse 1">
          <a:extLst>
            <a:ext uri="{FF2B5EF4-FFF2-40B4-BE49-F238E27FC236}">
              <a16:creationId xmlns:a16="http://schemas.microsoft.com/office/drawing/2014/main" id="{D642EE7C-E212-42AC-BEA5-6B2389B4B7B2}"/>
            </a:ext>
          </a:extLst>
        </xdr:cNvPr>
        <xdr:cNvCxnSpPr/>
      </xdr:nvCxnSpPr>
      <xdr:spPr>
        <a:xfrm flipV="1">
          <a:off x="212911" y="310403"/>
          <a:ext cx="9880390" cy="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201706</xdr:colOff>
      <xdr:row>2</xdr:row>
      <xdr:rowOff>44823</xdr:rowOff>
    </xdr:from>
    <xdr:to>
      <xdr:col>9</xdr:col>
      <xdr:colOff>679293</xdr:colOff>
      <xdr:row>3</xdr:row>
      <xdr:rowOff>118221</xdr:rowOff>
    </xdr:to>
    <xdr:pic>
      <xdr:nvPicPr>
        <xdr:cNvPr id="3" name="Billede 2">
          <a:extLst>
            <a:ext uri="{FF2B5EF4-FFF2-40B4-BE49-F238E27FC236}">
              <a16:creationId xmlns:a16="http://schemas.microsoft.com/office/drawing/2014/main" id="{D69CA89B-2CAF-4D9C-91FD-D2319B2547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59931" y="463923"/>
          <a:ext cx="1201487" cy="2257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302557</xdr:colOff>
      <xdr:row>1</xdr:row>
      <xdr:rowOff>112058</xdr:rowOff>
    </xdr:from>
    <xdr:to>
      <xdr:col>12</xdr:col>
      <xdr:colOff>1026832</xdr:colOff>
      <xdr:row>1</xdr:row>
      <xdr:rowOff>112061</xdr:rowOff>
    </xdr:to>
    <xdr:cxnSp macro="">
      <xdr:nvCxnSpPr>
        <xdr:cNvPr id="2" name="Lige forbindelse 1">
          <a:extLst>
            <a:ext uri="{FF2B5EF4-FFF2-40B4-BE49-F238E27FC236}">
              <a16:creationId xmlns:a16="http://schemas.microsoft.com/office/drawing/2014/main" id="{7A8C7DF6-A778-4B0F-81AE-A383F0227D16}"/>
            </a:ext>
          </a:extLst>
        </xdr:cNvPr>
        <xdr:cNvCxnSpPr/>
      </xdr:nvCxnSpPr>
      <xdr:spPr>
        <a:xfrm flipV="1">
          <a:off x="302557" y="321608"/>
          <a:ext cx="12240000" cy="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1057275</xdr:colOff>
      <xdr:row>2</xdr:row>
      <xdr:rowOff>200025</xdr:rowOff>
    </xdr:from>
    <xdr:to>
      <xdr:col>12</xdr:col>
      <xdr:colOff>1005944</xdr:colOff>
      <xdr:row>3</xdr:row>
      <xdr:rowOff>220755</xdr:rowOff>
    </xdr:to>
    <xdr:pic>
      <xdr:nvPicPr>
        <xdr:cNvPr id="3" name="Billede 2">
          <a:extLst>
            <a:ext uri="{FF2B5EF4-FFF2-40B4-BE49-F238E27FC236}">
              <a16:creationId xmlns:a16="http://schemas.microsoft.com/office/drawing/2014/main" id="{54A99594-E675-49A2-85BE-701779A658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15700" y="619125"/>
          <a:ext cx="1205969" cy="2302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13606</xdr:colOff>
      <xdr:row>1</xdr:row>
      <xdr:rowOff>139276</xdr:rowOff>
    </xdr:from>
    <xdr:to>
      <xdr:col>14</xdr:col>
      <xdr:colOff>3963</xdr:colOff>
      <xdr:row>1</xdr:row>
      <xdr:rowOff>149679</xdr:rowOff>
    </xdr:to>
    <xdr:cxnSp macro="">
      <xdr:nvCxnSpPr>
        <xdr:cNvPr id="2" name="Lige forbindelse 1">
          <a:extLst>
            <a:ext uri="{FF2B5EF4-FFF2-40B4-BE49-F238E27FC236}">
              <a16:creationId xmlns:a16="http://schemas.microsoft.com/office/drawing/2014/main" id="{D4A21D11-6DBF-4B5F-9590-1B719EDA6714}"/>
            </a:ext>
          </a:extLst>
        </xdr:cNvPr>
        <xdr:cNvCxnSpPr/>
      </xdr:nvCxnSpPr>
      <xdr:spPr>
        <a:xfrm>
          <a:off x="327931" y="348826"/>
          <a:ext cx="13773032" cy="1040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653143</xdr:colOff>
      <xdr:row>2</xdr:row>
      <xdr:rowOff>95251</xdr:rowOff>
    </xdr:from>
    <xdr:to>
      <xdr:col>13</xdr:col>
      <xdr:colOff>566433</xdr:colOff>
      <xdr:row>3</xdr:row>
      <xdr:rowOff>121424</xdr:rowOff>
    </xdr:to>
    <xdr:pic>
      <xdr:nvPicPr>
        <xdr:cNvPr id="3" name="Billede 2">
          <a:extLst>
            <a:ext uri="{FF2B5EF4-FFF2-40B4-BE49-F238E27FC236}">
              <a16:creationId xmlns:a16="http://schemas.microsoft.com/office/drawing/2014/main" id="{47330A1A-A3A9-442A-AFFF-F2C40D4D89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54668" y="514351"/>
          <a:ext cx="1199165" cy="2357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304959</xdr:colOff>
      <xdr:row>1</xdr:row>
      <xdr:rowOff>150481</xdr:rowOff>
    </xdr:from>
    <xdr:to>
      <xdr:col>9</xdr:col>
      <xdr:colOff>0</xdr:colOff>
      <xdr:row>1</xdr:row>
      <xdr:rowOff>156882</xdr:rowOff>
    </xdr:to>
    <xdr:cxnSp macro="">
      <xdr:nvCxnSpPr>
        <xdr:cNvPr id="2" name="Lige forbindelse 1">
          <a:extLst>
            <a:ext uri="{FF2B5EF4-FFF2-40B4-BE49-F238E27FC236}">
              <a16:creationId xmlns:a16="http://schemas.microsoft.com/office/drawing/2014/main" id="{4AF7E9D3-CC34-4734-B565-172C002172F1}"/>
            </a:ext>
          </a:extLst>
        </xdr:cNvPr>
        <xdr:cNvCxnSpPr/>
      </xdr:nvCxnSpPr>
      <xdr:spPr>
        <a:xfrm>
          <a:off x="304959" y="360031"/>
          <a:ext cx="14715966"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459442</xdr:colOff>
      <xdr:row>2</xdr:row>
      <xdr:rowOff>145677</xdr:rowOff>
    </xdr:from>
    <xdr:to>
      <xdr:col>8</xdr:col>
      <xdr:colOff>1665411</xdr:colOff>
      <xdr:row>3</xdr:row>
      <xdr:rowOff>163046</xdr:rowOff>
    </xdr:to>
    <xdr:pic>
      <xdr:nvPicPr>
        <xdr:cNvPr id="3" name="Billede 2">
          <a:extLst>
            <a:ext uri="{FF2B5EF4-FFF2-40B4-BE49-F238E27FC236}">
              <a16:creationId xmlns:a16="http://schemas.microsoft.com/office/drawing/2014/main" id="{D9935C51-ECD7-4F68-AE0E-1A0B7FA6AC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65867" y="564777"/>
          <a:ext cx="1205969" cy="2269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302559</xdr:colOff>
      <xdr:row>1</xdr:row>
      <xdr:rowOff>150481</xdr:rowOff>
    </xdr:from>
    <xdr:to>
      <xdr:col>12</xdr:col>
      <xdr:colOff>1174217</xdr:colOff>
      <xdr:row>1</xdr:row>
      <xdr:rowOff>156882</xdr:rowOff>
    </xdr:to>
    <xdr:cxnSp macro="">
      <xdr:nvCxnSpPr>
        <xdr:cNvPr id="2" name="Lige forbindelse 1">
          <a:extLst>
            <a:ext uri="{FF2B5EF4-FFF2-40B4-BE49-F238E27FC236}">
              <a16:creationId xmlns:a16="http://schemas.microsoft.com/office/drawing/2014/main" id="{66F55CBE-6C0F-43A2-B06D-120FA15D401F}"/>
            </a:ext>
          </a:extLst>
        </xdr:cNvPr>
        <xdr:cNvCxnSpPr/>
      </xdr:nvCxnSpPr>
      <xdr:spPr>
        <a:xfrm>
          <a:off x="302559" y="360031"/>
          <a:ext cx="14749583"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1115785</xdr:colOff>
      <xdr:row>2</xdr:row>
      <xdr:rowOff>149678</xdr:rowOff>
    </xdr:from>
    <xdr:to>
      <xdr:col>12</xdr:col>
      <xdr:colOff>1137933</xdr:colOff>
      <xdr:row>3</xdr:row>
      <xdr:rowOff>175851</xdr:rowOff>
    </xdr:to>
    <xdr:pic>
      <xdr:nvPicPr>
        <xdr:cNvPr id="3" name="Billede 2">
          <a:extLst>
            <a:ext uri="{FF2B5EF4-FFF2-40B4-BE49-F238E27FC236}">
              <a16:creationId xmlns:a16="http://schemas.microsoft.com/office/drawing/2014/main" id="{F92F29DB-7FA2-47D2-B800-1CC343C425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12610" y="568778"/>
          <a:ext cx="1203248" cy="235723"/>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2.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vmlDrawing" Target="../drawings/vmlDrawing4.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defaultColWidth="9.140625" defaultRowHeight="15" x14ac:dyDescent="0.25"/>
  <cols>
    <col min="1" max="1" width="242" customWidth="1"/>
  </cols>
  <sheetData>
    <row r="1" spans="1:1" ht="31.5" x14ac:dyDescent="0.25">
      <c r="A1" s="48" t="s">
        <v>1252</v>
      </c>
    </row>
    <row r="3" spans="1:1" x14ac:dyDescent="0.25">
      <c r="A3" s="109"/>
    </row>
    <row r="4" spans="1:1" ht="34.5" x14ac:dyDescent="0.25">
      <c r="A4" s="110" t="s">
        <v>1253</v>
      </c>
    </row>
    <row r="5" spans="1:1" ht="34.5" x14ac:dyDescent="0.25">
      <c r="A5" s="110" t="s">
        <v>1254</v>
      </c>
    </row>
    <row r="6" spans="1:1" ht="51.75" x14ac:dyDescent="0.25">
      <c r="A6" s="110" t="s">
        <v>1255</v>
      </c>
    </row>
    <row r="7" spans="1:1" ht="17.25" x14ac:dyDescent="0.25">
      <c r="A7" s="110"/>
    </row>
    <row r="8" spans="1:1" ht="18.75" x14ac:dyDescent="0.25">
      <c r="A8" s="111" t="s">
        <v>1256</v>
      </c>
    </row>
    <row r="9" spans="1:1" ht="34.5" x14ac:dyDescent="0.3">
      <c r="A9" s="112" t="s">
        <v>1419</v>
      </c>
    </row>
    <row r="10" spans="1:1" ht="86.25" x14ac:dyDescent="0.25">
      <c r="A10" s="113" t="s">
        <v>1257</v>
      </c>
    </row>
    <row r="11" spans="1:1" ht="34.5" x14ac:dyDescent="0.25">
      <c r="A11" s="113" t="s">
        <v>1258</v>
      </c>
    </row>
    <row r="12" spans="1:1" ht="17.25" x14ac:dyDescent="0.25">
      <c r="A12" s="113" t="s">
        <v>1259</v>
      </c>
    </row>
    <row r="13" spans="1:1" ht="17.25" x14ac:dyDescent="0.25">
      <c r="A13" s="113" t="s">
        <v>1260</v>
      </c>
    </row>
    <row r="14" spans="1:1" ht="34.5" x14ac:dyDescent="0.25">
      <c r="A14" s="113" t="s">
        <v>1261</v>
      </c>
    </row>
    <row r="15" spans="1:1" ht="17.25" x14ac:dyDescent="0.25">
      <c r="A15" s="113"/>
    </row>
    <row r="16" spans="1:1" ht="18.75" x14ac:dyDescent="0.25">
      <c r="A16" s="111" t="s">
        <v>1262</v>
      </c>
    </row>
    <row r="17" spans="1:1" ht="17.25" x14ac:dyDescent="0.25">
      <c r="A17" s="114" t="s">
        <v>1263</v>
      </c>
    </row>
    <row r="18" spans="1:1" ht="34.5" x14ac:dyDescent="0.25">
      <c r="A18" s="115" t="s">
        <v>1264</v>
      </c>
    </row>
    <row r="19" spans="1:1" ht="34.5" x14ac:dyDescent="0.25">
      <c r="A19" s="115" t="s">
        <v>1265</v>
      </c>
    </row>
    <row r="20" spans="1:1" ht="51.75" x14ac:dyDescent="0.25">
      <c r="A20" s="115" t="s">
        <v>1266</v>
      </c>
    </row>
    <row r="21" spans="1:1" ht="86.25" x14ac:dyDescent="0.25">
      <c r="A21" s="115" t="s">
        <v>1267</v>
      </c>
    </row>
    <row r="22" spans="1:1" ht="51.75" x14ac:dyDescent="0.25">
      <c r="A22" s="115" t="s">
        <v>1268</v>
      </c>
    </row>
    <row r="23" spans="1:1" ht="34.5" x14ac:dyDescent="0.25">
      <c r="A23" s="115" t="s">
        <v>1269</v>
      </c>
    </row>
    <row r="24" spans="1:1" ht="17.25" x14ac:dyDescent="0.25">
      <c r="A24" s="115" t="s">
        <v>1270</v>
      </c>
    </row>
    <row r="25" spans="1:1" ht="17.25" x14ac:dyDescent="0.25">
      <c r="A25" s="114" t="s">
        <v>1271</v>
      </c>
    </row>
    <row r="26" spans="1:1" ht="51.75" x14ac:dyDescent="0.3">
      <c r="A26" s="116" t="s">
        <v>1272</v>
      </c>
    </row>
    <row r="27" spans="1:1" ht="17.25" x14ac:dyDescent="0.3">
      <c r="A27" s="116" t="s">
        <v>1273</v>
      </c>
    </row>
    <row r="28" spans="1:1" ht="17.25" x14ac:dyDescent="0.25">
      <c r="A28" s="114" t="s">
        <v>1274</v>
      </c>
    </row>
    <row r="29" spans="1:1" ht="34.5" x14ac:dyDescent="0.25">
      <c r="A29" s="115" t="s">
        <v>1275</v>
      </c>
    </row>
    <row r="30" spans="1:1" ht="34.5" x14ac:dyDescent="0.25">
      <c r="A30" s="115" t="s">
        <v>1276</v>
      </c>
    </row>
    <row r="31" spans="1:1" ht="34.5" x14ac:dyDescent="0.25">
      <c r="A31" s="115" t="s">
        <v>1277</v>
      </c>
    </row>
    <row r="32" spans="1:1" ht="34.5" x14ac:dyDescent="0.25">
      <c r="A32" s="115" t="s">
        <v>1278</v>
      </c>
    </row>
    <row r="33" spans="1:1" ht="17.25" x14ac:dyDescent="0.25">
      <c r="A33" s="115"/>
    </row>
    <row r="34" spans="1:1" ht="18.75" x14ac:dyDescent="0.25">
      <c r="A34" s="111" t="s">
        <v>1279</v>
      </c>
    </row>
    <row r="35" spans="1:1" ht="17.25" x14ac:dyDescent="0.25">
      <c r="A35" s="114" t="s">
        <v>1280</v>
      </c>
    </row>
    <row r="36" spans="1:1" ht="34.5" x14ac:dyDescent="0.25">
      <c r="A36" s="115" t="s">
        <v>1281</v>
      </c>
    </row>
    <row r="37" spans="1:1" ht="34.5" x14ac:dyDescent="0.25">
      <c r="A37" s="115" t="s">
        <v>1282</v>
      </c>
    </row>
    <row r="38" spans="1:1" ht="34.5" x14ac:dyDescent="0.25">
      <c r="A38" s="115" t="s">
        <v>1283</v>
      </c>
    </row>
    <row r="39" spans="1:1" ht="17.25" x14ac:dyDescent="0.25">
      <c r="A39" s="115" t="s">
        <v>1284</v>
      </c>
    </row>
    <row r="40" spans="1:1" ht="34.5" x14ac:dyDescent="0.25">
      <c r="A40" s="115" t="s">
        <v>1285</v>
      </c>
    </row>
    <row r="41" spans="1:1" ht="17.25" x14ac:dyDescent="0.25">
      <c r="A41" s="114" t="s">
        <v>1286</v>
      </c>
    </row>
    <row r="42" spans="1:1" ht="17.25" x14ac:dyDescent="0.25">
      <c r="A42" s="115" t="s">
        <v>1287</v>
      </c>
    </row>
    <row r="43" spans="1:1" ht="17.25" x14ac:dyDescent="0.3">
      <c r="A43" s="116" t="s">
        <v>1288</v>
      </c>
    </row>
    <row r="44" spans="1:1" ht="17.25" x14ac:dyDescent="0.25">
      <c r="A44" s="114" t="s">
        <v>1289</v>
      </c>
    </row>
    <row r="45" spans="1:1" ht="34.5" x14ac:dyDescent="0.3">
      <c r="A45" s="116" t="s">
        <v>1290</v>
      </c>
    </row>
    <row r="46" spans="1:1" ht="34.5" x14ac:dyDescent="0.25">
      <c r="A46" s="115" t="s">
        <v>1291</v>
      </c>
    </row>
    <row r="47" spans="1:1" ht="34.5" x14ac:dyDescent="0.25">
      <c r="A47" s="115" t="s">
        <v>1292</v>
      </c>
    </row>
    <row r="48" spans="1:1" ht="17.25" x14ac:dyDescent="0.25">
      <c r="A48" s="115" t="s">
        <v>1293</v>
      </c>
    </row>
    <row r="49" spans="1:1" ht="17.25" x14ac:dyDescent="0.3">
      <c r="A49" s="116" t="s">
        <v>1294</v>
      </c>
    </row>
    <row r="50" spans="1:1" ht="17.25" x14ac:dyDescent="0.25">
      <c r="A50" s="114" t="s">
        <v>1295</v>
      </c>
    </row>
    <row r="51" spans="1:1" ht="34.5" x14ac:dyDescent="0.3">
      <c r="A51" s="116" t="s">
        <v>1296</v>
      </c>
    </row>
    <row r="52" spans="1:1" ht="17.25" x14ac:dyDescent="0.25">
      <c r="A52" s="115" t="s">
        <v>1297</v>
      </c>
    </row>
    <row r="53" spans="1:1" ht="34.5" x14ac:dyDescent="0.3">
      <c r="A53" s="116" t="s">
        <v>1298</v>
      </c>
    </row>
    <row r="54" spans="1:1" ht="17.25" x14ac:dyDescent="0.25">
      <c r="A54" s="114" t="s">
        <v>1299</v>
      </c>
    </row>
    <row r="55" spans="1:1" ht="17.25" x14ac:dyDescent="0.3">
      <c r="A55" s="116" t="s">
        <v>1300</v>
      </c>
    </row>
    <row r="56" spans="1:1" ht="34.5" x14ac:dyDescent="0.25">
      <c r="A56" s="115" t="s">
        <v>1301</v>
      </c>
    </row>
    <row r="57" spans="1:1" ht="17.25" x14ac:dyDescent="0.25">
      <c r="A57" s="115" t="s">
        <v>1302</v>
      </c>
    </row>
    <row r="58" spans="1:1" ht="17.25" x14ac:dyDescent="0.25">
      <c r="A58" s="115" t="s">
        <v>1303</v>
      </c>
    </row>
    <row r="59" spans="1:1" ht="17.25" x14ac:dyDescent="0.25">
      <c r="A59" s="114" t="s">
        <v>1304</v>
      </c>
    </row>
    <row r="60" spans="1:1" ht="34.5" x14ac:dyDescent="0.25">
      <c r="A60" s="115" t="s">
        <v>1305</v>
      </c>
    </row>
    <row r="61" spans="1:1" ht="17.25" x14ac:dyDescent="0.25">
      <c r="A61" s="117"/>
    </row>
    <row r="62" spans="1:1" ht="18.75" x14ac:dyDescent="0.25">
      <c r="A62" s="111" t="s">
        <v>1306</v>
      </c>
    </row>
    <row r="63" spans="1:1" ht="17.25" x14ac:dyDescent="0.25">
      <c r="A63" s="114" t="s">
        <v>1307</v>
      </c>
    </row>
    <row r="64" spans="1:1" ht="34.5" x14ac:dyDescent="0.25">
      <c r="A64" s="115" t="s">
        <v>1308</v>
      </c>
    </row>
    <row r="65" spans="1:1" ht="17.25" x14ac:dyDescent="0.25">
      <c r="A65" s="115" t="s">
        <v>1309</v>
      </c>
    </row>
    <row r="66" spans="1:1" ht="34.5" x14ac:dyDescent="0.25">
      <c r="A66" s="113" t="s">
        <v>1310</v>
      </c>
    </row>
    <row r="67" spans="1:1" ht="34.5" x14ac:dyDescent="0.25">
      <c r="A67" s="113" t="s">
        <v>1311</v>
      </c>
    </row>
    <row r="68" spans="1:1" ht="34.5" x14ac:dyDescent="0.25">
      <c r="A68" s="113" t="s">
        <v>1312</v>
      </c>
    </row>
    <row r="69" spans="1:1" ht="17.25" x14ac:dyDescent="0.25">
      <c r="A69" s="118" t="s">
        <v>1313</v>
      </c>
    </row>
    <row r="70" spans="1:1" ht="51.75" x14ac:dyDescent="0.25">
      <c r="A70" s="113" t="s">
        <v>1314</v>
      </c>
    </row>
    <row r="71" spans="1:1" ht="17.25" x14ac:dyDescent="0.25">
      <c r="A71" s="113" t="s">
        <v>1315</v>
      </c>
    </row>
    <row r="72" spans="1:1" ht="17.25" x14ac:dyDescent="0.25">
      <c r="A72" s="118" t="s">
        <v>1316</v>
      </c>
    </row>
    <row r="73" spans="1:1" ht="17.25" x14ac:dyDescent="0.25">
      <c r="A73" s="113" t="s">
        <v>1317</v>
      </c>
    </row>
    <row r="74" spans="1:1" ht="17.25" x14ac:dyDescent="0.25">
      <c r="A74" s="118" t="s">
        <v>1318</v>
      </c>
    </row>
    <row r="75" spans="1:1" ht="34.5" x14ac:dyDescent="0.25">
      <c r="A75" s="113" t="s">
        <v>1319</v>
      </c>
    </row>
    <row r="76" spans="1:1" ht="17.25" x14ac:dyDescent="0.25">
      <c r="A76" s="113" t="s">
        <v>1320</v>
      </c>
    </row>
    <row r="77" spans="1:1" ht="51.75" x14ac:dyDescent="0.25">
      <c r="A77" s="113" t="s">
        <v>1321</v>
      </c>
    </row>
    <row r="78" spans="1:1" ht="17.25" x14ac:dyDescent="0.25">
      <c r="A78" s="118" t="s">
        <v>1322</v>
      </c>
    </row>
    <row r="79" spans="1:1" ht="17.25" x14ac:dyDescent="0.3">
      <c r="A79" s="112" t="s">
        <v>1323</v>
      </c>
    </row>
    <row r="80" spans="1:1" ht="17.25" x14ac:dyDescent="0.25">
      <c r="A80" s="118" t="s">
        <v>1324</v>
      </c>
    </row>
    <row r="81" spans="1:1" ht="34.5" x14ac:dyDescent="0.25">
      <c r="A81" s="113" t="s">
        <v>1325</v>
      </c>
    </row>
    <row r="82" spans="1:1" ht="34.5" x14ac:dyDescent="0.25">
      <c r="A82" s="113" t="s">
        <v>1326</v>
      </c>
    </row>
    <row r="83" spans="1:1" ht="34.5" x14ac:dyDescent="0.25">
      <c r="A83" s="113" t="s">
        <v>1327</v>
      </c>
    </row>
    <row r="84" spans="1:1" ht="34.5" x14ac:dyDescent="0.25">
      <c r="A84" s="113" t="s">
        <v>1328</v>
      </c>
    </row>
    <row r="85" spans="1:1" ht="34.5" x14ac:dyDescent="0.25">
      <c r="A85" s="113" t="s">
        <v>1329</v>
      </c>
    </row>
    <row r="86" spans="1:1" ht="17.25" x14ac:dyDescent="0.25">
      <c r="A86" s="118" t="s">
        <v>1330</v>
      </c>
    </row>
    <row r="87" spans="1:1" ht="17.25" x14ac:dyDescent="0.25">
      <c r="A87" s="113" t="s">
        <v>1331</v>
      </c>
    </row>
    <row r="88" spans="1:1" ht="34.5" x14ac:dyDescent="0.25">
      <c r="A88" s="113" t="s">
        <v>1332</v>
      </c>
    </row>
    <row r="89" spans="1:1" ht="17.25" x14ac:dyDescent="0.25">
      <c r="A89" s="118" t="s">
        <v>1333</v>
      </c>
    </row>
    <row r="90" spans="1:1" ht="34.5" x14ac:dyDescent="0.25">
      <c r="A90" s="113" t="s">
        <v>1334</v>
      </c>
    </row>
    <row r="91" spans="1:1" ht="17.25" x14ac:dyDescent="0.25">
      <c r="A91" s="118" t="s">
        <v>1335</v>
      </c>
    </row>
    <row r="92" spans="1:1" ht="17.25" x14ac:dyDescent="0.3">
      <c r="A92" s="112" t="s">
        <v>1336</v>
      </c>
    </row>
    <row r="93" spans="1:1" ht="17.25" x14ac:dyDescent="0.25">
      <c r="A93" s="113" t="s">
        <v>1337</v>
      </c>
    </row>
    <row r="94" spans="1:1" ht="17.25" x14ac:dyDescent="0.25">
      <c r="A94" s="113"/>
    </row>
    <row r="95" spans="1:1" ht="18.75" x14ac:dyDescent="0.25">
      <c r="A95" s="111" t="s">
        <v>1338</v>
      </c>
    </row>
    <row r="96" spans="1:1" ht="34.5" x14ac:dyDescent="0.3">
      <c r="A96" s="112" t="s">
        <v>1339</v>
      </c>
    </row>
    <row r="97" spans="1:1" ht="17.25" x14ac:dyDescent="0.3">
      <c r="A97" s="112" t="s">
        <v>1340</v>
      </c>
    </row>
    <row r="98" spans="1:1" ht="17.25" x14ac:dyDescent="0.25">
      <c r="A98" s="118" t="s">
        <v>1341</v>
      </c>
    </row>
    <row r="99" spans="1:1" ht="17.25" x14ac:dyDescent="0.25">
      <c r="A99" s="110" t="s">
        <v>1342</v>
      </c>
    </row>
    <row r="100" spans="1:1" ht="17.25" x14ac:dyDescent="0.25">
      <c r="A100" s="113" t="s">
        <v>1343</v>
      </c>
    </row>
    <row r="101" spans="1:1" ht="17.25" x14ac:dyDescent="0.25">
      <c r="A101" s="113" t="s">
        <v>1344</v>
      </c>
    </row>
    <row r="102" spans="1:1" ht="17.25" x14ac:dyDescent="0.25">
      <c r="A102" s="113" t="s">
        <v>1345</v>
      </c>
    </row>
    <row r="103" spans="1:1" ht="17.25" x14ac:dyDescent="0.25">
      <c r="A103" s="113" t="s">
        <v>1346</v>
      </c>
    </row>
    <row r="104" spans="1:1" ht="34.5" x14ac:dyDescent="0.25">
      <c r="A104" s="113" t="s">
        <v>1347</v>
      </c>
    </row>
    <row r="105" spans="1:1" ht="17.25" x14ac:dyDescent="0.25">
      <c r="A105" s="110" t="s">
        <v>1348</v>
      </c>
    </row>
    <row r="106" spans="1:1" ht="17.25" x14ac:dyDescent="0.25">
      <c r="A106" s="113" t="s">
        <v>1349</v>
      </c>
    </row>
    <row r="107" spans="1:1" ht="17.25" x14ac:dyDescent="0.25">
      <c r="A107" s="113" t="s">
        <v>1350</v>
      </c>
    </row>
    <row r="108" spans="1:1" ht="17.25" x14ac:dyDescent="0.25">
      <c r="A108" s="113" t="s">
        <v>1351</v>
      </c>
    </row>
    <row r="109" spans="1:1" ht="17.25" x14ac:dyDescent="0.25">
      <c r="A109" s="113" t="s">
        <v>1352</v>
      </c>
    </row>
    <row r="110" spans="1:1" ht="17.25" x14ac:dyDescent="0.25">
      <c r="A110" s="113" t="s">
        <v>1353</v>
      </c>
    </row>
    <row r="111" spans="1:1" ht="17.25" x14ac:dyDescent="0.25">
      <c r="A111" s="113" t="s">
        <v>1354</v>
      </c>
    </row>
    <row r="112" spans="1:1" ht="17.25" x14ac:dyDescent="0.25">
      <c r="A112" s="118" t="s">
        <v>1355</v>
      </c>
    </row>
    <row r="113" spans="1:1" ht="17.25" x14ac:dyDescent="0.25">
      <c r="A113" s="113" t="s">
        <v>1356</v>
      </c>
    </row>
    <row r="114" spans="1:1" ht="17.25" x14ac:dyDescent="0.25">
      <c r="A114" s="110" t="s">
        <v>1357</v>
      </c>
    </row>
    <row r="115" spans="1:1" ht="17.25" x14ac:dyDescent="0.25">
      <c r="A115" s="113" t="s">
        <v>1358</v>
      </c>
    </row>
    <row r="116" spans="1:1" ht="17.25" x14ac:dyDescent="0.25">
      <c r="A116" s="113" t="s">
        <v>1359</v>
      </c>
    </row>
    <row r="117" spans="1:1" ht="17.25" x14ac:dyDescent="0.25">
      <c r="A117" s="110" t="s">
        <v>1360</v>
      </c>
    </row>
    <row r="118" spans="1:1" ht="17.25" x14ac:dyDescent="0.25">
      <c r="A118" s="113" t="s">
        <v>1361</v>
      </c>
    </row>
    <row r="119" spans="1:1" ht="17.25" x14ac:dyDescent="0.25">
      <c r="A119" s="113" t="s">
        <v>1362</v>
      </c>
    </row>
    <row r="120" spans="1:1" ht="17.25" x14ac:dyDescent="0.25">
      <c r="A120" s="113" t="s">
        <v>1363</v>
      </c>
    </row>
    <row r="121" spans="1:1" ht="17.25" x14ac:dyDescent="0.25">
      <c r="A121" s="118" t="s">
        <v>1364</v>
      </c>
    </row>
    <row r="122" spans="1:1" ht="17.25" x14ac:dyDescent="0.25">
      <c r="A122" s="110" t="s">
        <v>1365</v>
      </c>
    </row>
    <row r="123" spans="1:1" ht="17.25" x14ac:dyDescent="0.25">
      <c r="A123" s="110" t="s">
        <v>1366</v>
      </c>
    </row>
    <row r="124" spans="1:1" ht="17.25" x14ac:dyDescent="0.25">
      <c r="A124" s="113" t="s">
        <v>1367</v>
      </c>
    </row>
    <row r="125" spans="1:1" ht="17.25" x14ac:dyDescent="0.25">
      <c r="A125" s="113" t="s">
        <v>1368</v>
      </c>
    </row>
    <row r="126" spans="1:1" ht="17.25" x14ac:dyDescent="0.25">
      <c r="A126" s="113" t="s">
        <v>1369</v>
      </c>
    </row>
    <row r="127" spans="1:1" ht="17.25" x14ac:dyDescent="0.25">
      <c r="A127" s="113" t="s">
        <v>1370</v>
      </c>
    </row>
    <row r="128" spans="1:1" ht="17.25" x14ac:dyDescent="0.25">
      <c r="A128" s="113" t="s">
        <v>1371</v>
      </c>
    </row>
    <row r="129" spans="1:1" ht="17.25" x14ac:dyDescent="0.25">
      <c r="A129" s="118" t="s">
        <v>1372</v>
      </c>
    </row>
    <row r="130" spans="1:1" ht="34.5" x14ac:dyDescent="0.25">
      <c r="A130" s="113" t="s">
        <v>1373</v>
      </c>
    </row>
    <row r="131" spans="1:1" ht="69" x14ac:dyDescent="0.25">
      <c r="A131" s="113" t="s">
        <v>1374</v>
      </c>
    </row>
    <row r="132" spans="1:1" ht="34.5" x14ac:dyDescent="0.25">
      <c r="A132" s="113" t="s">
        <v>1375</v>
      </c>
    </row>
    <row r="133" spans="1:1" ht="17.25" x14ac:dyDescent="0.25">
      <c r="A133" s="118" t="s">
        <v>1376</v>
      </c>
    </row>
    <row r="134" spans="1:1" ht="34.5" x14ac:dyDescent="0.25">
      <c r="A134" s="110" t="s">
        <v>1377</v>
      </c>
    </row>
    <row r="135" spans="1:1" ht="17.25" x14ac:dyDescent="0.25">
      <c r="A135" s="110"/>
    </row>
    <row r="136" spans="1:1" ht="18.75" x14ac:dyDescent="0.25">
      <c r="A136" s="111" t="s">
        <v>1378</v>
      </c>
    </row>
    <row r="137" spans="1:1" ht="17.25" x14ac:dyDescent="0.25">
      <c r="A137" s="113" t="s">
        <v>1379</v>
      </c>
    </row>
    <row r="138" spans="1:1" ht="34.5" x14ac:dyDescent="0.25">
      <c r="A138" s="115" t="s">
        <v>1380</v>
      </c>
    </row>
    <row r="139" spans="1:1" ht="34.5" x14ac:dyDescent="0.25">
      <c r="A139" s="115" t="s">
        <v>1381</v>
      </c>
    </row>
    <row r="140" spans="1:1" ht="17.25" x14ac:dyDescent="0.25">
      <c r="A140" s="114" t="s">
        <v>1382</v>
      </c>
    </row>
    <row r="141" spans="1:1" ht="17.25" x14ac:dyDescent="0.25">
      <c r="A141" s="119" t="s">
        <v>1383</v>
      </c>
    </row>
    <row r="142" spans="1:1" ht="34.5" x14ac:dyDescent="0.3">
      <c r="A142" s="116" t="s">
        <v>1384</v>
      </c>
    </row>
    <row r="143" spans="1:1" ht="17.25" x14ac:dyDescent="0.25">
      <c r="A143" s="115" t="s">
        <v>1385</v>
      </c>
    </row>
    <row r="144" spans="1:1" ht="17.25" x14ac:dyDescent="0.25">
      <c r="A144" s="115" t="s">
        <v>1386</v>
      </c>
    </row>
    <row r="145" spans="1:1" ht="17.25" x14ac:dyDescent="0.25">
      <c r="A145" s="119" t="s">
        <v>1387</v>
      </c>
    </row>
    <row r="146" spans="1:1" ht="17.25" x14ac:dyDescent="0.25">
      <c r="A146" s="114" t="s">
        <v>1388</v>
      </c>
    </row>
    <row r="147" spans="1:1" ht="17.25" x14ac:dyDescent="0.25">
      <c r="A147" s="119" t="s">
        <v>1389</v>
      </c>
    </row>
    <row r="148" spans="1:1" ht="17.25" x14ac:dyDescent="0.25">
      <c r="A148" s="115" t="s">
        <v>1390</v>
      </c>
    </row>
    <row r="149" spans="1:1" ht="17.25" x14ac:dyDescent="0.25">
      <c r="A149" s="115" t="s">
        <v>1391</v>
      </c>
    </row>
    <row r="150" spans="1:1" ht="17.25" x14ac:dyDescent="0.25">
      <c r="A150" s="115" t="s">
        <v>1392</v>
      </c>
    </row>
    <row r="151" spans="1:1" ht="34.5" x14ac:dyDescent="0.25">
      <c r="A151" s="119" t="s">
        <v>1393</v>
      </c>
    </row>
    <row r="152" spans="1:1" ht="17.25" x14ac:dyDescent="0.25">
      <c r="A152" s="114" t="s">
        <v>1394</v>
      </c>
    </row>
    <row r="153" spans="1:1" ht="17.25" x14ac:dyDescent="0.25">
      <c r="A153" s="115" t="s">
        <v>1395</v>
      </c>
    </row>
    <row r="154" spans="1:1" ht="17.25" x14ac:dyDescent="0.25">
      <c r="A154" s="115" t="s">
        <v>1396</v>
      </c>
    </row>
    <row r="155" spans="1:1" ht="17.25" x14ac:dyDescent="0.25">
      <c r="A155" s="115" t="s">
        <v>1397</v>
      </c>
    </row>
    <row r="156" spans="1:1" ht="17.25" x14ac:dyDescent="0.25">
      <c r="A156" s="115" t="s">
        <v>1398</v>
      </c>
    </row>
    <row r="157" spans="1:1" ht="34.5" x14ac:dyDescent="0.25">
      <c r="A157" s="115" t="s">
        <v>1399</v>
      </c>
    </row>
    <row r="158" spans="1:1" ht="34.5" x14ac:dyDescent="0.25">
      <c r="A158" s="115" t="s">
        <v>1400</v>
      </c>
    </row>
    <row r="159" spans="1:1" ht="17.25" x14ac:dyDescent="0.25">
      <c r="A159" s="114" t="s">
        <v>1401</v>
      </c>
    </row>
    <row r="160" spans="1:1" ht="34.5" x14ac:dyDescent="0.25">
      <c r="A160" s="115" t="s">
        <v>1402</v>
      </c>
    </row>
    <row r="161" spans="1:1" ht="34.5" x14ac:dyDescent="0.25">
      <c r="A161" s="115" t="s">
        <v>1403</v>
      </c>
    </row>
    <row r="162" spans="1:1" ht="17.25" x14ac:dyDescent="0.25">
      <c r="A162" s="115" t="s">
        <v>1404</v>
      </c>
    </row>
    <row r="163" spans="1:1" ht="17.25" x14ac:dyDescent="0.25">
      <c r="A163" s="114" t="s">
        <v>1405</v>
      </c>
    </row>
    <row r="164" spans="1:1" ht="34.5" x14ac:dyDescent="0.3">
      <c r="A164" s="116" t="s">
        <v>1420</v>
      </c>
    </row>
    <row r="165" spans="1:1" ht="34.5" x14ac:dyDescent="0.25">
      <c r="A165" s="115" t="s">
        <v>1406</v>
      </c>
    </row>
    <row r="166" spans="1:1" ht="17.25" x14ac:dyDescent="0.25">
      <c r="A166" s="114" t="s">
        <v>1407</v>
      </c>
    </row>
    <row r="167" spans="1:1" ht="17.25" x14ac:dyDescent="0.25">
      <c r="A167" s="115" t="s">
        <v>1408</v>
      </c>
    </row>
    <row r="168" spans="1:1" ht="17.25" x14ac:dyDescent="0.25">
      <c r="A168" s="114" t="s">
        <v>1409</v>
      </c>
    </row>
    <row r="169" spans="1:1" ht="17.25" x14ac:dyDescent="0.3">
      <c r="A169" s="116" t="s">
        <v>1410</v>
      </c>
    </row>
    <row r="170" spans="1:1" ht="17.25" x14ac:dyDescent="0.3">
      <c r="A170" s="116"/>
    </row>
    <row r="171" spans="1:1" ht="17.25" x14ac:dyDescent="0.3">
      <c r="A171" s="116"/>
    </row>
    <row r="172" spans="1:1" ht="17.25" x14ac:dyDescent="0.3">
      <c r="A172" s="116"/>
    </row>
    <row r="173" spans="1:1" ht="17.25" x14ac:dyDescent="0.3">
      <c r="A173" s="116"/>
    </row>
    <row r="174" spans="1:1" ht="17.25" x14ac:dyDescent="0.3">
      <c r="A174" s="116"/>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80" zoomScaleNormal="80"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3" ht="45" customHeight="1" x14ac:dyDescent="0.25">
      <c r="A1" s="222" t="s">
        <v>1565</v>
      </c>
      <c r="B1" s="222"/>
    </row>
    <row r="2" spans="1:13" ht="31.5" x14ac:dyDescent="0.25">
      <c r="A2" s="48" t="s">
        <v>1564</v>
      </c>
      <c r="B2" s="48"/>
      <c r="C2" s="49"/>
      <c r="D2" s="49"/>
      <c r="E2" s="49"/>
      <c r="F2" s="196" t="s">
        <v>2379</v>
      </c>
      <c r="G2" s="84"/>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71</v>
      </c>
      <c r="C4" s="54" t="s">
        <v>72</v>
      </c>
      <c r="D4" s="52"/>
      <c r="E4" s="52"/>
      <c r="F4" s="49"/>
      <c r="G4" s="49"/>
      <c r="H4" s="49"/>
      <c r="I4" s="62" t="s">
        <v>1557</v>
      </c>
      <c r="J4" s="106" t="s">
        <v>1235</v>
      </c>
      <c r="L4" s="49"/>
      <c r="M4" s="49"/>
    </row>
    <row r="5" spans="1:13" ht="15.75" thickBot="1" x14ac:dyDescent="0.3">
      <c r="H5" s="49"/>
      <c r="I5" s="123" t="s">
        <v>1237</v>
      </c>
      <c r="J5" s="51" t="s">
        <v>1238</v>
      </c>
      <c r="L5" s="49"/>
      <c r="M5" s="49"/>
    </row>
    <row r="6" spans="1:13" ht="18.75" x14ac:dyDescent="0.25">
      <c r="A6" s="55"/>
      <c r="B6" s="56" t="s">
        <v>1462</v>
      </c>
      <c r="C6" s="55"/>
      <c r="E6" s="57"/>
      <c r="F6" s="57"/>
      <c r="G6" s="57"/>
      <c r="H6" s="49"/>
      <c r="I6" s="123" t="s">
        <v>1240</v>
      </c>
      <c r="J6" s="51" t="s">
        <v>1241</v>
      </c>
      <c r="L6" s="49"/>
      <c r="M6" s="49"/>
    </row>
    <row r="7" spans="1:13" x14ac:dyDescent="0.25">
      <c r="B7" s="59" t="s">
        <v>1563</v>
      </c>
      <c r="H7" s="49"/>
      <c r="I7" s="123" t="s">
        <v>1243</v>
      </c>
      <c r="J7" s="51" t="s">
        <v>1244</v>
      </c>
      <c r="L7" s="49"/>
      <c r="M7" s="49"/>
    </row>
    <row r="8" spans="1:13" x14ac:dyDescent="0.25">
      <c r="B8" s="59" t="s">
        <v>1475</v>
      </c>
      <c r="H8" s="49"/>
      <c r="I8" s="123" t="s">
        <v>1555</v>
      </c>
      <c r="J8" s="51" t="s">
        <v>1556</v>
      </c>
      <c r="L8" s="49"/>
      <c r="M8" s="49"/>
    </row>
    <row r="9" spans="1:13" ht="15.75" thickBot="1" x14ac:dyDescent="0.3">
      <c r="B9" s="60" t="s">
        <v>1497</v>
      </c>
      <c r="H9" s="49"/>
      <c r="L9" s="49"/>
      <c r="M9" s="49"/>
    </row>
    <row r="10" spans="1:13" x14ac:dyDescent="0.25">
      <c r="B10" s="61"/>
      <c r="H10" s="49"/>
      <c r="I10" s="124" t="s">
        <v>1559</v>
      </c>
      <c r="L10" s="49"/>
      <c r="M10" s="49"/>
    </row>
    <row r="11" spans="1:13" x14ac:dyDescent="0.25">
      <c r="B11" s="61"/>
      <c r="H11" s="49"/>
      <c r="I11" s="124" t="s">
        <v>1561</v>
      </c>
      <c r="L11" s="49"/>
      <c r="M11" s="49"/>
    </row>
    <row r="12" spans="1:13" ht="37.5" x14ac:dyDescent="0.25">
      <c r="A12" s="62" t="s">
        <v>81</v>
      </c>
      <c r="B12" s="62" t="s">
        <v>1546</v>
      </c>
      <c r="C12" s="63"/>
      <c r="D12" s="63"/>
      <c r="E12" s="63"/>
      <c r="F12" s="63"/>
      <c r="G12" s="63"/>
      <c r="H12" s="49"/>
      <c r="L12" s="49"/>
      <c r="M12" s="49"/>
    </row>
    <row r="13" spans="1:13" ht="15" customHeight="1" x14ac:dyDescent="0.25">
      <c r="A13" s="70"/>
      <c r="B13" s="71" t="s">
        <v>1474</v>
      </c>
      <c r="C13" s="70" t="s">
        <v>1545</v>
      </c>
      <c r="D13" s="70" t="s">
        <v>1558</v>
      </c>
      <c r="E13" s="72"/>
      <c r="F13" s="73"/>
      <c r="G13" s="73"/>
      <c r="H13" s="49"/>
      <c r="L13" s="49"/>
      <c r="M13" s="49"/>
    </row>
    <row r="14" spans="1:13" x14ac:dyDescent="0.25">
      <c r="A14" s="51" t="s">
        <v>1463</v>
      </c>
      <c r="B14" s="68" t="s">
        <v>1428</v>
      </c>
      <c r="C14" s="121" t="s">
        <v>1241</v>
      </c>
      <c r="D14" s="121" t="s">
        <v>1241</v>
      </c>
      <c r="E14" s="57"/>
      <c r="F14" s="57"/>
      <c r="G14" s="57"/>
      <c r="H14" s="49"/>
      <c r="L14" s="49"/>
      <c r="M14" s="49"/>
    </row>
    <row r="15" spans="1:13" x14ac:dyDescent="0.25">
      <c r="A15" s="51" t="s">
        <v>1464</v>
      </c>
      <c r="B15" s="68" t="s">
        <v>430</v>
      </c>
      <c r="C15" s="51" t="s">
        <v>2789</v>
      </c>
      <c r="D15" s="210" t="s">
        <v>2790</v>
      </c>
      <c r="E15" s="57"/>
      <c r="F15" s="57"/>
      <c r="G15" s="57"/>
      <c r="H15" s="49"/>
      <c r="L15" s="49"/>
      <c r="M15" s="49"/>
    </row>
    <row r="16" spans="1:13" x14ac:dyDescent="0.25">
      <c r="A16" s="51" t="s">
        <v>1465</v>
      </c>
      <c r="B16" s="68" t="s">
        <v>1429</v>
      </c>
      <c r="C16" s="51" t="s">
        <v>1241</v>
      </c>
      <c r="D16" s="51" t="s">
        <v>1241</v>
      </c>
      <c r="E16" s="57"/>
      <c r="F16" s="57"/>
      <c r="G16" s="57"/>
      <c r="H16" s="49"/>
      <c r="L16" s="49"/>
      <c r="M16" s="49"/>
    </row>
    <row r="17" spans="1:13" x14ac:dyDescent="0.25">
      <c r="A17" s="51" t="s">
        <v>1466</v>
      </c>
      <c r="B17" s="68" t="s">
        <v>1430</v>
      </c>
      <c r="C17" s="51" t="s">
        <v>1241</v>
      </c>
      <c r="D17" s="51" t="s">
        <v>1241</v>
      </c>
      <c r="E17" s="57"/>
      <c r="F17" s="57"/>
      <c r="G17" s="57"/>
      <c r="H17" s="49"/>
      <c r="L17" s="49"/>
      <c r="M17" s="49"/>
    </row>
    <row r="18" spans="1:13" x14ac:dyDescent="0.25">
      <c r="A18" s="51" t="s">
        <v>1467</v>
      </c>
      <c r="B18" s="68" t="s">
        <v>1431</v>
      </c>
      <c r="C18" s="51" t="s">
        <v>2789</v>
      </c>
      <c r="D18" s="210" t="s">
        <v>2790</v>
      </c>
      <c r="E18" s="57"/>
      <c r="F18" s="57"/>
      <c r="G18" s="57"/>
      <c r="H18" s="49"/>
      <c r="L18" s="49"/>
      <c r="M18" s="49"/>
    </row>
    <row r="19" spans="1:13" x14ac:dyDescent="0.25">
      <c r="A19" s="51" t="s">
        <v>1468</v>
      </c>
      <c r="B19" s="68" t="s">
        <v>1432</v>
      </c>
      <c r="C19" s="51" t="s">
        <v>1241</v>
      </c>
      <c r="D19" s="51" t="s">
        <v>1241</v>
      </c>
      <c r="E19" s="57"/>
      <c r="F19" s="57"/>
      <c r="G19" s="57"/>
      <c r="H19" s="49"/>
      <c r="L19" s="49"/>
      <c r="M19" s="49"/>
    </row>
    <row r="20" spans="1:13" x14ac:dyDescent="0.25">
      <c r="A20" s="51" t="s">
        <v>1469</v>
      </c>
      <c r="B20" s="68" t="s">
        <v>1433</v>
      </c>
      <c r="C20" s="51" t="s">
        <v>2791</v>
      </c>
      <c r="D20" t="s">
        <v>2792</v>
      </c>
      <c r="E20" s="57"/>
      <c r="F20" s="57"/>
      <c r="G20" s="57"/>
      <c r="H20" s="49"/>
      <c r="L20" s="49"/>
      <c r="M20" s="49"/>
    </row>
    <row r="21" spans="1:13" x14ac:dyDescent="0.25">
      <c r="A21" s="51" t="s">
        <v>1470</v>
      </c>
      <c r="B21" s="68" t="s">
        <v>1434</v>
      </c>
      <c r="C21" s="51" t="s">
        <v>1241</v>
      </c>
      <c r="D21" s="51" t="s">
        <v>1241</v>
      </c>
      <c r="E21" s="57"/>
      <c r="F21" s="57"/>
      <c r="G21" s="57"/>
      <c r="H21" s="49"/>
      <c r="L21" s="49"/>
      <c r="M21" s="49"/>
    </row>
    <row r="22" spans="1:13" x14ac:dyDescent="0.25">
      <c r="A22" s="51" t="s">
        <v>1471</v>
      </c>
      <c r="B22" s="68" t="s">
        <v>1435</v>
      </c>
      <c r="C22" s="51" t="s">
        <v>1241</v>
      </c>
      <c r="D22" s="51" t="s">
        <v>1241</v>
      </c>
      <c r="E22" s="57"/>
      <c r="F22" s="57"/>
      <c r="G22" s="57"/>
      <c r="H22" s="49"/>
      <c r="L22" s="49"/>
      <c r="M22" s="49"/>
    </row>
    <row r="23" spans="1:13" x14ac:dyDescent="0.25">
      <c r="A23" s="51" t="s">
        <v>1472</v>
      </c>
      <c r="B23" s="68" t="s">
        <v>1541</v>
      </c>
      <c r="C23" s="51" t="s">
        <v>1241</v>
      </c>
      <c r="D23" s="51" t="s">
        <v>1241</v>
      </c>
      <c r="E23" s="57"/>
      <c r="F23" s="57"/>
      <c r="G23" s="57"/>
      <c r="H23" s="49"/>
      <c r="L23" s="49"/>
      <c r="M23" s="49"/>
    </row>
    <row r="24" spans="1:13" x14ac:dyDescent="0.25">
      <c r="A24" s="51" t="s">
        <v>1543</v>
      </c>
      <c r="B24" s="68" t="s">
        <v>1542</v>
      </c>
      <c r="C24" s="51" t="s">
        <v>2789</v>
      </c>
      <c r="D24" s="1" t="s">
        <v>2790</v>
      </c>
      <c r="E24" s="57"/>
      <c r="F24" s="57"/>
      <c r="G24" s="57"/>
      <c r="H24" s="49"/>
      <c r="L24" s="49"/>
      <c r="M24" s="49"/>
    </row>
    <row r="25" spans="1:13" outlineLevel="1" x14ac:dyDescent="0.25">
      <c r="A25" s="51" t="s">
        <v>1473</v>
      </c>
      <c r="B25" s="66" t="s">
        <v>2684</v>
      </c>
      <c r="C25" s="51" t="s">
        <v>83</v>
      </c>
      <c r="D25" s="51" t="s">
        <v>83</v>
      </c>
      <c r="E25" s="57"/>
      <c r="F25" s="57"/>
      <c r="G25" s="57"/>
      <c r="H25" s="49"/>
      <c r="L25" s="49"/>
      <c r="M25" s="49"/>
    </row>
    <row r="26" spans="1:13" outlineLevel="1" x14ac:dyDescent="0.25">
      <c r="A26" s="51" t="s">
        <v>1476</v>
      </c>
      <c r="B26" s="191"/>
      <c r="C26" s="173"/>
      <c r="D26" s="173"/>
      <c r="E26" s="57"/>
      <c r="F26" s="57"/>
      <c r="G26" s="57"/>
      <c r="H26" s="49"/>
      <c r="L26" s="49"/>
      <c r="M26" s="49"/>
    </row>
    <row r="27" spans="1:13" outlineLevel="1" x14ac:dyDescent="0.25">
      <c r="A27" s="51" t="s">
        <v>1477</v>
      </c>
      <c r="B27" s="191"/>
      <c r="C27" s="173"/>
      <c r="D27" s="173"/>
      <c r="E27" s="57"/>
      <c r="F27" s="57"/>
      <c r="G27" s="57"/>
      <c r="H27" s="49"/>
      <c r="L27" s="49"/>
      <c r="M27" s="49"/>
    </row>
    <row r="28" spans="1:13" outlineLevel="1" x14ac:dyDescent="0.25">
      <c r="A28" s="51" t="s">
        <v>1478</v>
      </c>
      <c r="B28" s="191"/>
      <c r="C28" s="173"/>
      <c r="D28" s="173"/>
      <c r="E28" s="57"/>
      <c r="F28" s="57"/>
      <c r="G28" s="57"/>
      <c r="H28" s="49"/>
      <c r="L28" s="49"/>
      <c r="M28" s="49"/>
    </row>
    <row r="29" spans="1:13" outlineLevel="1" x14ac:dyDescent="0.25">
      <c r="A29" s="51" t="s">
        <v>1479</v>
      </c>
      <c r="B29" s="191"/>
      <c r="C29" s="173"/>
      <c r="D29" s="173"/>
      <c r="E29" s="57"/>
      <c r="F29" s="57"/>
      <c r="G29" s="57"/>
      <c r="H29" s="49"/>
      <c r="L29" s="49"/>
      <c r="M29" s="49"/>
    </row>
    <row r="30" spans="1:13" outlineLevel="1" x14ac:dyDescent="0.25">
      <c r="A30" s="51" t="s">
        <v>1480</v>
      </c>
      <c r="B30" s="191"/>
      <c r="C30" s="173"/>
      <c r="D30" s="173"/>
      <c r="E30" s="57"/>
      <c r="F30" s="57"/>
      <c r="G30" s="57"/>
      <c r="H30" s="49"/>
      <c r="L30" s="49"/>
      <c r="M30" s="49"/>
    </row>
    <row r="31" spans="1:13" outlineLevel="1" x14ac:dyDescent="0.25">
      <c r="A31" s="51" t="s">
        <v>1481</v>
      </c>
      <c r="B31" s="191"/>
      <c r="C31" s="173"/>
      <c r="D31" s="173"/>
      <c r="E31" s="57"/>
      <c r="F31" s="57"/>
      <c r="G31" s="57"/>
      <c r="H31" s="49"/>
      <c r="L31" s="49"/>
      <c r="M31" s="49"/>
    </row>
    <row r="32" spans="1:13" outlineLevel="1" x14ac:dyDescent="0.25">
      <c r="A32" s="51" t="s">
        <v>1482</v>
      </c>
      <c r="B32" s="191"/>
      <c r="C32" s="173"/>
      <c r="D32" s="173"/>
      <c r="E32" s="57"/>
      <c r="F32" s="57"/>
      <c r="G32" s="57"/>
      <c r="H32" s="49"/>
      <c r="L32" s="49"/>
      <c r="M32" s="49"/>
    </row>
    <row r="33" spans="1:13" ht="18.75" x14ac:dyDescent="0.25">
      <c r="A33" s="63"/>
      <c r="B33" s="62" t="s">
        <v>1475</v>
      </c>
      <c r="C33" s="63"/>
      <c r="D33" s="63"/>
      <c r="E33" s="63"/>
      <c r="F33" s="63"/>
      <c r="G33" s="63"/>
      <c r="H33" s="49"/>
      <c r="L33" s="49"/>
      <c r="M33" s="49"/>
    </row>
    <row r="34" spans="1:13" ht="15" customHeight="1" x14ac:dyDescent="0.25">
      <c r="A34" s="70"/>
      <c r="B34" s="71" t="s">
        <v>1436</v>
      </c>
      <c r="C34" s="70" t="s">
        <v>1553</v>
      </c>
      <c r="D34" s="70" t="s">
        <v>1558</v>
      </c>
      <c r="E34" s="70" t="s">
        <v>1437</v>
      </c>
      <c r="F34" s="73"/>
      <c r="G34" s="73"/>
      <c r="H34" s="49"/>
      <c r="L34" s="49"/>
      <c r="M34" s="49"/>
    </row>
    <row r="35" spans="1:13" x14ac:dyDescent="0.25">
      <c r="A35" s="51" t="s">
        <v>1498</v>
      </c>
      <c r="B35" s="121" t="s">
        <v>1539</v>
      </c>
      <c r="C35" s="121" t="s">
        <v>1554</v>
      </c>
      <c r="D35" s="121" t="s">
        <v>1540</v>
      </c>
      <c r="E35" s="121" t="s">
        <v>1538</v>
      </c>
      <c r="F35" s="122"/>
      <c r="G35" s="122"/>
      <c r="H35" s="49"/>
      <c r="L35" s="49"/>
      <c r="M35" s="49"/>
    </row>
    <row r="36" spans="1:13" x14ac:dyDescent="0.25">
      <c r="A36" s="51" t="s">
        <v>1499</v>
      </c>
      <c r="B36" s="68" t="s">
        <v>1438</v>
      </c>
      <c r="C36" s="51" t="s">
        <v>83</v>
      </c>
      <c r="D36" s="51" t="s">
        <v>83</v>
      </c>
      <c r="E36" s="51" t="s">
        <v>83</v>
      </c>
      <c r="H36" s="49"/>
      <c r="L36" s="49"/>
      <c r="M36" s="49"/>
    </row>
    <row r="37" spans="1:13" x14ac:dyDescent="0.25">
      <c r="A37" s="51" t="s">
        <v>1500</v>
      </c>
      <c r="B37" s="68" t="s">
        <v>1439</v>
      </c>
      <c r="C37" s="51" t="s">
        <v>83</v>
      </c>
      <c r="D37" s="51" t="s">
        <v>83</v>
      </c>
      <c r="E37" s="51" t="s">
        <v>83</v>
      </c>
      <c r="H37" s="49"/>
      <c r="L37" s="49"/>
      <c r="M37" s="49"/>
    </row>
    <row r="38" spans="1:13" x14ac:dyDescent="0.25">
      <c r="A38" s="51" t="s">
        <v>1501</v>
      </c>
      <c r="B38" s="68" t="s">
        <v>1440</v>
      </c>
      <c r="C38" s="51" t="s">
        <v>83</v>
      </c>
      <c r="D38" s="51" t="s">
        <v>83</v>
      </c>
      <c r="E38" s="51" t="s">
        <v>83</v>
      </c>
      <c r="H38" s="49"/>
      <c r="L38" s="49"/>
      <c r="M38" s="49"/>
    </row>
    <row r="39" spans="1:13" x14ac:dyDescent="0.25">
      <c r="A39" s="51" t="s">
        <v>1502</v>
      </c>
      <c r="B39" s="68" t="s">
        <v>1441</v>
      </c>
      <c r="C39" s="51" t="s">
        <v>83</v>
      </c>
      <c r="D39" s="51" t="s">
        <v>83</v>
      </c>
      <c r="E39" s="51" t="s">
        <v>83</v>
      </c>
      <c r="H39" s="49"/>
      <c r="L39" s="49"/>
      <c r="M39" s="49"/>
    </row>
    <row r="40" spans="1:13" x14ac:dyDescent="0.25">
      <c r="A40" s="51" t="s">
        <v>1503</v>
      </c>
      <c r="B40" s="68" t="s">
        <v>1442</v>
      </c>
      <c r="C40" s="51" t="s">
        <v>83</v>
      </c>
      <c r="D40" s="51" t="s">
        <v>83</v>
      </c>
      <c r="E40" s="51" t="s">
        <v>83</v>
      </c>
      <c r="H40" s="49"/>
      <c r="L40" s="49"/>
      <c r="M40" s="49"/>
    </row>
    <row r="41" spans="1:13" x14ac:dyDescent="0.25">
      <c r="A41" s="51" t="s">
        <v>1504</v>
      </c>
      <c r="B41" s="68" t="s">
        <v>1443</v>
      </c>
      <c r="C41" s="51" t="s">
        <v>83</v>
      </c>
      <c r="D41" s="51" t="s">
        <v>83</v>
      </c>
      <c r="E41" s="51" t="s">
        <v>83</v>
      </c>
      <c r="H41" s="49"/>
      <c r="L41" s="49"/>
      <c r="M41" s="49"/>
    </row>
    <row r="42" spans="1:13" x14ac:dyDescent="0.25">
      <c r="A42" s="51" t="s">
        <v>1505</v>
      </c>
      <c r="B42" s="68" t="s">
        <v>1444</v>
      </c>
      <c r="C42" s="51" t="s">
        <v>83</v>
      </c>
      <c r="D42" s="51" t="s">
        <v>83</v>
      </c>
      <c r="E42" s="51" t="s">
        <v>83</v>
      </c>
      <c r="H42" s="49"/>
      <c r="L42" s="49"/>
      <c r="M42" s="49"/>
    </row>
    <row r="43" spans="1:13" x14ac:dyDescent="0.25">
      <c r="A43" s="51" t="s">
        <v>1506</v>
      </c>
      <c r="B43" s="68" t="s">
        <v>1445</v>
      </c>
      <c r="C43" s="51" t="s">
        <v>83</v>
      </c>
      <c r="D43" s="51" t="s">
        <v>83</v>
      </c>
      <c r="E43" s="51" t="s">
        <v>83</v>
      </c>
      <c r="H43" s="49"/>
      <c r="L43" s="49"/>
      <c r="M43" s="49"/>
    </row>
    <row r="44" spans="1:13" x14ac:dyDescent="0.25">
      <c r="A44" s="51" t="s">
        <v>1507</v>
      </c>
      <c r="B44" s="68" t="s">
        <v>1446</v>
      </c>
      <c r="C44" s="51" t="s">
        <v>83</v>
      </c>
      <c r="D44" s="51" t="s">
        <v>83</v>
      </c>
      <c r="E44" s="51" t="s">
        <v>83</v>
      </c>
      <c r="H44" s="49"/>
      <c r="L44" s="49"/>
      <c r="M44" s="49"/>
    </row>
    <row r="45" spans="1:13" x14ac:dyDescent="0.25">
      <c r="A45" s="51" t="s">
        <v>1508</v>
      </c>
      <c r="B45" s="68" t="s">
        <v>1447</v>
      </c>
      <c r="C45" s="51" t="s">
        <v>83</v>
      </c>
      <c r="D45" s="51" t="s">
        <v>83</v>
      </c>
      <c r="E45" s="51" t="s">
        <v>83</v>
      </c>
      <c r="H45" s="49"/>
      <c r="L45" s="49"/>
      <c r="M45" s="49"/>
    </row>
    <row r="46" spans="1:13" x14ac:dyDescent="0.25">
      <c r="A46" s="51" t="s">
        <v>1509</v>
      </c>
      <c r="B46" s="68" t="s">
        <v>1448</v>
      </c>
      <c r="C46" s="51" t="s">
        <v>83</v>
      </c>
      <c r="D46" s="51" t="s">
        <v>83</v>
      </c>
      <c r="E46" s="51" t="s">
        <v>83</v>
      </c>
      <c r="H46" s="49"/>
      <c r="L46" s="49"/>
      <c r="M46" s="49"/>
    </row>
    <row r="47" spans="1:13" x14ac:dyDescent="0.25">
      <c r="A47" s="51" t="s">
        <v>1510</v>
      </c>
      <c r="B47" s="68" t="s">
        <v>1449</v>
      </c>
      <c r="C47" s="51" t="s">
        <v>83</v>
      </c>
      <c r="D47" s="51" t="s">
        <v>83</v>
      </c>
      <c r="E47" s="51" t="s">
        <v>83</v>
      </c>
      <c r="H47" s="49"/>
      <c r="L47" s="49"/>
      <c r="M47" s="49"/>
    </row>
    <row r="48" spans="1:13" x14ac:dyDescent="0.25">
      <c r="A48" s="51" t="s">
        <v>1511</v>
      </c>
      <c r="B48" s="68" t="s">
        <v>1450</v>
      </c>
      <c r="C48" s="51" t="s">
        <v>83</v>
      </c>
      <c r="D48" s="51" t="s">
        <v>83</v>
      </c>
      <c r="E48" s="51" t="s">
        <v>83</v>
      </c>
      <c r="H48" s="49"/>
      <c r="L48" s="49"/>
      <c r="M48" s="49"/>
    </row>
    <row r="49" spans="1:13" x14ac:dyDescent="0.25">
      <c r="A49" s="51" t="s">
        <v>1512</v>
      </c>
      <c r="B49" s="68" t="s">
        <v>1451</v>
      </c>
      <c r="C49" s="51" t="s">
        <v>83</v>
      </c>
      <c r="D49" s="51" t="s">
        <v>83</v>
      </c>
      <c r="E49" s="51" t="s">
        <v>83</v>
      </c>
      <c r="H49" s="49"/>
      <c r="L49" s="49"/>
      <c r="M49" s="49"/>
    </row>
    <row r="50" spans="1:13" x14ac:dyDescent="0.25">
      <c r="A50" s="51" t="s">
        <v>1513</v>
      </c>
      <c r="B50" s="68" t="s">
        <v>1452</v>
      </c>
      <c r="C50" s="51" t="s">
        <v>83</v>
      </c>
      <c r="D50" s="51" t="s">
        <v>83</v>
      </c>
      <c r="E50" s="51" t="s">
        <v>83</v>
      </c>
      <c r="H50" s="49"/>
      <c r="L50" s="49"/>
      <c r="M50" s="49"/>
    </row>
    <row r="51" spans="1:13" x14ac:dyDescent="0.25">
      <c r="A51" s="51" t="s">
        <v>1514</v>
      </c>
      <c r="B51" s="68" t="s">
        <v>1453</v>
      </c>
      <c r="C51" s="51" t="s">
        <v>83</v>
      </c>
      <c r="D51" s="51" t="s">
        <v>83</v>
      </c>
      <c r="E51" s="51" t="s">
        <v>83</v>
      </c>
      <c r="H51" s="49"/>
      <c r="L51" s="49"/>
      <c r="M51" s="49"/>
    </row>
    <row r="52" spans="1:13" x14ac:dyDescent="0.25">
      <c r="A52" s="51" t="s">
        <v>1515</v>
      </c>
      <c r="B52" s="68" t="s">
        <v>1454</v>
      </c>
      <c r="C52" s="51" t="s">
        <v>83</v>
      </c>
      <c r="D52" s="51" t="s">
        <v>83</v>
      </c>
      <c r="E52" s="51" t="s">
        <v>83</v>
      </c>
      <c r="H52" s="49"/>
      <c r="L52" s="49"/>
      <c r="M52" s="49"/>
    </row>
    <row r="53" spans="1:13" x14ac:dyDescent="0.25">
      <c r="A53" s="51" t="s">
        <v>1516</v>
      </c>
      <c r="B53" s="68" t="s">
        <v>1455</v>
      </c>
      <c r="C53" s="51" t="s">
        <v>83</v>
      </c>
      <c r="D53" s="51" t="s">
        <v>83</v>
      </c>
      <c r="E53" s="51" t="s">
        <v>83</v>
      </c>
      <c r="H53" s="49"/>
      <c r="L53" s="49"/>
      <c r="M53" s="49"/>
    </row>
    <row r="54" spans="1:13" x14ac:dyDescent="0.25">
      <c r="A54" s="51" t="s">
        <v>1517</v>
      </c>
      <c r="B54" s="68" t="s">
        <v>1456</v>
      </c>
      <c r="C54" s="51" t="s">
        <v>83</v>
      </c>
      <c r="D54" s="51" t="s">
        <v>83</v>
      </c>
      <c r="E54" s="51" t="s">
        <v>83</v>
      </c>
      <c r="H54" s="49"/>
      <c r="L54" s="49"/>
      <c r="M54" s="49"/>
    </row>
    <row r="55" spans="1:13" x14ac:dyDescent="0.25">
      <c r="A55" s="51" t="s">
        <v>1518</v>
      </c>
      <c r="B55" s="68" t="s">
        <v>1457</v>
      </c>
      <c r="C55" s="51" t="s">
        <v>83</v>
      </c>
      <c r="D55" s="51" t="s">
        <v>83</v>
      </c>
      <c r="E55" s="51" t="s">
        <v>83</v>
      </c>
      <c r="H55" s="49"/>
      <c r="L55" s="49"/>
      <c r="M55" s="49"/>
    </row>
    <row r="56" spans="1:13" x14ac:dyDescent="0.25">
      <c r="A56" s="51" t="s">
        <v>1519</v>
      </c>
      <c r="B56" s="68" t="s">
        <v>1458</v>
      </c>
      <c r="C56" s="51" t="s">
        <v>83</v>
      </c>
      <c r="D56" s="51" t="s">
        <v>83</v>
      </c>
      <c r="E56" s="51" t="s">
        <v>83</v>
      </c>
      <c r="H56" s="49"/>
      <c r="L56" s="49"/>
      <c r="M56" s="49"/>
    </row>
    <row r="57" spans="1:13" x14ac:dyDescent="0.25">
      <c r="A57" s="51" t="s">
        <v>1520</v>
      </c>
      <c r="B57" s="68" t="s">
        <v>1459</v>
      </c>
      <c r="C57" s="51" t="s">
        <v>83</v>
      </c>
      <c r="D57" s="51" t="s">
        <v>83</v>
      </c>
      <c r="E57" s="51" t="s">
        <v>83</v>
      </c>
      <c r="H57" s="49"/>
      <c r="L57" s="49"/>
      <c r="M57" s="49"/>
    </row>
    <row r="58" spans="1:13" x14ac:dyDescent="0.25">
      <c r="A58" s="51" t="s">
        <v>1521</v>
      </c>
      <c r="B58" s="68" t="s">
        <v>1460</v>
      </c>
      <c r="C58" s="51" t="s">
        <v>83</v>
      </c>
      <c r="D58" s="51" t="s">
        <v>83</v>
      </c>
      <c r="E58" s="51" t="s">
        <v>83</v>
      </c>
      <c r="H58" s="49"/>
      <c r="L58" s="49"/>
      <c r="M58" s="49"/>
    </row>
    <row r="59" spans="1:13" x14ac:dyDescent="0.25">
      <c r="A59" s="51" t="s">
        <v>1522</v>
      </c>
      <c r="B59" s="68" t="s">
        <v>1461</v>
      </c>
      <c r="C59" s="51" t="s">
        <v>83</v>
      </c>
      <c r="D59" s="51" t="s">
        <v>83</v>
      </c>
      <c r="E59" s="51" t="s">
        <v>83</v>
      </c>
      <c r="H59" s="49"/>
      <c r="L59" s="49"/>
      <c r="M59" s="49"/>
    </row>
    <row r="60" spans="1:13" outlineLevel="1" x14ac:dyDescent="0.25">
      <c r="A60" s="51" t="s">
        <v>1483</v>
      </c>
      <c r="B60" s="68"/>
      <c r="E60" s="68"/>
      <c r="F60" s="68"/>
      <c r="G60" s="68"/>
      <c r="H60" s="49"/>
      <c r="L60" s="49"/>
      <c r="M60" s="49"/>
    </row>
    <row r="61" spans="1:13" outlineLevel="1" x14ac:dyDescent="0.25">
      <c r="A61" s="51" t="s">
        <v>1484</v>
      </c>
      <c r="B61" s="68"/>
      <c r="E61" s="68"/>
      <c r="F61" s="68"/>
      <c r="G61" s="68"/>
      <c r="H61" s="49"/>
      <c r="L61" s="49"/>
      <c r="M61" s="49"/>
    </row>
    <row r="62" spans="1:13" outlineLevel="1" x14ac:dyDescent="0.25">
      <c r="A62" s="51" t="s">
        <v>1485</v>
      </c>
      <c r="B62" s="68"/>
      <c r="E62" s="68"/>
      <c r="F62" s="68"/>
      <c r="G62" s="68"/>
      <c r="H62" s="49"/>
      <c r="L62" s="49"/>
      <c r="M62" s="49"/>
    </row>
    <row r="63" spans="1:13" outlineLevel="1" x14ac:dyDescent="0.25">
      <c r="A63" s="51" t="s">
        <v>1486</v>
      </c>
      <c r="B63" s="68"/>
      <c r="E63" s="68"/>
      <c r="F63" s="68"/>
      <c r="G63" s="68"/>
      <c r="H63" s="49"/>
      <c r="L63" s="49"/>
      <c r="M63" s="49"/>
    </row>
    <row r="64" spans="1:13" outlineLevel="1" x14ac:dyDescent="0.25">
      <c r="A64" s="51" t="s">
        <v>1487</v>
      </c>
      <c r="B64" s="68"/>
      <c r="E64" s="68"/>
      <c r="F64" s="68"/>
      <c r="G64" s="68"/>
      <c r="H64" s="49"/>
      <c r="L64" s="49"/>
      <c r="M64" s="49"/>
    </row>
    <row r="65" spans="1:14" outlineLevel="1" x14ac:dyDescent="0.25">
      <c r="A65" s="51" t="s">
        <v>1488</v>
      </c>
      <c r="B65" s="68"/>
      <c r="E65" s="68"/>
      <c r="F65" s="68"/>
      <c r="G65" s="68"/>
      <c r="H65" s="49"/>
      <c r="L65" s="49"/>
      <c r="M65" s="49"/>
    </row>
    <row r="66" spans="1:14" outlineLevel="1" x14ac:dyDescent="0.25">
      <c r="A66" s="51" t="s">
        <v>1489</v>
      </c>
      <c r="B66" s="68"/>
      <c r="E66" s="68"/>
      <c r="F66" s="68"/>
      <c r="G66" s="68"/>
      <c r="H66" s="49"/>
      <c r="L66" s="49"/>
      <c r="M66" s="49"/>
    </row>
    <row r="67" spans="1:14" outlineLevel="1" x14ac:dyDescent="0.25">
      <c r="A67" s="51" t="s">
        <v>1490</v>
      </c>
      <c r="B67" s="68"/>
      <c r="E67" s="68"/>
      <c r="F67" s="68"/>
      <c r="G67" s="68"/>
      <c r="H67" s="49"/>
      <c r="L67" s="49"/>
      <c r="M67" s="49"/>
    </row>
    <row r="68" spans="1:14" outlineLevel="1" x14ac:dyDescent="0.25">
      <c r="A68" s="51" t="s">
        <v>1491</v>
      </c>
      <c r="B68" s="68"/>
      <c r="E68" s="68"/>
      <c r="F68" s="68"/>
      <c r="G68" s="68"/>
      <c r="H68" s="49"/>
      <c r="L68" s="49"/>
      <c r="M68" s="49"/>
    </row>
    <row r="69" spans="1:14" outlineLevel="1" x14ac:dyDescent="0.25">
      <c r="A69" s="51" t="s">
        <v>1492</v>
      </c>
      <c r="B69" s="68"/>
      <c r="E69" s="68"/>
      <c r="F69" s="68"/>
      <c r="G69" s="68"/>
      <c r="H69" s="49"/>
      <c r="L69" s="49"/>
      <c r="M69" s="49"/>
    </row>
    <row r="70" spans="1:14" outlineLevel="1" x14ac:dyDescent="0.25">
      <c r="A70" s="51" t="s">
        <v>1493</v>
      </c>
      <c r="B70" s="68"/>
      <c r="E70" s="68"/>
      <c r="F70" s="68"/>
      <c r="G70" s="68"/>
      <c r="H70" s="49"/>
      <c r="L70" s="49"/>
      <c r="M70" s="49"/>
    </row>
    <row r="71" spans="1:14" outlineLevel="1" x14ac:dyDescent="0.25">
      <c r="A71" s="51" t="s">
        <v>1494</v>
      </c>
      <c r="B71" s="68"/>
      <c r="E71" s="68"/>
      <c r="F71" s="68"/>
      <c r="G71" s="68"/>
      <c r="H71" s="49"/>
      <c r="L71" s="49"/>
      <c r="M71" s="49"/>
    </row>
    <row r="72" spans="1:14" outlineLevel="1" x14ac:dyDescent="0.25">
      <c r="A72" s="51" t="s">
        <v>1495</v>
      </c>
      <c r="B72" s="68"/>
      <c r="E72" s="68"/>
      <c r="F72" s="68"/>
      <c r="G72" s="68"/>
      <c r="H72" s="49"/>
      <c r="L72" s="49"/>
      <c r="M72" s="49"/>
    </row>
    <row r="73" spans="1:14" ht="18.75" x14ac:dyDescent="0.25">
      <c r="A73" s="63"/>
      <c r="B73" s="62" t="s">
        <v>1497</v>
      </c>
      <c r="C73" s="63"/>
      <c r="D73" s="63"/>
      <c r="E73" s="63"/>
      <c r="F73" s="63"/>
      <c r="G73" s="63"/>
      <c r="H73" s="49"/>
    </row>
    <row r="74" spans="1:14" ht="15" customHeight="1" x14ac:dyDescent="0.25">
      <c r="A74" s="70"/>
      <c r="B74" s="71" t="s">
        <v>815</v>
      </c>
      <c r="C74" s="70" t="s">
        <v>1562</v>
      </c>
      <c r="D74" s="70"/>
      <c r="E74" s="73"/>
      <c r="F74" s="73"/>
      <c r="G74" s="73"/>
      <c r="H74" s="81"/>
      <c r="I74" s="81"/>
      <c r="J74" s="81"/>
      <c r="K74" s="81"/>
      <c r="L74" s="81"/>
      <c r="M74" s="81"/>
      <c r="N74" s="81"/>
    </row>
    <row r="75" spans="1:14" x14ac:dyDescent="0.25">
      <c r="A75" s="51" t="s">
        <v>1523</v>
      </c>
      <c r="B75" s="51" t="s">
        <v>1544</v>
      </c>
      <c r="C75" s="51">
        <v>318</v>
      </c>
      <c r="H75" s="49"/>
    </row>
    <row r="76" spans="1:14" x14ac:dyDescent="0.25">
      <c r="A76" s="51" t="s">
        <v>1524</v>
      </c>
      <c r="B76" s="51" t="s">
        <v>1560</v>
      </c>
      <c r="C76" s="51">
        <v>143</v>
      </c>
      <c r="H76" s="49"/>
    </row>
    <row r="77" spans="1:14" outlineLevel="1" x14ac:dyDescent="0.25">
      <c r="A77" s="51" t="s">
        <v>1525</v>
      </c>
      <c r="H77" s="49"/>
    </row>
    <row r="78" spans="1:14" outlineLevel="1" x14ac:dyDescent="0.25">
      <c r="A78" s="51" t="s">
        <v>1526</v>
      </c>
      <c r="B78" s="51" t="s">
        <v>2794</v>
      </c>
      <c r="C78" s="51">
        <v>259</v>
      </c>
      <c r="H78" s="49"/>
    </row>
    <row r="79" spans="1:14" outlineLevel="1" x14ac:dyDescent="0.25">
      <c r="A79" s="51" t="s">
        <v>1527</v>
      </c>
      <c r="B79" s="51" t="s">
        <v>2795</v>
      </c>
      <c r="C79" s="51">
        <v>355</v>
      </c>
      <c r="H79" s="49"/>
    </row>
    <row r="80" spans="1:14" outlineLevel="1" x14ac:dyDescent="0.25">
      <c r="A80" s="51" t="s">
        <v>1528</v>
      </c>
      <c r="H80" s="49"/>
    </row>
    <row r="81" spans="1:8" x14ac:dyDescent="0.25">
      <c r="A81" s="70"/>
      <c r="B81" s="71" t="s">
        <v>1529</v>
      </c>
      <c r="C81" s="70" t="s">
        <v>511</v>
      </c>
      <c r="D81" s="70" t="s">
        <v>512</v>
      </c>
      <c r="E81" s="73" t="s">
        <v>827</v>
      </c>
      <c r="F81" s="73" t="s">
        <v>1012</v>
      </c>
      <c r="G81" s="73" t="s">
        <v>1552</v>
      </c>
      <c r="H81" s="49"/>
    </row>
    <row r="82" spans="1:8" x14ac:dyDescent="0.25">
      <c r="A82" s="51" t="s">
        <v>1530</v>
      </c>
      <c r="B82" s="51" t="s">
        <v>1619</v>
      </c>
      <c r="C82" s="51">
        <v>0</v>
      </c>
      <c r="D82" s="51">
        <v>0</v>
      </c>
      <c r="E82" s="51" t="s">
        <v>83</v>
      </c>
      <c r="F82" s="51" t="s">
        <v>83</v>
      </c>
      <c r="G82" s="51">
        <v>0</v>
      </c>
      <c r="H82" s="49"/>
    </row>
    <row r="83" spans="1:8" x14ac:dyDescent="0.25">
      <c r="A83" s="51" t="s">
        <v>1531</v>
      </c>
      <c r="B83" s="51" t="s">
        <v>1549</v>
      </c>
      <c r="C83" s="51">
        <v>0</v>
      </c>
      <c r="D83" s="51">
        <v>0</v>
      </c>
      <c r="E83" s="51" t="s">
        <v>83</v>
      </c>
      <c r="F83" s="51" t="s">
        <v>83</v>
      </c>
      <c r="G83" s="51">
        <v>0</v>
      </c>
      <c r="H83" s="49"/>
    </row>
    <row r="84" spans="1:8" x14ac:dyDescent="0.25">
      <c r="A84" s="51" t="s">
        <v>1532</v>
      </c>
      <c r="B84" s="51" t="s">
        <v>1547</v>
      </c>
      <c r="C84" s="51">
        <v>0</v>
      </c>
      <c r="D84" s="51">
        <v>0</v>
      </c>
      <c r="E84" s="51" t="s">
        <v>83</v>
      </c>
      <c r="F84" s="51" t="s">
        <v>83</v>
      </c>
      <c r="G84" s="51">
        <v>0</v>
      </c>
      <c r="H84" s="49"/>
    </row>
    <row r="85" spans="1:8" x14ac:dyDescent="0.25">
      <c r="A85" s="51" t="s">
        <v>1533</v>
      </c>
      <c r="B85" s="51" t="s">
        <v>1548</v>
      </c>
      <c r="C85" s="51">
        <v>4.4200000000000003E-3</v>
      </c>
      <c r="D85" s="51">
        <v>2.5100000000000001E-3</v>
      </c>
      <c r="E85" s="51" t="s">
        <v>83</v>
      </c>
      <c r="F85" s="51" t="s">
        <v>83</v>
      </c>
      <c r="G85" s="51">
        <v>3.2499999999999999E-3</v>
      </c>
      <c r="H85" s="49"/>
    </row>
    <row r="86" spans="1:8" x14ac:dyDescent="0.25">
      <c r="A86" s="51" t="s">
        <v>1551</v>
      </c>
      <c r="B86" s="51" t="s">
        <v>1550</v>
      </c>
      <c r="C86" s="51">
        <v>0.38385999999999998</v>
      </c>
      <c r="D86" s="51">
        <v>0.24403</v>
      </c>
      <c r="E86" s="51" t="s">
        <v>83</v>
      </c>
      <c r="F86" s="51" t="s">
        <v>83</v>
      </c>
      <c r="G86" s="51">
        <v>0.14918999999999999</v>
      </c>
      <c r="H86" s="49"/>
    </row>
    <row r="87" spans="1:8" outlineLevel="1" x14ac:dyDescent="0.25">
      <c r="A87" s="51" t="s">
        <v>1534</v>
      </c>
      <c r="H87" s="49"/>
    </row>
    <row r="88" spans="1:8" outlineLevel="1" x14ac:dyDescent="0.25">
      <c r="A88" s="51" t="s">
        <v>1535</v>
      </c>
      <c r="H88" s="49"/>
    </row>
    <row r="89" spans="1:8" outlineLevel="1" x14ac:dyDescent="0.25">
      <c r="A89" s="51" t="s">
        <v>1536</v>
      </c>
      <c r="H89" s="49"/>
    </row>
    <row r="90" spans="1:8" outlineLevel="1" x14ac:dyDescent="0.25">
      <c r="A90" s="51" t="s">
        <v>1537</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bOGQSm/iRA5LGIcH5E5jPMw5l/vQSfomaarrD35H+IyFQm4yvSPhMxr8j2IVB/UWmu6ETCIZZCD5rzsXQKWP2A==" saltValue="f+7DrvOemy2D8ITIgvVinQ=="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16"/>
  <sheetViews>
    <sheetView zoomScale="90" zoomScaleNormal="90" workbookViewId="0">
      <selection sqref="A1:B1"/>
    </sheetView>
  </sheetViews>
  <sheetFormatPr defaultRowHeight="15" x14ac:dyDescent="0.25"/>
  <cols>
    <col min="1" max="1" width="13.28515625" customWidth="1"/>
    <col min="2" max="2" width="60.5703125" bestFit="1" customWidth="1"/>
    <col min="3" max="7" width="41" customWidth="1"/>
  </cols>
  <sheetData>
    <row r="1" spans="1:7" ht="45" customHeight="1" x14ac:dyDescent="0.25">
      <c r="A1" s="222" t="s">
        <v>1565</v>
      </c>
      <c r="B1" s="222"/>
    </row>
    <row r="2" spans="1:7" ht="31.5" x14ac:dyDescent="0.25">
      <c r="A2" s="48" t="s">
        <v>2274</v>
      </c>
      <c r="B2" s="48"/>
      <c r="C2" s="49"/>
      <c r="D2" s="49"/>
      <c r="E2" s="49"/>
      <c r="F2" s="196" t="s">
        <v>2379</v>
      </c>
      <c r="G2" s="84"/>
    </row>
    <row r="3" spans="1:7" ht="15.75" thickBot="1" x14ac:dyDescent="0.3">
      <c r="A3" s="49"/>
      <c r="B3" s="50"/>
      <c r="C3" s="50"/>
      <c r="D3" s="49"/>
      <c r="E3" s="49"/>
      <c r="F3" s="49"/>
      <c r="G3" s="49"/>
    </row>
    <row r="4" spans="1:7" ht="19.5" thickBot="1" x14ac:dyDescent="0.3">
      <c r="A4" s="52"/>
      <c r="B4" s="53" t="s">
        <v>71</v>
      </c>
      <c r="C4" s="207" t="s">
        <v>72</v>
      </c>
      <c r="D4" s="52"/>
      <c r="E4" s="52"/>
      <c r="F4" s="49"/>
      <c r="G4" s="49"/>
    </row>
    <row r="5" spans="1:7" x14ac:dyDescent="0.25">
      <c r="A5" s="51"/>
      <c r="B5" s="51"/>
      <c r="C5" s="51"/>
      <c r="D5" s="51"/>
      <c r="E5" s="51"/>
      <c r="F5" s="51"/>
      <c r="G5" s="51"/>
    </row>
    <row r="6" spans="1:7" ht="18.75" x14ac:dyDescent="0.25">
      <c r="A6" s="55"/>
      <c r="B6" s="224" t="s">
        <v>2275</v>
      </c>
      <c r="C6" s="225"/>
      <c r="D6" s="51"/>
      <c r="E6" s="57"/>
      <c r="F6" s="57"/>
      <c r="G6" s="57"/>
    </row>
    <row r="7" spans="1:7" x14ac:dyDescent="0.25">
      <c r="A7" s="170"/>
      <c r="B7" s="226" t="s">
        <v>1701</v>
      </c>
      <c r="C7" s="226"/>
      <c r="D7" s="168"/>
      <c r="E7" s="51"/>
      <c r="F7" s="51"/>
      <c r="G7" s="51"/>
    </row>
    <row r="8" spans="1:7" x14ac:dyDescent="0.25">
      <c r="A8" s="51"/>
      <c r="B8" s="227" t="s">
        <v>1702</v>
      </c>
      <c r="C8" s="228"/>
      <c r="D8" s="168"/>
      <c r="E8" s="51"/>
      <c r="F8" s="51"/>
      <c r="G8" s="51"/>
    </row>
    <row r="9" spans="1:7" x14ac:dyDescent="0.25">
      <c r="A9" s="51"/>
      <c r="B9" s="229" t="s">
        <v>1703</v>
      </c>
      <c r="C9" s="230"/>
      <c r="D9" s="168"/>
      <c r="E9" s="51"/>
      <c r="F9" s="51"/>
      <c r="G9" s="51"/>
    </row>
    <row r="10" spans="1:7" ht="15.75" thickBot="1" x14ac:dyDescent="0.3">
      <c r="A10" s="51"/>
      <c r="B10" s="231" t="s">
        <v>1704</v>
      </c>
      <c r="C10" s="232"/>
      <c r="D10" s="51"/>
      <c r="E10" s="51"/>
      <c r="F10" s="51"/>
      <c r="G10" s="51"/>
    </row>
    <row r="11" spans="1:7" x14ac:dyDescent="0.25">
      <c r="A11" s="51"/>
      <c r="B11" s="185"/>
      <c r="C11" s="172"/>
      <c r="D11" s="51"/>
      <c r="E11" s="51"/>
      <c r="F11" s="51"/>
      <c r="G11" s="51"/>
    </row>
    <row r="12" spans="1:7" x14ac:dyDescent="0.25">
      <c r="A12" s="51"/>
      <c r="B12" s="61"/>
      <c r="C12" s="51"/>
      <c r="D12" s="51"/>
      <c r="E12" s="51"/>
      <c r="F12" s="51"/>
      <c r="G12" s="51"/>
    </row>
    <row r="13" spans="1:7" x14ac:dyDescent="0.25">
      <c r="A13" s="51"/>
      <c r="B13" s="61"/>
      <c r="C13" s="51"/>
      <c r="D13" s="51"/>
      <c r="E13" s="51"/>
      <c r="F13" s="51"/>
      <c r="G13" s="51"/>
    </row>
    <row r="14" spans="1:7" ht="18.75" customHeight="1" x14ac:dyDescent="0.25">
      <c r="A14" s="62"/>
      <c r="B14" s="223" t="s">
        <v>1701</v>
      </c>
      <c r="C14" s="223"/>
      <c r="D14" s="62"/>
      <c r="E14" s="62"/>
      <c r="F14" s="62"/>
      <c r="G14" s="62"/>
    </row>
    <row r="15" spans="1:7" x14ac:dyDescent="0.25">
      <c r="A15" s="70"/>
      <c r="B15" s="70" t="s">
        <v>1705</v>
      </c>
      <c r="C15" s="70" t="s">
        <v>111</v>
      </c>
      <c r="D15" s="70" t="s">
        <v>1706</v>
      </c>
      <c r="E15" s="70"/>
      <c r="F15" s="70" t="s">
        <v>1707</v>
      </c>
      <c r="G15" s="70" t="s">
        <v>1708</v>
      </c>
    </row>
    <row r="16" spans="1:7" x14ac:dyDescent="0.25">
      <c r="A16" s="51" t="s">
        <v>1709</v>
      </c>
      <c r="B16" s="1" t="s">
        <v>1710</v>
      </c>
      <c r="C16" s="186">
        <v>6.6052</v>
      </c>
      <c r="D16" s="187">
        <v>10</v>
      </c>
      <c r="F16" s="148">
        <f>IF(OR('B1. HTT Mortgage Assets'!$C$15=0,C16="[For completion]"),"",C16/'B1. HTT Mortgage Assets'!$C$15)</f>
        <v>8.5978340102051444E-3</v>
      </c>
      <c r="G16" s="148">
        <f>IF(OR('B1. HTT Mortgage Assets'!$F$28=0,D16="[For completion]"),"",D16/'B1. HTT Mortgage Assets'!$F$28)</f>
        <v>6.1652281134401974E-3</v>
      </c>
    </row>
    <row r="17" spans="1:7" x14ac:dyDescent="0.25">
      <c r="A17" s="51" t="s">
        <v>1712</v>
      </c>
      <c r="B17" s="68" t="s">
        <v>2254</v>
      </c>
      <c r="C17" s="186">
        <v>0</v>
      </c>
      <c r="D17" s="187">
        <v>0</v>
      </c>
      <c r="F17" s="148">
        <f>IF(OR('B1. HTT Mortgage Assets'!$C$15=0,C17="[For completion]"),"",C17/'B1. HTT Mortgage Assets'!$C$15)</f>
        <v>0</v>
      </c>
      <c r="G17" s="148">
        <f>IF(OR('B1. HTT Mortgage Assets'!$F$28=0,D17="[For completion]"),"",D17/'B1. HTT Mortgage Assets'!$F$28)</f>
        <v>0</v>
      </c>
    </row>
    <row r="18" spans="1:7" x14ac:dyDescent="0.25">
      <c r="A18" s="51" t="s">
        <v>1713</v>
      </c>
      <c r="B18" s="68" t="s">
        <v>1715</v>
      </c>
      <c r="C18" s="186" t="s">
        <v>83</v>
      </c>
      <c r="D18" s="187" t="s">
        <v>83</v>
      </c>
      <c r="F18" s="148" t="str">
        <f>IF(OR('B1. HTT Mortgage Assets'!$C$15=0,C18="[For completion]"),"",C18/'B1. HTT Mortgage Assets'!$C$15)</f>
        <v/>
      </c>
      <c r="G18" s="148" t="str">
        <f>IF(OR('B1. HTT Mortgage Assets'!$F$28=0,D18="[For completion]"),"",D18/'B1. HTT Mortgage Assets'!$F$28)</f>
        <v/>
      </c>
    </row>
    <row r="19" spans="1:7" x14ac:dyDescent="0.25">
      <c r="A19" s="51" t="s">
        <v>1714</v>
      </c>
      <c r="B19" s="68" t="s">
        <v>2033</v>
      </c>
      <c r="C19" s="143">
        <f>SUM(C16:C18)</f>
        <v>6.6052</v>
      </c>
      <c r="D19" s="76">
        <f>SUM(D16:D18)</f>
        <v>10</v>
      </c>
      <c r="F19" s="148">
        <f>SUM(F16:F18)</f>
        <v>8.5978340102051444E-3</v>
      </c>
      <c r="G19" s="148">
        <f>SUM(G16:G18)</f>
        <v>6.1652281134401974E-3</v>
      </c>
    </row>
    <row r="20" spans="1:7" x14ac:dyDescent="0.25">
      <c r="A20" s="68" t="s">
        <v>2255</v>
      </c>
      <c r="B20" s="190" t="s">
        <v>147</v>
      </c>
      <c r="C20" s="188"/>
      <c r="D20" s="188"/>
      <c r="F20" s="68"/>
      <c r="G20" s="68"/>
    </row>
    <row r="21" spans="1:7" x14ac:dyDescent="0.25">
      <c r="A21" s="68" t="s">
        <v>2256</v>
      </c>
      <c r="B21" s="190" t="s">
        <v>147</v>
      </c>
      <c r="C21" s="188"/>
      <c r="D21" s="188"/>
      <c r="F21" s="68"/>
      <c r="G21" s="68"/>
    </row>
    <row r="22" spans="1:7" x14ac:dyDescent="0.25">
      <c r="A22" s="68" t="s">
        <v>2257</v>
      </c>
      <c r="B22" s="190" t="s">
        <v>147</v>
      </c>
      <c r="C22" s="188"/>
      <c r="D22" s="188"/>
      <c r="F22" s="68"/>
      <c r="G22" s="68"/>
    </row>
    <row r="23" spans="1:7" x14ac:dyDescent="0.25">
      <c r="A23" s="68" t="s">
        <v>2258</v>
      </c>
      <c r="B23" s="190" t="s">
        <v>147</v>
      </c>
      <c r="C23" s="188"/>
      <c r="D23" s="188"/>
      <c r="F23" s="68"/>
      <c r="G23" s="68"/>
    </row>
    <row r="24" spans="1:7" x14ac:dyDescent="0.25">
      <c r="A24" s="68" t="s">
        <v>2259</v>
      </c>
      <c r="B24" s="190" t="s">
        <v>147</v>
      </c>
      <c r="C24" s="188"/>
      <c r="D24" s="188"/>
      <c r="F24" s="68"/>
      <c r="G24" s="68"/>
    </row>
    <row r="25" spans="1:7" ht="18.75" x14ac:dyDescent="0.25">
      <c r="A25" s="62"/>
      <c r="B25" s="223" t="s">
        <v>1702</v>
      </c>
      <c r="C25" s="223"/>
      <c r="D25" s="62"/>
      <c r="E25" s="62"/>
      <c r="F25" s="62"/>
      <c r="G25" s="62"/>
    </row>
    <row r="26" spans="1:7" x14ac:dyDescent="0.25">
      <c r="A26" s="70"/>
      <c r="B26" s="70" t="s">
        <v>1716</v>
      </c>
      <c r="C26" s="70" t="s">
        <v>111</v>
      </c>
      <c r="D26" s="70"/>
      <c r="E26" s="70"/>
      <c r="F26" s="70" t="s">
        <v>1717</v>
      </c>
      <c r="G26" s="70"/>
    </row>
    <row r="27" spans="1:7" x14ac:dyDescent="0.25">
      <c r="A27" s="51" t="s">
        <v>1718</v>
      </c>
      <c r="B27" s="51" t="s">
        <v>482</v>
      </c>
      <c r="C27" s="176">
        <v>6.0857999999999999</v>
      </c>
      <c r="D27" s="141"/>
      <c r="E27" s="51"/>
      <c r="F27" s="148">
        <f>IF($C$30=0,"",IF(C27="[For completion]","",C27/$C$30))</f>
        <v>0.92136498516320475</v>
      </c>
    </row>
    <row r="28" spans="1:7" x14ac:dyDescent="0.25">
      <c r="A28" s="51" t="s">
        <v>1719</v>
      </c>
      <c r="B28" s="51" t="s">
        <v>484</v>
      </c>
      <c r="C28" s="176">
        <v>0.51939999999999997</v>
      </c>
      <c r="D28" s="141"/>
      <c r="E28" s="51"/>
      <c r="F28" s="148">
        <f t="shared" ref="F28:F29" si="0">IF($C$30=0,"",IF(C28="[For completion]","",C28/$C$30))</f>
        <v>7.8635014836795247E-2</v>
      </c>
    </row>
    <row r="29" spans="1:7" x14ac:dyDescent="0.25">
      <c r="A29" s="51" t="s">
        <v>1720</v>
      </c>
      <c r="B29" s="51" t="s">
        <v>143</v>
      </c>
      <c r="C29" s="176">
        <v>0</v>
      </c>
      <c r="D29" s="141"/>
      <c r="E29" s="51"/>
      <c r="F29" s="148">
        <f t="shared" si="0"/>
        <v>0</v>
      </c>
    </row>
    <row r="30" spans="1:7" x14ac:dyDescent="0.25">
      <c r="A30" s="51" t="s">
        <v>1721</v>
      </c>
      <c r="B30" s="129" t="s">
        <v>145</v>
      </c>
      <c r="C30" s="141">
        <f>SUM(C27:C29)</f>
        <v>6.6052</v>
      </c>
      <c r="D30" s="51"/>
      <c r="E30" s="51"/>
      <c r="F30" s="136">
        <f>SUM(F27:F29)</f>
        <v>1</v>
      </c>
    </row>
    <row r="31" spans="1:7" x14ac:dyDescent="0.25">
      <c r="A31" s="51" t="s">
        <v>1722</v>
      </c>
      <c r="B31" s="80" t="s">
        <v>1421</v>
      </c>
      <c r="C31" s="176"/>
      <c r="D31" s="51"/>
      <c r="E31" s="51"/>
      <c r="F31" s="148">
        <f>IF($C$30=0,"",IF(C31="[For completion]","",C31/$C$30))</f>
        <v>0</v>
      </c>
    </row>
    <row r="32" spans="1:7" x14ac:dyDescent="0.25">
      <c r="A32" s="51" t="s">
        <v>1723</v>
      </c>
      <c r="B32" s="80" t="s">
        <v>2260</v>
      </c>
      <c r="C32" s="176"/>
      <c r="D32" s="51"/>
      <c r="E32" s="51"/>
      <c r="F32" s="148">
        <f t="shared" ref="F32:F39" si="1">IF($C$30=0,"",IF(C32="[For completion]","",C32/$C$30))</f>
        <v>0</v>
      </c>
      <c r="G32" s="57"/>
    </row>
    <row r="33" spans="1:7" x14ac:dyDescent="0.25">
      <c r="A33" s="51" t="s">
        <v>1724</v>
      </c>
      <c r="B33" s="80" t="s">
        <v>2261</v>
      </c>
      <c r="C33" s="176"/>
      <c r="D33" s="51"/>
      <c r="E33" s="51"/>
      <c r="F33" s="148">
        <f>IF($C$30=0,"",IF(C33="[For completion]","",C33/$C$30))</f>
        <v>0</v>
      </c>
      <c r="G33" s="57"/>
    </row>
    <row r="34" spans="1:7" x14ac:dyDescent="0.25">
      <c r="A34" s="51" t="s">
        <v>1725</v>
      </c>
      <c r="B34" s="80" t="s">
        <v>2262</v>
      </c>
      <c r="C34" s="176"/>
      <c r="D34" s="51"/>
      <c r="E34" s="51"/>
      <c r="F34" s="148">
        <f t="shared" si="1"/>
        <v>0</v>
      </c>
      <c r="G34" s="57"/>
    </row>
    <row r="35" spans="1:7" x14ac:dyDescent="0.25">
      <c r="A35" s="51" t="s">
        <v>1726</v>
      </c>
      <c r="B35" s="80" t="s">
        <v>2034</v>
      </c>
      <c r="C35" s="176"/>
      <c r="D35" s="51"/>
      <c r="E35" s="51"/>
      <c r="F35" s="148">
        <f t="shared" si="1"/>
        <v>0</v>
      </c>
      <c r="G35" s="57"/>
    </row>
    <row r="36" spans="1:7" x14ac:dyDescent="0.25">
      <c r="A36" s="51" t="s">
        <v>1727</v>
      </c>
      <c r="B36" s="80" t="s">
        <v>2263</v>
      </c>
      <c r="C36" s="176"/>
      <c r="D36" s="51"/>
      <c r="E36" s="51"/>
      <c r="F36" s="148">
        <f t="shared" si="1"/>
        <v>0</v>
      </c>
      <c r="G36" s="57"/>
    </row>
    <row r="37" spans="1:7" x14ac:dyDescent="0.25">
      <c r="A37" s="51" t="s">
        <v>1728</v>
      </c>
      <c r="B37" s="80" t="s">
        <v>2264</v>
      </c>
      <c r="C37" s="176"/>
      <c r="D37" s="51"/>
      <c r="E37" s="51"/>
      <c r="F37" s="148">
        <f t="shared" si="1"/>
        <v>0</v>
      </c>
      <c r="G37" s="57"/>
    </row>
    <row r="38" spans="1:7" x14ac:dyDescent="0.25">
      <c r="A38" s="51" t="s">
        <v>1729</v>
      </c>
      <c r="B38" s="80" t="s">
        <v>2265</v>
      </c>
      <c r="C38" s="176"/>
      <c r="D38" s="51"/>
      <c r="E38" s="51"/>
      <c r="F38" s="148">
        <f t="shared" si="1"/>
        <v>0</v>
      </c>
      <c r="G38" s="57"/>
    </row>
    <row r="39" spans="1:7" x14ac:dyDescent="0.25">
      <c r="A39" s="51" t="s">
        <v>1730</v>
      </c>
      <c r="B39" s="80" t="s">
        <v>2035</v>
      </c>
      <c r="C39" s="176"/>
      <c r="D39" s="51"/>
      <c r="F39" s="148">
        <f t="shared" si="1"/>
        <v>0</v>
      </c>
      <c r="G39" s="57"/>
    </row>
    <row r="40" spans="1:7" x14ac:dyDescent="0.25">
      <c r="A40" s="51" t="s">
        <v>1731</v>
      </c>
      <c r="B40" s="190" t="s">
        <v>147</v>
      </c>
      <c r="C40" s="176"/>
      <c r="D40" s="51"/>
      <c r="F40" s="68"/>
      <c r="G40" s="68"/>
    </row>
    <row r="41" spans="1:7" x14ac:dyDescent="0.25">
      <c r="A41" s="51" t="s">
        <v>1732</v>
      </c>
      <c r="B41" s="190" t="s">
        <v>147</v>
      </c>
      <c r="C41" s="189"/>
      <c r="D41" s="81"/>
      <c r="F41" s="68"/>
      <c r="G41" s="68"/>
    </row>
    <row r="42" spans="1:7" x14ac:dyDescent="0.25">
      <c r="A42" s="51" t="s">
        <v>1733</v>
      </c>
      <c r="B42" s="190" t="s">
        <v>147</v>
      </c>
      <c r="C42" s="189"/>
      <c r="D42" s="81"/>
      <c r="E42" s="81"/>
      <c r="F42" s="68"/>
      <c r="G42" s="68"/>
    </row>
    <row r="43" spans="1:7" x14ac:dyDescent="0.25">
      <c r="A43" s="51" t="s">
        <v>1734</v>
      </c>
      <c r="B43" s="190" t="s">
        <v>147</v>
      </c>
      <c r="C43" s="189"/>
      <c r="D43" s="81"/>
      <c r="E43" s="81"/>
      <c r="F43" s="68"/>
      <c r="G43" s="68"/>
    </row>
    <row r="44" spans="1:7" x14ac:dyDescent="0.25">
      <c r="A44" s="51" t="s">
        <v>1735</v>
      </c>
      <c r="B44" s="190" t="s">
        <v>147</v>
      </c>
      <c r="C44" s="189"/>
      <c r="D44" s="81"/>
      <c r="E44" s="81"/>
      <c r="F44" s="68"/>
      <c r="G44" s="68"/>
    </row>
    <row r="45" spans="1:7" x14ac:dyDescent="0.25">
      <c r="A45" s="51" t="s">
        <v>1736</v>
      </c>
      <c r="B45" s="190" t="s">
        <v>147</v>
      </c>
      <c r="C45" s="189"/>
      <c r="D45" s="81"/>
      <c r="E45" s="81"/>
      <c r="F45" s="68"/>
      <c r="G45" s="68"/>
    </row>
    <row r="46" spans="1:7" x14ac:dyDescent="0.25">
      <c r="A46" s="51" t="s">
        <v>1737</v>
      </c>
      <c r="B46" s="190" t="s">
        <v>147</v>
      </c>
      <c r="C46" s="189"/>
      <c r="D46" s="81"/>
      <c r="E46" s="81"/>
      <c r="F46" s="68"/>
      <c r="G46" s="68"/>
    </row>
    <row r="47" spans="1:7" x14ac:dyDescent="0.25">
      <c r="A47" s="51" t="s">
        <v>1738</v>
      </c>
      <c r="B47" s="190" t="s">
        <v>147</v>
      </c>
      <c r="C47" s="189"/>
      <c r="D47" s="81"/>
      <c r="E47" s="81"/>
      <c r="F47" s="68"/>
    </row>
    <row r="48" spans="1:7" x14ac:dyDescent="0.25">
      <c r="A48" s="51" t="s">
        <v>1739</v>
      </c>
      <c r="B48" s="190" t="s">
        <v>147</v>
      </c>
      <c r="C48" s="189"/>
      <c r="D48" s="81"/>
      <c r="E48" s="81"/>
      <c r="F48" s="68"/>
    </row>
    <row r="49" spans="1:7" x14ac:dyDescent="0.25">
      <c r="A49" s="70"/>
      <c r="B49" s="70" t="s">
        <v>498</v>
      </c>
      <c r="C49" s="70" t="s">
        <v>499</v>
      </c>
      <c r="D49" s="70" t="s">
        <v>500</v>
      </c>
      <c r="E49" s="70"/>
      <c r="F49" s="70" t="s">
        <v>2528</v>
      </c>
      <c r="G49" s="70"/>
    </row>
    <row r="50" spans="1:7" x14ac:dyDescent="0.25">
      <c r="A50" s="51" t="s">
        <v>1740</v>
      </c>
      <c r="B50" s="51" t="s">
        <v>2036</v>
      </c>
      <c r="C50" s="192">
        <v>7</v>
      </c>
      <c r="D50" s="192">
        <v>3</v>
      </c>
      <c r="E50" s="51"/>
      <c r="F50" s="194">
        <v>10</v>
      </c>
      <c r="G50" s="68"/>
    </row>
    <row r="51" spans="1:7" x14ac:dyDescent="0.25">
      <c r="A51" s="51" t="s">
        <v>1741</v>
      </c>
      <c r="B51" s="191" t="s">
        <v>505</v>
      </c>
      <c r="C51" s="173"/>
      <c r="D51" s="173"/>
      <c r="E51" s="51"/>
      <c r="F51" s="51"/>
      <c r="G51" s="68"/>
    </row>
    <row r="52" spans="1:7" x14ac:dyDescent="0.25">
      <c r="A52" s="51" t="s">
        <v>1742</v>
      </c>
      <c r="B52" s="191" t="s">
        <v>507</v>
      </c>
      <c r="C52" s="173"/>
      <c r="D52" s="173"/>
      <c r="E52" s="51"/>
      <c r="F52" s="51"/>
      <c r="G52" s="68"/>
    </row>
    <row r="53" spans="1:7" x14ac:dyDescent="0.25">
      <c r="A53" s="51" t="s">
        <v>1743</v>
      </c>
      <c r="B53" s="66"/>
      <c r="C53" s="51"/>
      <c r="D53" s="51"/>
      <c r="E53" s="51"/>
      <c r="F53" s="51"/>
      <c r="G53" s="68"/>
    </row>
    <row r="54" spans="1:7" x14ac:dyDescent="0.25">
      <c r="A54" s="51" t="s">
        <v>1744</v>
      </c>
      <c r="B54" s="66"/>
      <c r="C54" s="51"/>
      <c r="D54" s="51"/>
      <c r="E54" s="51"/>
      <c r="F54" s="51"/>
      <c r="G54" s="68"/>
    </row>
    <row r="55" spans="1:7" x14ac:dyDescent="0.25">
      <c r="A55" s="51" t="s">
        <v>1745</v>
      </c>
      <c r="B55" s="66"/>
      <c r="C55" s="51"/>
      <c r="D55" s="51"/>
      <c r="E55" s="51"/>
      <c r="F55" s="51"/>
      <c r="G55" s="68"/>
    </row>
    <row r="56" spans="1:7" x14ac:dyDescent="0.25">
      <c r="A56" s="51" t="s">
        <v>1746</v>
      </c>
      <c r="B56" s="66"/>
      <c r="C56" s="51"/>
      <c r="D56" s="51"/>
      <c r="E56" s="51"/>
      <c r="F56" s="51"/>
      <c r="G56" s="68"/>
    </row>
    <row r="57" spans="1:7" x14ac:dyDescent="0.25">
      <c r="A57" s="70"/>
      <c r="B57" s="70" t="s">
        <v>510</v>
      </c>
      <c r="C57" s="70" t="s">
        <v>511</v>
      </c>
      <c r="D57" s="70" t="s">
        <v>512</v>
      </c>
      <c r="E57" s="70"/>
      <c r="F57" s="70" t="s">
        <v>2354</v>
      </c>
      <c r="G57" s="70"/>
    </row>
    <row r="58" spans="1:7" x14ac:dyDescent="0.25">
      <c r="A58" s="51" t="s">
        <v>1747</v>
      </c>
      <c r="B58" s="51" t="s">
        <v>514</v>
      </c>
      <c r="C58" s="193">
        <v>1</v>
      </c>
      <c r="D58" s="193">
        <v>1</v>
      </c>
      <c r="E58" s="156"/>
      <c r="F58" s="193">
        <v>1</v>
      </c>
      <c r="G58" s="68"/>
    </row>
    <row r="59" spans="1:7" x14ac:dyDescent="0.25">
      <c r="A59" s="51" t="s">
        <v>1748</v>
      </c>
      <c r="B59" s="51"/>
      <c r="C59" s="136"/>
      <c r="D59" s="136"/>
      <c r="E59" s="156"/>
      <c r="F59" s="136"/>
      <c r="G59" s="68"/>
    </row>
    <row r="60" spans="1:7" x14ac:dyDescent="0.25">
      <c r="A60" s="51" t="s">
        <v>1749</v>
      </c>
      <c r="B60" s="51"/>
      <c r="C60" s="136"/>
      <c r="D60" s="136"/>
      <c r="E60" s="156"/>
      <c r="F60" s="136"/>
      <c r="G60" s="68"/>
    </row>
    <row r="61" spans="1:7" x14ac:dyDescent="0.25">
      <c r="A61" s="51" t="s">
        <v>1750</v>
      </c>
      <c r="B61" s="51"/>
      <c r="C61" s="136"/>
      <c r="D61" s="136"/>
      <c r="E61" s="156"/>
      <c r="F61" s="136"/>
      <c r="G61" s="68"/>
    </row>
    <row r="62" spans="1:7" x14ac:dyDescent="0.25">
      <c r="A62" s="51" t="s">
        <v>1751</v>
      </c>
      <c r="B62" s="51"/>
      <c r="C62" s="136"/>
      <c r="D62" s="136"/>
      <c r="E62" s="156"/>
      <c r="F62" s="136"/>
      <c r="G62" s="68"/>
    </row>
    <row r="63" spans="1:7" x14ac:dyDescent="0.25">
      <c r="A63" s="51" t="s">
        <v>1752</v>
      </c>
      <c r="B63" s="51"/>
      <c r="C63" s="136"/>
      <c r="D63" s="136"/>
      <c r="E63" s="156"/>
      <c r="F63" s="136"/>
      <c r="G63" s="68"/>
    </row>
    <row r="64" spans="1:7" x14ac:dyDescent="0.25">
      <c r="A64" s="51" t="s">
        <v>1753</v>
      </c>
      <c r="B64" s="51"/>
      <c r="C64" s="136"/>
      <c r="D64" s="136"/>
      <c r="E64" s="156"/>
      <c r="F64" s="136"/>
      <c r="G64" s="68"/>
    </row>
    <row r="65" spans="1:7" x14ac:dyDescent="0.25">
      <c r="A65" s="70"/>
      <c r="B65" s="70" t="s">
        <v>521</v>
      </c>
      <c r="C65" s="70" t="s">
        <v>511</v>
      </c>
      <c r="D65" s="70" t="s">
        <v>512</v>
      </c>
      <c r="E65" s="70"/>
      <c r="F65" s="70" t="s">
        <v>2354</v>
      </c>
      <c r="G65" s="70"/>
    </row>
    <row r="66" spans="1:7" x14ac:dyDescent="0.25">
      <c r="A66" s="51" t="s">
        <v>1754</v>
      </c>
      <c r="B66" s="98" t="s">
        <v>523</v>
      </c>
      <c r="C66" s="135">
        <f>SUM(C67:C93)</f>
        <v>1</v>
      </c>
      <c r="D66" s="135">
        <f>SUM(D67:D93)</f>
        <v>1</v>
      </c>
      <c r="E66" s="136"/>
      <c r="F66" s="135">
        <f>SUM(F67:F93)</f>
        <v>1</v>
      </c>
      <c r="G66" s="68"/>
    </row>
    <row r="67" spans="1:7" x14ac:dyDescent="0.25">
      <c r="A67" s="51" t="s">
        <v>1755</v>
      </c>
      <c r="B67" s="51" t="s">
        <v>525</v>
      </c>
      <c r="C67" s="193" t="s">
        <v>83</v>
      </c>
      <c r="D67" s="193" t="s">
        <v>83</v>
      </c>
      <c r="E67" s="136"/>
      <c r="F67" s="193" t="s">
        <v>83</v>
      </c>
      <c r="G67" s="68"/>
    </row>
    <row r="68" spans="1:7" x14ac:dyDescent="0.25">
      <c r="A68" s="51" t="s">
        <v>1756</v>
      </c>
      <c r="B68" s="51" t="s">
        <v>527</v>
      </c>
      <c r="C68" s="193" t="s">
        <v>83</v>
      </c>
      <c r="D68" s="193" t="s">
        <v>83</v>
      </c>
      <c r="E68" s="136"/>
      <c r="F68" s="193" t="s">
        <v>83</v>
      </c>
      <c r="G68" s="68"/>
    </row>
    <row r="69" spans="1:7" x14ac:dyDescent="0.25">
      <c r="A69" s="51" t="s">
        <v>1757</v>
      </c>
      <c r="B69" s="51" t="s">
        <v>529</v>
      </c>
      <c r="C69" s="193" t="s">
        <v>83</v>
      </c>
      <c r="D69" s="193" t="s">
        <v>83</v>
      </c>
      <c r="E69" s="136"/>
      <c r="F69" s="193" t="s">
        <v>83</v>
      </c>
      <c r="G69" s="68"/>
    </row>
    <row r="70" spans="1:7" x14ac:dyDescent="0.25">
      <c r="A70" s="51" t="s">
        <v>1758</v>
      </c>
      <c r="B70" s="51" t="s">
        <v>531</v>
      </c>
      <c r="C70" s="193" t="s">
        <v>83</v>
      </c>
      <c r="D70" s="193" t="s">
        <v>83</v>
      </c>
      <c r="E70" s="136"/>
      <c r="F70" s="193" t="s">
        <v>83</v>
      </c>
      <c r="G70" s="68"/>
    </row>
    <row r="71" spans="1:7" x14ac:dyDescent="0.25">
      <c r="A71" s="51" t="s">
        <v>1759</v>
      </c>
      <c r="B71" s="51" t="s">
        <v>533</v>
      </c>
      <c r="C71" s="193" t="s">
        <v>83</v>
      </c>
      <c r="D71" s="193" t="s">
        <v>83</v>
      </c>
      <c r="E71" s="136"/>
      <c r="F71" s="193" t="s">
        <v>83</v>
      </c>
      <c r="G71" s="68"/>
    </row>
    <row r="72" spans="1:7" x14ac:dyDescent="0.25">
      <c r="A72" s="51" t="s">
        <v>1760</v>
      </c>
      <c r="B72" s="51" t="s">
        <v>2355</v>
      </c>
      <c r="C72" s="193" t="s">
        <v>83</v>
      </c>
      <c r="D72" s="193" t="s">
        <v>83</v>
      </c>
      <c r="E72" s="136"/>
      <c r="F72" s="193" t="s">
        <v>83</v>
      </c>
      <c r="G72" s="68"/>
    </row>
    <row r="73" spans="1:7" x14ac:dyDescent="0.25">
      <c r="A73" s="51" t="s">
        <v>1761</v>
      </c>
      <c r="B73" s="51" t="s">
        <v>536</v>
      </c>
      <c r="C73" s="193">
        <v>1</v>
      </c>
      <c r="D73" s="193">
        <v>1</v>
      </c>
      <c r="E73" s="136"/>
      <c r="F73" s="193">
        <v>1</v>
      </c>
      <c r="G73" s="68"/>
    </row>
    <row r="74" spans="1:7" x14ac:dyDescent="0.25">
      <c r="A74" s="51" t="s">
        <v>1762</v>
      </c>
      <c r="B74" s="51" t="s">
        <v>538</v>
      </c>
      <c r="C74" s="193" t="s">
        <v>83</v>
      </c>
      <c r="D74" s="193" t="s">
        <v>83</v>
      </c>
      <c r="E74" s="136"/>
      <c r="F74" s="193" t="s">
        <v>83</v>
      </c>
      <c r="G74" s="68"/>
    </row>
    <row r="75" spans="1:7" x14ac:dyDescent="0.25">
      <c r="A75" s="51" t="s">
        <v>1763</v>
      </c>
      <c r="B75" s="51" t="s">
        <v>540</v>
      </c>
      <c r="C75" s="193" t="s">
        <v>83</v>
      </c>
      <c r="D75" s="193" t="s">
        <v>83</v>
      </c>
      <c r="E75" s="136"/>
      <c r="F75" s="193" t="s">
        <v>83</v>
      </c>
      <c r="G75" s="68"/>
    </row>
    <row r="76" spans="1:7" x14ac:dyDescent="0.25">
      <c r="A76" s="51" t="s">
        <v>1764</v>
      </c>
      <c r="B76" s="51" t="s">
        <v>542</v>
      </c>
      <c r="C76" s="193" t="s">
        <v>83</v>
      </c>
      <c r="D76" s="193" t="s">
        <v>83</v>
      </c>
      <c r="E76" s="136"/>
      <c r="F76" s="193" t="s">
        <v>83</v>
      </c>
      <c r="G76" s="68"/>
    </row>
    <row r="77" spans="1:7" x14ac:dyDescent="0.25">
      <c r="A77" s="51" t="s">
        <v>1765</v>
      </c>
      <c r="B77" s="51" t="s">
        <v>544</v>
      </c>
      <c r="C77" s="193" t="s">
        <v>83</v>
      </c>
      <c r="D77" s="193" t="s">
        <v>83</v>
      </c>
      <c r="E77" s="136"/>
      <c r="F77" s="193" t="s">
        <v>83</v>
      </c>
      <c r="G77" s="68"/>
    </row>
    <row r="78" spans="1:7" x14ac:dyDescent="0.25">
      <c r="A78" s="51" t="s">
        <v>1766</v>
      </c>
      <c r="B78" s="51" t="s">
        <v>546</v>
      </c>
      <c r="C78" s="193" t="s">
        <v>83</v>
      </c>
      <c r="D78" s="193" t="s">
        <v>83</v>
      </c>
      <c r="E78" s="136"/>
      <c r="F78" s="193" t="s">
        <v>83</v>
      </c>
      <c r="G78" s="68"/>
    </row>
    <row r="79" spans="1:7" x14ac:dyDescent="0.25">
      <c r="A79" s="51" t="s">
        <v>1767</v>
      </c>
      <c r="B79" s="51" t="s">
        <v>548</v>
      </c>
      <c r="C79" s="193" t="s">
        <v>83</v>
      </c>
      <c r="D79" s="193" t="s">
        <v>83</v>
      </c>
      <c r="E79" s="136"/>
      <c r="F79" s="193" t="s">
        <v>83</v>
      </c>
      <c r="G79" s="68"/>
    </row>
    <row r="80" spans="1:7" x14ac:dyDescent="0.25">
      <c r="A80" s="51" t="s">
        <v>1768</v>
      </c>
      <c r="B80" s="51" t="s">
        <v>550</v>
      </c>
      <c r="C80" s="193" t="s">
        <v>83</v>
      </c>
      <c r="D80" s="193" t="s">
        <v>83</v>
      </c>
      <c r="E80" s="136"/>
      <c r="F80" s="193" t="s">
        <v>83</v>
      </c>
      <c r="G80" s="68"/>
    </row>
    <row r="81" spans="1:7" x14ac:dyDescent="0.25">
      <c r="A81" s="51" t="s">
        <v>1769</v>
      </c>
      <c r="B81" s="51" t="s">
        <v>552</v>
      </c>
      <c r="C81" s="193" t="s">
        <v>83</v>
      </c>
      <c r="D81" s="193" t="s">
        <v>83</v>
      </c>
      <c r="E81" s="136"/>
      <c r="F81" s="193" t="s">
        <v>83</v>
      </c>
      <c r="G81" s="68"/>
    </row>
    <row r="82" spans="1:7" x14ac:dyDescent="0.25">
      <c r="A82" s="51" t="s">
        <v>1770</v>
      </c>
      <c r="B82" s="51" t="s">
        <v>3</v>
      </c>
      <c r="C82" s="193" t="s">
        <v>83</v>
      </c>
      <c r="D82" s="193" t="s">
        <v>83</v>
      </c>
      <c r="E82" s="136"/>
      <c r="F82" s="193" t="s">
        <v>83</v>
      </c>
      <c r="G82" s="68"/>
    </row>
    <row r="83" spans="1:7" x14ac:dyDescent="0.25">
      <c r="A83" s="51" t="s">
        <v>1771</v>
      </c>
      <c r="B83" s="51" t="s">
        <v>555</v>
      </c>
      <c r="C83" s="193" t="s">
        <v>83</v>
      </c>
      <c r="D83" s="193" t="s">
        <v>83</v>
      </c>
      <c r="E83" s="136"/>
      <c r="F83" s="193" t="s">
        <v>83</v>
      </c>
      <c r="G83" s="68"/>
    </row>
    <row r="84" spans="1:7" x14ac:dyDescent="0.25">
      <c r="A84" s="51" t="s">
        <v>1772</v>
      </c>
      <c r="B84" s="51" t="s">
        <v>557</v>
      </c>
      <c r="C84" s="193" t="s">
        <v>83</v>
      </c>
      <c r="D84" s="193" t="s">
        <v>83</v>
      </c>
      <c r="E84" s="136"/>
      <c r="F84" s="193" t="s">
        <v>83</v>
      </c>
      <c r="G84" s="68"/>
    </row>
    <row r="85" spans="1:7" x14ac:dyDescent="0.25">
      <c r="A85" s="51" t="s">
        <v>1773</v>
      </c>
      <c r="B85" s="51" t="s">
        <v>559</v>
      </c>
      <c r="C85" s="193" t="s">
        <v>83</v>
      </c>
      <c r="D85" s="193" t="s">
        <v>83</v>
      </c>
      <c r="E85" s="136"/>
      <c r="F85" s="193" t="s">
        <v>83</v>
      </c>
      <c r="G85" s="68"/>
    </row>
    <row r="86" spans="1:7" x14ac:dyDescent="0.25">
      <c r="A86" s="51" t="s">
        <v>1774</v>
      </c>
      <c r="B86" s="51" t="s">
        <v>561</v>
      </c>
      <c r="C86" s="193" t="s">
        <v>83</v>
      </c>
      <c r="D86" s="193" t="s">
        <v>83</v>
      </c>
      <c r="E86" s="136"/>
      <c r="F86" s="193" t="s">
        <v>83</v>
      </c>
      <c r="G86" s="68"/>
    </row>
    <row r="87" spans="1:7" x14ac:dyDescent="0.25">
      <c r="A87" s="51" t="s">
        <v>1775</v>
      </c>
      <c r="B87" s="51" t="s">
        <v>563</v>
      </c>
      <c r="C87" s="193" t="s">
        <v>83</v>
      </c>
      <c r="D87" s="193" t="s">
        <v>83</v>
      </c>
      <c r="E87" s="136"/>
      <c r="F87" s="193" t="s">
        <v>83</v>
      </c>
      <c r="G87" s="68"/>
    </row>
    <row r="88" spans="1:7" x14ac:dyDescent="0.25">
      <c r="A88" s="51" t="s">
        <v>1776</v>
      </c>
      <c r="B88" s="51" t="s">
        <v>565</v>
      </c>
      <c r="C88" s="193" t="s">
        <v>83</v>
      </c>
      <c r="D88" s="193" t="s">
        <v>83</v>
      </c>
      <c r="E88" s="136"/>
      <c r="F88" s="193" t="s">
        <v>83</v>
      </c>
      <c r="G88" s="68"/>
    </row>
    <row r="89" spans="1:7" x14ac:dyDescent="0.25">
      <c r="A89" s="51" t="s">
        <v>1777</v>
      </c>
      <c r="B89" s="51" t="s">
        <v>567</v>
      </c>
      <c r="C89" s="193" t="s">
        <v>83</v>
      </c>
      <c r="D89" s="193" t="s">
        <v>83</v>
      </c>
      <c r="E89" s="136"/>
      <c r="F89" s="193" t="s">
        <v>83</v>
      </c>
      <c r="G89" s="68"/>
    </row>
    <row r="90" spans="1:7" x14ac:dyDescent="0.25">
      <c r="A90" s="51" t="s">
        <v>1778</v>
      </c>
      <c r="B90" s="51" t="s">
        <v>569</v>
      </c>
      <c r="C90" s="193" t="s">
        <v>83</v>
      </c>
      <c r="D90" s="193" t="s">
        <v>83</v>
      </c>
      <c r="E90" s="136"/>
      <c r="F90" s="193" t="s">
        <v>83</v>
      </c>
      <c r="G90" s="68"/>
    </row>
    <row r="91" spans="1:7" x14ac:dyDescent="0.25">
      <c r="A91" s="51" t="s">
        <v>1779</v>
      </c>
      <c r="B91" s="51" t="s">
        <v>571</v>
      </c>
      <c r="C91" s="193" t="s">
        <v>83</v>
      </c>
      <c r="D91" s="193" t="s">
        <v>83</v>
      </c>
      <c r="E91" s="136"/>
      <c r="F91" s="193" t="s">
        <v>83</v>
      </c>
      <c r="G91" s="68"/>
    </row>
    <row r="92" spans="1:7" x14ac:dyDescent="0.25">
      <c r="A92" s="51" t="s">
        <v>1780</v>
      </c>
      <c r="B92" s="51" t="s">
        <v>573</v>
      </c>
      <c r="C92" s="193" t="s">
        <v>83</v>
      </c>
      <c r="D92" s="193" t="s">
        <v>83</v>
      </c>
      <c r="E92" s="136"/>
      <c r="F92" s="193" t="s">
        <v>83</v>
      </c>
      <c r="G92" s="68"/>
    </row>
    <row r="93" spans="1:7" x14ac:dyDescent="0.25">
      <c r="A93" s="51" t="s">
        <v>1781</v>
      </c>
      <c r="B93" s="51" t="s">
        <v>6</v>
      </c>
      <c r="C93" s="193" t="s">
        <v>83</v>
      </c>
      <c r="D93" s="193" t="s">
        <v>83</v>
      </c>
      <c r="E93" s="136"/>
      <c r="F93" s="193" t="s">
        <v>83</v>
      </c>
      <c r="G93" s="68"/>
    </row>
    <row r="94" spans="1:7" x14ac:dyDescent="0.25">
      <c r="A94" s="51" t="s">
        <v>1782</v>
      </c>
      <c r="B94" s="98" t="s">
        <v>315</v>
      </c>
      <c r="C94" s="135">
        <f>SUM(C95:C97)</f>
        <v>0</v>
      </c>
      <c r="D94" s="135">
        <f t="shared" ref="D94:F94" si="2">SUM(D95:D97)</f>
        <v>0</v>
      </c>
      <c r="E94" s="135"/>
      <c r="F94" s="135">
        <f t="shared" si="2"/>
        <v>0</v>
      </c>
      <c r="G94" s="68"/>
    </row>
    <row r="95" spans="1:7" x14ac:dyDescent="0.25">
      <c r="A95" s="51" t="s">
        <v>1783</v>
      </c>
      <c r="B95" s="51" t="s">
        <v>579</v>
      </c>
      <c r="C95" s="193" t="s">
        <v>83</v>
      </c>
      <c r="D95" s="193" t="s">
        <v>83</v>
      </c>
      <c r="E95" s="136"/>
      <c r="F95" s="193" t="s">
        <v>83</v>
      </c>
      <c r="G95" s="68"/>
    </row>
    <row r="96" spans="1:7" x14ac:dyDescent="0.25">
      <c r="A96" s="51" t="s">
        <v>1784</v>
      </c>
      <c r="B96" s="51" t="s">
        <v>581</v>
      </c>
      <c r="C96" s="193" t="s">
        <v>83</v>
      </c>
      <c r="D96" s="193" t="s">
        <v>83</v>
      </c>
      <c r="E96" s="136"/>
      <c r="F96" s="193" t="s">
        <v>83</v>
      </c>
      <c r="G96" s="68"/>
    </row>
    <row r="97" spans="1:7" x14ac:dyDescent="0.25">
      <c r="A97" s="51" t="s">
        <v>1785</v>
      </c>
      <c r="B97" s="51" t="s">
        <v>2</v>
      </c>
      <c r="C97" s="193" t="s">
        <v>83</v>
      </c>
      <c r="D97" s="193" t="s">
        <v>83</v>
      </c>
      <c r="E97" s="136"/>
      <c r="F97" s="193" t="s">
        <v>83</v>
      </c>
      <c r="G97" s="68"/>
    </row>
    <row r="98" spans="1:7" x14ac:dyDescent="0.25">
      <c r="A98" s="51" t="s">
        <v>1786</v>
      </c>
      <c r="B98" s="98" t="s">
        <v>143</v>
      </c>
      <c r="C98" s="135">
        <f>SUM(C99:C109)</f>
        <v>0</v>
      </c>
      <c r="D98" s="135">
        <f t="shared" ref="D98:F98" si="3">SUM(D99:D109)</f>
        <v>0</v>
      </c>
      <c r="E98" s="135"/>
      <c r="F98" s="135">
        <f t="shared" si="3"/>
        <v>0</v>
      </c>
      <c r="G98" s="68"/>
    </row>
    <row r="99" spans="1:7" x14ac:dyDescent="0.25">
      <c r="A99" s="51" t="s">
        <v>1787</v>
      </c>
      <c r="B99" s="68" t="s">
        <v>317</v>
      </c>
      <c r="C99" s="193" t="s">
        <v>83</v>
      </c>
      <c r="D99" s="193" t="s">
        <v>83</v>
      </c>
      <c r="E99" s="136"/>
      <c r="F99" s="193" t="s">
        <v>83</v>
      </c>
      <c r="G99" s="68"/>
    </row>
    <row r="100" spans="1:7" x14ac:dyDescent="0.25">
      <c r="A100" s="51" t="s">
        <v>1788</v>
      </c>
      <c r="B100" s="51" t="s">
        <v>576</v>
      </c>
      <c r="C100" s="193" t="s">
        <v>83</v>
      </c>
      <c r="D100" s="193" t="s">
        <v>83</v>
      </c>
      <c r="E100" s="136"/>
      <c r="F100" s="193" t="s">
        <v>83</v>
      </c>
      <c r="G100" s="68"/>
    </row>
    <row r="101" spans="1:7" x14ac:dyDescent="0.25">
      <c r="A101" s="51" t="s">
        <v>1789</v>
      </c>
      <c r="B101" s="68" t="s">
        <v>319</v>
      </c>
      <c r="C101" s="193" t="s">
        <v>83</v>
      </c>
      <c r="D101" s="193" t="s">
        <v>83</v>
      </c>
      <c r="E101" s="136"/>
      <c r="F101" s="193" t="s">
        <v>83</v>
      </c>
      <c r="G101" s="68"/>
    </row>
    <row r="102" spans="1:7" x14ac:dyDescent="0.25">
      <c r="A102" s="51" t="s">
        <v>1790</v>
      </c>
      <c r="B102" s="68" t="s">
        <v>321</v>
      </c>
      <c r="C102" s="193" t="s">
        <v>83</v>
      </c>
      <c r="D102" s="193" t="s">
        <v>83</v>
      </c>
      <c r="E102" s="136"/>
      <c r="F102" s="193" t="s">
        <v>83</v>
      </c>
      <c r="G102" s="68"/>
    </row>
    <row r="103" spans="1:7" x14ac:dyDescent="0.25">
      <c r="A103" s="51" t="s">
        <v>1791</v>
      </c>
      <c r="B103" s="68" t="s">
        <v>12</v>
      </c>
      <c r="C103" s="193" t="s">
        <v>83</v>
      </c>
      <c r="D103" s="193" t="s">
        <v>83</v>
      </c>
      <c r="E103" s="136"/>
      <c r="F103" s="193" t="s">
        <v>83</v>
      </c>
      <c r="G103" s="68"/>
    </row>
    <row r="104" spans="1:7" x14ac:dyDescent="0.25">
      <c r="A104" s="51" t="s">
        <v>1792</v>
      </c>
      <c r="B104" s="68" t="s">
        <v>324</v>
      </c>
      <c r="C104" s="193" t="s">
        <v>83</v>
      </c>
      <c r="D104" s="193" t="s">
        <v>83</v>
      </c>
      <c r="E104" s="136"/>
      <c r="F104" s="193" t="s">
        <v>83</v>
      </c>
      <c r="G104" s="68"/>
    </row>
    <row r="105" spans="1:7" x14ac:dyDescent="0.25">
      <c r="A105" s="51" t="s">
        <v>1793</v>
      </c>
      <c r="B105" s="68" t="s">
        <v>326</v>
      </c>
      <c r="C105" s="193" t="s">
        <v>83</v>
      </c>
      <c r="D105" s="193" t="s">
        <v>83</v>
      </c>
      <c r="E105" s="136"/>
      <c r="F105" s="193" t="s">
        <v>83</v>
      </c>
      <c r="G105" s="68"/>
    </row>
    <row r="106" spans="1:7" x14ac:dyDescent="0.25">
      <c r="A106" s="51" t="s">
        <v>1794</v>
      </c>
      <c r="B106" s="68" t="s">
        <v>328</v>
      </c>
      <c r="C106" s="193" t="s">
        <v>83</v>
      </c>
      <c r="D106" s="193" t="s">
        <v>83</v>
      </c>
      <c r="E106" s="136"/>
      <c r="F106" s="193" t="s">
        <v>83</v>
      </c>
      <c r="G106" s="68"/>
    </row>
    <row r="107" spans="1:7" x14ac:dyDescent="0.25">
      <c r="A107" s="51" t="s">
        <v>1795</v>
      </c>
      <c r="B107" s="68" t="s">
        <v>330</v>
      </c>
      <c r="C107" s="193" t="s">
        <v>83</v>
      </c>
      <c r="D107" s="193" t="s">
        <v>83</v>
      </c>
      <c r="E107" s="136"/>
      <c r="F107" s="193" t="s">
        <v>83</v>
      </c>
      <c r="G107" s="68"/>
    </row>
    <row r="108" spans="1:7" x14ac:dyDescent="0.25">
      <c r="A108" s="51" t="s">
        <v>1796</v>
      </c>
      <c r="B108" s="68" t="s">
        <v>332</v>
      </c>
      <c r="C108" s="193" t="s">
        <v>83</v>
      </c>
      <c r="D108" s="193" t="s">
        <v>83</v>
      </c>
      <c r="E108" s="136"/>
      <c r="F108" s="193" t="s">
        <v>83</v>
      </c>
      <c r="G108" s="68"/>
    </row>
    <row r="109" spans="1:7" x14ac:dyDescent="0.25">
      <c r="A109" s="51" t="s">
        <v>1797</v>
      </c>
      <c r="B109" s="68" t="s">
        <v>143</v>
      </c>
      <c r="C109" s="193" t="s">
        <v>83</v>
      </c>
      <c r="D109" s="193" t="s">
        <v>83</v>
      </c>
      <c r="E109" s="136"/>
      <c r="F109" s="193" t="s">
        <v>83</v>
      </c>
      <c r="G109" s="68"/>
    </row>
    <row r="110" spans="1:7" x14ac:dyDescent="0.25">
      <c r="A110" s="51" t="s">
        <v>2070</v>
      </c>
      <c r="B110" s="190" t="s">
        <v>2739</v>
      </c>
      <c r="C110" s="193">
        <v>0</v>
      </c>
      <c r="D110" s="193">
        <v>0</v>
      </c>
      <c r="E110" s="136"/>
      <c r="F110" s="193">
        <v>0</v>
      </c>
      <c r="G110" s="68"/>
    </row>
    <row r="111" spans="1:7" x14ac:dyDescent="0.25">
      <c r="A111" s="51" t="s">
        <v>2071</v>
      </c>
      <c r="B111" s="190" t="s">
        <v>2738</v>
      </c>
      <c r="C111" s="193">
        <v>0</v>
      </c>
      <c r="D111" s="193">
        <v>0</v>
      </c>
      <c r="E111" s="136"/>
      <c r="F111" s="193">
        <v>0</v>
      </c>
      <c r="G111" s="68"/>
    </row>
    <row r="112" spans="1:7" x14ac:dyDescent="0.25">
      <c r="A112" s="51" t="s">
        <v>2072</v>
      </c>
      <c r="B112" s="190" t="s">
        <v>147</v>
      </c>
      <c r="C112" s="193"/>
      <c r="D112" s="193"/>
      <c r="E112" s="136"/>
      <c r="F112" s="193"/>
      <c r="G112" s="68"/>
    </row>
    <row r="113" spans="1:7" x14ac:dyDescent="0.25">
      <c r="A113" s="51" t="s">
        <v>2073</v>
      </c>
      <c r="B113" s="190" t="s">
        <v>147</v>
      </c>
      <c r="C113" s="193"/>
      <c r="D113" s="193"/>
      <c r="E113" s="136"/>
      <c r="F113" s="193"/>
      <c r="G113" s="68"/>
    </row>
    <row r="114" spans="1:7" x14ac:dyDescent="0.25">
      <c r="A114" s="51" t="s">
        <v>2074</v>
      </c>
      <c r="B114" s="190" t="s">
        <v>147</v>
      </c>
      <c r="C114" s="193"/>
      <c r="D114" s="193"/>
      <c r="E114" s="136"/>
      <c r="F114" s="193"/>
      <c r="G114" s="68"/>
    </row>
    <row r="115" spans="1:7" x14ac:dyDescent="0.25">
      <c r="A115" s="51" t="s">
        <v>2075</v>
      </c>
      <c r="B115" s="190" t="s">
        <v>147</v>
      </c>
      <c r="C115" s="193"/>
      <c r="D115" s="193"/>
      <c r="E115" s="136"/>
      <c r="F115" s="193"/>
      <c r="G115" s="68"/>
    </row>
    <row r="116" spans="1:7" x14ac:dyDescent="0.25">
      <c r="A116" s="51" t="s">
        <v>2076</v>
      </c>
      <c r="B116" s="190" t="s">
        <v>147</v>
      </c>
      <c r="C116" s="193"/>
      <c r="D116" s="193"/>
      <c r="E116" s="136"/>
      <c r="F116" s="193"/>
      <c r="G116" s="68"/>
    </row>
    <row r="117" spans="1:7" x14ac:dyDescent="0.25">
      <c r="A117" s="51" t="s">
        <v>2077</v>
      </c>
      <c r="B117" s="190" t="s">
        <v>147</v>
      </c>
      <c r="C117" s="193"/>
      <c r="D117" s="193"/>
      <c r="E117" s="136"/>
      <c r="F117" s="193"/>
      <c r="G117" s="68"/>
    </row>
    <row r="118" spans="1:7" x14ac:dyDescent="0.25">
      <c r="A118" s="51" t="s">
        <v>2078</v>
      </c>
      <c r="B118" s="190" t="s">
        <v>147</v>
      </c>
      <c r="C118" s="193"/>
      <c r="D118" s="193"/>
      <c r="E118" s="136"/>
      <c r="F118" s="193"/>
      <c r="G118" s="68"/>
    </row>
    <row r="119" spans="1:7" x14ac:dyDescent="0.25">
      <c r="A119" s="51" t="s">
        <v>2079</v>
      </c>
      <c r="B119" s="190" t="s">
        <v>147</v>
      </c>
      <c r="C119" s="193"/>
      <c r="D119" s="193"/>
      <c r="E119" s="136"/>
      <c r="F119" s="193"/>
      <c r="G119" s="68"/>
    </row>
    <row r="120" spans="1:7" x14ac:dyDescent="0.25">
      <c r="A120" s="70"/>
      <c r="B120" s="70" t="s">
        <v>1605</v>
      </c>
      <c r="C120" s="70" t="s">
        <v>511</v>
      </c>
      <c r="D120" s="70" t="s">
        <v>512</v>
      </c>
      <c r="E120" s="70"/>
      <c r="F120" s="70" t="s">
        <v>480</v>
      </c>
      <c r="G120" s="70"/>
    </row>
    <row r="121" spans="1:7" x14ac:dyDescent="0.25">
      <c r="A121" s="51" t="s">
        <v>1798</v>
      </c>
      <c r="B121" s="188" t="s">
        <v>2757</v>
      </c>
      <c r="C121" s="193">
        <v>0</v>
      </c>
      <c r="D121" s="193">
        <v>0</v>
      </c>
      <c r="E121" s="136"/>
      <c r="F121" s="193">
        <v>0</v>
      </c>
      <c r="G121" s="68"/>
    </row>
    <row r="122" spans="1:7" x14ac:dyDescent="0.25">
      <c r="A122" s="51" t="s">
        <v>1799</v>
      </c>
      <c r="B122" s="188" t="s">
        <v>2758</v>
      </c>
      <c r="C122" s="193">
        <v>0</v>
      </c>
      <c r="D122" s="193">
        <v>0.65680000000000005</v>
      </c>
      <c r="E122" s="136"/>
      <c r="F122" s="193">
        <v>5.16E-2</v>
      </c>
      <c r="G122" s="68"/>
    </row>
    <row r="123" spans="1:7" x14ac:dyDescent="0.25">
      <c r="A123" s="51" t="s">
        <v>1800</v>
      </c>
      <c r="B123" s="188" t="s">
        <v>2759</v>
      </c>
      <c r="C123" s="193">
        <v>0</v>
      </c>
      <c r="D123" s="193">
        <v>0.34320000000000001</v>
      </c>
      <c r="E123" s="136"/>
      <c r="F123" s="193">
        <v>2.7E-2</v>
      </c>
      <c r="G123" s="68"/>
    </row>
    <row r="124" spans="1:7" x14ac:dyDescent="0.25">
      <c r="A124" s="51" t="s">
        <v>1801</v>
      </c>
      <c r="B124" s="188" t="s">
        <v>2760</v>
      </c>
      <c r="C124" s="193">
        <v>0.63</v>
      </c>
      <c r="D124" s="193">
        <v>0</v>
      </c>
      <c r="E124" s="136"/>
      <c r="F124" s="193">
        <v>0.58040000000000003</v>
      </c>
      <c r="G124" s="68"/>
    </row>
    <row r="125" spans="1:7" x14ac:dyDescent="0.25">
      <c r="A125" s="51" t="s">
        <v>1802</v>
      </c>
      <c r="B125" s="188" t="s">
        <v>2761</v>
      </c>
      <c r="C125" s="193">
        <v>0.37</v>
      </c>
      <c r="D125" s="193">
        <v>0</v>
      </c>
      <c r="E125" s="136"/>
      <c r="F125" s="193">
        <v>0.34089999999999998</v>
      </c>
      <c r="G125" s="68"/>
    </row>
    <row r="126" spans="1:7" x14ac:dyDescent="0.25">
      <c r="A126" s="51" t="s">
        <v>1803</v>
      </c>
      <c r="B126" s="188" t="s">
        <v>604</v>
      </c>
      <c r="C126" s="193" t="s">
        <v>83</v>
      </c>
      <c r="D126" s="193" t="s">
        <v>83</v>
      </c>
      <c r="E126" s="136"/>
      <c r="F126" s="193" t="s">
        <v>83</v>
      </c>
      <c r="G126" s="68"/>
    </row>
    <row r="127" spans="1:7" x14ac:dyDescent="0.25">
      <c r="A127" s="51" t="s">
        <v>1804</v>
      </c>
      <c r="B127" s="188" t="s">
        <v>604</v>
      </c>
      <c r="C127" s="193" t="s">
        <v>83</v>
      </c>
      <c r="D127" s="193" t="s">
        <v>83</v>
      </c>
      <c r="E127" s="136"/>
      <c r="F127" s="193" t="s">
        <v>83</v>
      </c>
      <c r="G127" s="68"/>
    </row>
    <row r="128" spans="1:7" x14ac:dyDescent="0.25">
      <c r="A128" s="51" t="s">
        <v>1805</v>
      </c>
      <c r="B128" s="188" t="s">
        <v>604</v>
      </c>
      <c r="C128" s="193" t="s">
        <v>83</v>
      </c>
      <c r="D128" s="193" t="s">
        <v>83</v>
      </c>
      <c r="E128" s="136"/>
      <c r="F128" s="193" t="s">
        <v>83</v>
      </c>
      <c r="G128" s="68"/>
    </row>
    <row r="129" spans="1:7" x14ac:dyDescent="0.25">
      <c r="A129" s="51" t="s">
        <v>1806</v>
      </c>
      <c r="B129" s="188" t="s">
        <v>604</v>
      </c>
      <c r="C129" s="193" t="s">
        <v>83</v>
      </c>
      <c r="D129" s="193" t="s">
        <v>83</v>
      </c>
      <c r="E129" s="136"/>
      <c r="F129" s="193" t="s">
        <v>83</v>
      </c>
      <c r="G129" s="68"/>
    </row>
    <row r="130" spans="1:7" x14ac:dyDescent="0.25">
      <c r="A130" s="51" t="s">
        <v>1807</v>
      </c>
      <c r="B130" s="188" t="s">
        <v>604</v>
      </c>
      <c r="C130" s="193" t="s">
        <v>83</v>
      </c>
      <c r="D130" s="193" t="s">
        <v>83</v>
      </c>
      <c r="E130" s="136"/>
      <c r="F130" s="193" t="s">
        <v>83</v>
      </c>
      <c r="G130" s="68"/>
    </row>
    <row r="131" spans="1:7" x14ac:dyDescent="0.25">
      <c r="A131" s="51" t="s">
        <v>1808</v>
      </c>
      <c r="B131" s="188" t="s">
        <v>604</v>
      </c>
      <c r="C131" s="193" t="s">
        <v>83</v>
      </c>
      <c r="D131" s="193" t="s">
        <v>83</v>
      </c>
      <c r="E131" s="136"/>
      <c r="F131" s="193" t="s">
        <v>83</v>
      </c>
      <c r="G131" s="68"/>
    </row>
    <row r="132" spans="1:7" x14ac:dyDescent="0.25">
      <c r="A132" s="51" t="s">
        <v>1809</v>
      </c>
      <c r="B132" s="188" t="s">
        <v>604</v>
      </c>
      <c r="C132" s="193" t="s">
        <v>83</v>
      </c>
      <c r="D132" s="193" t="s">
        <v>83</v>
      </c>
      <c r="E132" s="136"/>
      <c r="F132" s="193" t="s">
        <v>83</v>
      </c>
      <c r="G132" s="68"/>
    </row>
    <row r="133" spans="1:7" x14ac:dyDescent="0.25">
      <c r="A133" s="51" t="s">
        <v>1810</v>
      </c>
      <c r="B133" s="188" t="s">
        <v>604</v>
      </c>
      <c r="C133" s="193" t="s">
        <v>83</v>
      </c>
      <c r="D133" s="193" t="s">
        <v>83</v>
      </c>
      <c r="E133" s="136"/>
      <c r="F133" s="193" t="s">
        <v>83</v>
      </c>
      <c r="G133" s="68"/>
    </row>
    <row r="134" spans="1:7" x14ac:dyDescent="0.25">
      <c r="A134" s="51" t="s">
        <v>1811</v>
      </c>
      <c r="B134" s="188" t="s">
        <v>604</v>
      </c>
      <c r="C134" s="193" t="s">
        <v>83</v>
      </c>
      <c r="D134" s="193" t="s">
        <v>83</v>
      </c>
      <c r="E134" s="136"/>
      <c r="F134" s="193" t="s">
        <v>83</v>
      </c>
      <c r="G134" s="68"/>
    </row>
    <row r="135" spans="1:7" x14ac:dyDescent="0.25">
      <c r="A135" s="51" t="s">
        <v>1812</v>
      </c>
      <c r="B135" s="188" t="s">
        <v>604</v>
      </c>
      <c r="C135" s="193" t="s">
        <v>83</v>
      </c>
      <c r="D135" s="193" t="s">
        <v>83</v>
      </c>
      <c r="E135" s="136"/>
      <c r="F135" s="193" t="s">
        <v>83</v>
      </c>
      <c r="G135" s="68"/>
    </row>
    <row r="136" spans="1:7" x14ac:dyDescent="0.25">
      <c r="A136" s="51" t="s">
        <v>1813</v>
      </c>
      <c r="B136" s="188" t="s">
        <v>604</v>
      </c>
      <c r="C136" s="193" t="s">
        <v>83</v>
      </c>
      <c r="D136" s="193" t="s">
        <v>83</v>
      </c>
      <c r="E136" s="136"/>
      <c r="F136" s="193" t="s">
        <v>83</v>
      </c>
      <c r="G136" s="68"/>
    </row>
    <row r="137" spans="1:7" x14ac:dyDescent="0.25">
      <c r="A137" s="51" t="s">
        <v>1814</v>
      </c>
      <c r="B137" s="188" t="s">
        <v>604</v>
      </c>
      <c r="C137" s="193" t="s">
        <v>83</v>
      </c>
      <c r="D137" s="193" t="s">
        <v>83</v>
      </c>
      <c r="E137" s="136"/>
      <c r="F137" s="193" t="s">
        <v>83</v>
      </c>
      <c r="G137" s="68"/>
    </row>
    <row r="138" spans="1:7" x14ac:dyDescent="0.25">
      <c r="A138" s="51" t="s">
        <v>1815</v>
      </c>
      <c r="B138" s="188" t="s">
        <v>604</v>
      </c>
      <c r="C138" s="193" t="s">
        <v>83</v>
      </c>
      <c r="D138" s="193" t="s">
        <v>83</v>
      </c>
      <c r="E138" s="136"/>
      <c r="F138" s="193" t="s">
        <v>83</v>
      </c>
      <c r="G138" s="68"/>
    </row>
    <row r="139" spans="1:7" x14ac:dyDescent="0.25">
      <c r="A139" s="51" t="s">
        <v>1816</v>
      </c>
      <c r="B139" s="188" t="s">
        <v>604</v>
      </c>
      <c r="C139" s="193" t="s">
        <v>83</v>
      </c>
      <c r="D139" s="193" t="s">
        <v>83</v>
      </c>
      <c r="E139" s="136"/>
      <c r="F139" s="193" t="s">
        <v>83</v>
      </c>
      <c r="G139" s="68"/>
    </row>
    <row r="140" spans="1:7" x14ac:dyDescent="0.25">
      <c r="A140" s="51" t="s">
        <v>1817</v>
      </c>
      <c r="B140" s="188" t="s">
        <v>604</v>
      </c>
      <c r="C140" s="193" t="s">
        <v>83</v>
      </c>
      <c r="D140" s="193" t="s">
        <v>83</v>
      </c>
      <c r="E140" s="136"/>
      <c r="F140" s="193" t="s">
        <v>83</v>
      </c>
      <c r="G140" s="68"/>
    </row>
    <row r="141" spans="1:7" x14ac:dyDescent="0.25">
      <c r="A141" s="51" t="s">
        <v>1818</v>
      </c>
      <c r="B141" s="188" t="s">
        <v>604</v>
      </c>
      <c r="C141" s="193" t="s">
        <v>83</v>
      </c>
      <c r="D141" s="193" t="s">
        <v>83</v>
      </c>
      <c r="E141" s="136"/>
      <c r="F141" s="193" t="s">
        <v>83</v>
      </c>
      <c r="G141" s="68"/>
    </row>
    <row r="142" spans="1:7" x14ac:dyDescent="0.25">
      <c r="A142" s="51" t="s">
        <v>1819</v>
      </c>
      <c r="B142" s="188" t="s">
        <v>604</v>
      </c>
      <c r="C142" s="193" t="s">
        <v>83</v>
      </c>
      <c r="D142" s="193" t="s">
        <v>83</v>
      </c>
      <c r="E142" s="136"/>
      <c r="F142" s="193" t="s">
        <v>83</v>
      </c>
      <c r="G142" s="68"/>
    </row>
    <row r="143" spans="1:7" x14ac:dyDescent="0.25">
      <c r="A143" s="51" t="s">
        <v>1820</v>
      </c>
      <c r="B143" s="188" t="s">
        <v>604</v>
      </c>
      <c r="C143" s="193" t="s">
        <v>83</v>
      </c>
      <c r="D143" s="193" t="s">
        <v>83</v>
      </c>
      <c r="E143" s="136"/>
      <c r="F143" s="193" t="s">
        <v>83</v>
      </c>
      <c r="G143" s="68"/>
    </row>
    <row r="144" spans="1:7" x14ac:dyDescent="0.25">
      <c r="A144" s="51" t="s">
        <v>1821</v>
      </c>
      <c r="B144" s="188" t="s">
        <v>604</v>
      </c>
      <c r="C144" s="193" t="s">
        <v>83</v>
      </c>
      <c r="D144" s="193" t="s">
        <v>83</v>
      </c>
      <c r="E144" s="136"/>
      <c r="F144" s="193" t="s">
        <v>83</v>
      </c>
      <c r="G144" s="68"/>
    </row>
    <row r="145" spans="1:7" x14ac:dyDescent="0.25">
      <c r="A145" s="51" t="s">
        <v>1822</v>
      </c>
      <c r="B145" s="188" t="s">
        <v>604</v>
      </c>
      <c r="C145" s="193" t="s">
        <v>83</v>
      </c>
      <c r="D145" s="193" t="s">
        <v>83</v>
      </c>
      <c r="E145" s="136"/>
      <c r="F145" s="193" t="s">
        <v>83</v>
      </c>
      <c r="G145" s="68"/>
    </row>
    <row r="146" spans="1:7" x14ac:dyDescent="0.25">
      <c r="A146" s="51" t="s">
        <v>1823</v>
      </c>
      <c r="B146" s="188" t="s">
        <v>604</v>
      </c>
      <c r="C146" s="193" t="s">
        <v>83</v>
      </c>
      <c r="D146" s="193" t="s">
        <v>83</v>
      </c>
      <c r="E146" s="136"/>
      <c r="F146" s="193" t="s">
        <v>83</v>
      </c>
      <c r="G146" s="68"/>
    </row>
    <row r="147" spans="1:7" x14ac:dyDescent="0.25">
      <c r="A147" s="51" t="s">
        <v>1824</v>
      </c>
      <c r="B147" s="188" t="s">
        <v>604</v>
      </c>
      <c r="C147" s="193" t="s">
        <v>83</v>
      </c>
      <c r="D147" s="193" t="s">
        <v>83</v>
      </c>
      <c r="E147" s="136"/>
      <c r="F147" s="193" t="s">
        <v>83</v>
      </c>
      <c r="G147" s="68"/>
    </row>
    <row r="148" spans="1:7" x14ac:dyDescent="0.25">
      <c r="A148" s="51" t="s">
        <v>1825</v>
      </c>
      <c r="B148" s="188" t="s">
        <v>604</v>
      </c>
      <c r="C148" s="193" t="s">
        <v>83</v>
      </c>
      <c r="D148" s="193" t="s">
        <v>83</v>
      </c>
      <c r="E148" s="136"/>
      <c r="F148" s="193" t="s">
        <v>83</v>
      </c>
      <c r="G148" s="68"/>
    </row>
    <row r="149" spans="1:7" x14ac:dyDescent="0.25">
      <c r="A149" s="51" t="s">
        <v>1826</v>
      </c>
      <c r="B149" s="188" t="s">
        <v>604</v>
      </c>
      <c r="C149" s="193" t="s">
        <v>83</v>
      </c>
      <c r="D149" s="193" t="s">
        <v>83</v>
      </c>
      <c r="E149" s="136"/>
      <c r="F149" s="193" t="s">
        <v>83</v>
      </c>
      <c r="G149" s="68"/>
    </row>
    <row r="150" spans="1:7" x14ac:dyDescent="0.25">
      <c r="A150" s="51" t="s">
        <v>1827</v>
      </c>
      <c r="B150" s="188" t="s">
        <v>604</v>
      </c>
      <c r="C150" s="193" t="s">
        <v>83</v>
      </c>
      <c r="D150" s="193" t="s">
        <v>83</v>
      </c>
      <c r="E150" s="136"/>
      <c r="F150" s="193" t="s">
        <v>83</v>
      </c>
      <c r="G150" s="68"/>
    </row>
    <row r="151" spans="1:7" x14ac:dyDescent="0.25">
      <c r="A151" s="51" t="s">
        <v>1828</v>
      </c>
      <c r="B151" s="188" t="s">
        <v>604</v>
      </c>
      <c r="C151" s="193" t="s">
        <v>83</v>
      </c>
      <c r="D151" s="193" t="s">
        <v>83</v>
      </c>
      <c r="E151" s="136"/>
      <c r="F151" s="193" t="s">
        <v>83</v>
      </c>
      <c r="G151" s="68"/>
    </row>
    <row r="152" spans="1:7" x14ac:dyDescent="0.25">
      <c r="A152" s="51" t="s">
        <v>1829</v>
      </c>
      <c r="B152" s="188" t="s">
        <v>604</v>
      </c>
      <c r="C152" s="193" t="s">
        <v>83</v>
      </c>
      <c r="D152" s="193" t="s">
        <v>83</v>
      </c>
      <c r="E152" s="136"/>
      <c r="F152" s="193" t="s">
        <v>83</v>
      </c>
      <c r="G152" s="68"/>
    </row>
    <row r="153" spans="1:7" x14ac:dyDescent="0.25">
      <c r="A153" s="51" t="s">
        <v>1830</v>
      </c>
      <c r="B153" s="188" t="s">
        <v>604</v>
      </c>
      <c r="C153" s="193" t="s">
        <v>83</v>
      </c>
      <c r="D153" s="193" t="s">
        <v>83</v>
      </c>
      <c r="E153" s="136"/>
      <c r="F153" s="193" t="s">
        <v>83</v>
      </c>
      <c r="G153" s="68"/>
    </row>
    <row r="154" spans="1:7" x14ac:dyDescent="0.25">
      <c r="A154" s="51" t="s">
        <v>1831</v>
      </c>
      <c r="B154" s="188" t="s">
        <v>604</v>
      </c>
      <c r="C154" s="193" t="s">
        <v>83</v>
      </c>
      <c r="D154" s="193" t="s">
        <v>83</v>
      </c>
      <c r="E154" s="136"/>
      <c r="F154" s="193" t="s">
        <v>83</v>
      </c>
      <c r="G154" s="68"/>
    </row>
    <row r="155" spans="1:7" x14ac:dyDescent="0.25">
      <c r="A155" s="51" t="s">
        <v>1832</v>
      </c>
      <c r="B155" s="188" t="s">
        <v>604</v>
      </c>
      <c r="C155" s="193" t="s">
        <v>83</v>
      </c>
      <c r="D155" s="193" t="s">
        <v>83</v>
      </c>
      <c r="E155" s="136"/>
      <c r="F155" s="193" t="s">
        <v>83</v>
      </c>
      <c r="G155" s="68"/>
    </row>
    <row r="156" spans="1:7" x14ac:dyDescent="0.25">
      <c r="A156" s="51" t="s">
        <v>1833</v>
      </c>
      <c r="B156" s="188" t="s">
        <v>604</v>
      </c>
      <c r="C156" s="193" t="s">
        <v>83</v>
      </c>
      <c r="D156" s="193" t="s">
        <v>83</v>
      </c>
      <c r="E156" s="136"/>
      <c r="F156" s="193" t="s">
        <v>83</v>
      </c>
      <c r="G156" s="68"/>
    </row>
    <row r="157" spans="1:7" x14ac:dyDescent="0.25">
      <c r="A157" s="51" t="s">
        <v>1834</v>
      </c>
      <c r="B157" s="188" t="s">
        <v>604</v>
      </c>
      <c r="C157" s="193" t="s">
        <v>83</v>
      </c>
      <c r="D157" s="193" t="s">
        <v>83</v>
      </c>
      <c r="E157" s="136"/>
      <c r="F157" s="193" t="s">
        <v>83</v>
      </c>
      <c r="G157" s="68"/>
    </row>
    <row r="158" spans="1:7" x14ac:dyDescent="0.25">
      <c r="A158" s="51" t="s">
        <v>1835</v>
      </c>
      <c r="B158" s="188" t="s">
        <v>604</v>
      </c>
      <c r="C158" s="193" t="s">
        <v>83</v>
      </c>
      <c r="D158" s="193" t="s">
        <v>83</v>
      </c>
      <c r="E158" s="136"/>
      <c r="F158" s="193" t="s">
        <v>83</v>
      </c>
      <c r="G158" s="68"/>
    </row>
    <row r="159" spans="1:7" x14ac:dyDescent="0.25">
      <c r="A159" s="51" t="s">
        <v>1836</v>
      </c>
      <c r="B159" s="188" t="s">
        <v>604</v>
      </c>
      <c r="C159" s="193" t="s">
        <v>83</v>
      </c>
      <c r="D159" s="193" t="s">
        <v>83</v>
      </c>
      <c r="E159" s="136"/>
      <c r="F159" s="193" t="s">
        <v>83</v>
      </c>
      <c r="G159" s="68"/>
    </row>
    <row r="160" spans="1:7" x14ac:dyDescent="0.25">
      <c r="A160" s="51" t="s">
        <v>1837</v>
      </c>
      <c r="B160" s="188" t="s">
        <v>604</v>
      </c>
      <c r="C160" s="193" t="s">
        <v>83</v>
      </c>
      <c r="D160" s="193" t="s">
        <v>83</v>
      </c>
      <c r="E160" s="136"/>
      <c r="F160" s="193" t="s">
        <v>83</v>
      </c>
      <c r="G160" s="68"/>
    </row>
    <row r="161" spans="1:7" x14ac:dyDescent="0.25">
      <c r="A161" s="51" t="s">
        <v>1838</v>
      </c>
      <c r="B161" s="188" t="s">
        <v>604</v>
      </c>
      <c r="C161" s="193" t="s">
        <v>83</v>
      </c>
      <c r="D161" s="193" t="s">
        <v>83</v>
      </c>
      <c r="E161" s="136"/>
      <c r="F161" s="193" t="s">
        <v>83</v>
      </c>
      <c r="G161" s="68"/>
    </row>
    <row r="162" spans="1:7" x14ac:dyDescent="0.25">
      <c r="A162" s="51" t="s">
        <v>1839</v>
      </c>
      <c r="B162" s="188" t="s">
        <v>604</v>
      </c>
      <c r="C162" s="193" t="s">
        <v>83</v>
      </c>
      <c r="D162" s="193" t="s">
        <v>83</v>
      </c>
      <c r="E162" s="136"/>
      <c r="F162" s="193" t="s">
        <v>83</v>
      </c>
      <c r="G162" s="68"/>
    </row>
    <row r="163" spans="1:7" x14ac:dyDescent="0.25">
      <c r="A163" s="51" t="s">
        <v>1840</v>
      </c>
      <c r="B163" s="188" t="s">
        <v>604</v>
      </c>
      <c r="C163" s="193" t="s">
        <v>83</v>
      </c>
      <c r="D163" s="193" t="s">
        <v>83</v>
      </c>
      <c r="E163" s="136"/>
      <c r="F163" s="193" t="s">
        <v>83</v>
      </c>
      <c r="G163" s="68"/>
    </row>
    <row r="164" spans="1:7" x14ac:dyDescent="0.25">
      <c r="A164" s="51" t="s">
        <v>1841</v>
      </c>
      <c r="B164" s="188" t="s">
        <v>604</v>
      </c>
      <c r="C164" s="193" t="s">
        <v>83</v>
      </c>
      <c r="D164" s="193" t="s">
        <v>83</v>
      </c>
      <c r="E164" s="136"/>
      <c r="F164" s="193" t="s">
        <v>83</v>
      </c>
      <c r="G164" s="68"/>
    </row>
    <row r="165" spans="1:7" x14ac:dyDescent="0.25">
      <c r="A165" s="51" t="s">
        <v>1842</v>
      </c>
      <c r="B165" s="188" t="s">
        <v>604</v>
      </c>
      <c r="C165" s="193" t="s">
        <v>83</v>
      </c>
      <c r="D165" s="193" t="s">
        <v>83</v>
      </c>
      <c r="E165" s="136"/>
      <c r="F165" s="193" t="s">
        <v>83</v>
      </c>
      <c r="G165" s="68"/>
    </row>
    <row r="166" spans="1:7" x14ac:dyDescent="0.25">
      <c r="A166" s="51" t="s">
        <v>1843</v>
      </c>
      <c r="B166" s="188" t="s">
        <v>604</v>
      </c>
      <c r="C166" s="193" t="s">
        <v>83</v>
      </c>
      <c r="D166" s="193" t="s">
        <v>83</v>
      </c>
      <c r="E166" s="136"/>
      <c r="F166" s="193" t="s">
        <v>83</v>
      </c>
      <c r="G166" s="68"/>
    </row>
    <row r="167" spans="1:7" x14ac:dyDescent="0.25">
      <c r="A167" s="51" t="s">
        <v>1844</v>
      </c>
      <c r="B167" s="188" t="s">
        <v>604</v>
      </c>
      <c r="C167" s="193" t="s">
        <v>83</v>
      </c>
      <c r="D167" s="193" t="s">
        <v>83</v>
      </c>
      <c r="E167" s="136"/>
      <c r="F167" s="193" t="s">
        <v>83</v>
      </c>
      <c r="G167" s="68"/>
    </row>
    <row r="168" spans="1:7" x14ac:dyDescent="0.25">
      <c r="A168" s="51" t="s">
        <v>1845</v>
      </c>
      <c r="B168" s="188" t="s">
        <v>604</v>
      </c>
      <c r="C168" s="193" t="s">
        <v>83</v>
      </c>
      <c r="D168" s="193" t="s">
        <v>83</v>
      </c>
      <c r="E168" s="136"/>
      <c r="F168" s="193" t="s">
        <v>83</v>
      </c>
      <c r="G168" s="68"/>
    </row>
    <row r="169" spans="1:7" x14ac:dyDescent="0.25">
      <c r="A169" s="51" t="s">
        <v>1846</v>
      </c>
      <c r="B169" s="188" t="s">
        <v>604</v>
      </c>
      <c r="C169" s="193" t="s">
        <v>83</v>
      </c>
      <c r="D169" s="193" t="s">
        <v>83</v>
      </c>
      <c r="E169" s="136"/>
      <c r="F169" s="193" t="s">
        <v>83</v>
      </c>
      <c r="G169" s="68"/>
    </row>
    <row r="170" spans="1:7" x14ac:dyDescent="0.25">
      <c r="A170" s="51" t="s">
        <v>1847</v>
      </c>
      <c r="B170" s="188" t="s">
        <v>604</v>
      </c>
      <c r="C170" s="193" t="s">
        <v>83</v>
      </c>
      <c r="D170" s="193" t="s">
        <v>83</v>
      </c>
      <c r="E170" s="136"/>
      <c r="F170" s="193" t="s">
        <v>83</v>
      </c>
      <c r="G170" s="68"/>
    </row>
    <row r="171" spans="1:7" x14ac:dyDescent="0.25">
      <c r="A171" s="70"/>
      <c r="B171" s="70" t="s">
        <v>635</v>
      </c>
      <c r="C171" s="70" t="s">
        <v>511</v>
      </c>
      <c r="D171" s="70" t="s">
        <v>512</v>
      </c>
      <c r="E171" s="70"/>
      <c r="F171" s="70" t="s">
        <v>480</v>
      </c>
      <c r="G171" s="70"/>
    </row>
    <row r="172" spans="1:7" x14ac:dyDescent="0.25">
      <c r="A172" s="51" t="s">
        <v>1848</v>
      </c>
      <c r="B172" s="51" t="s">
        <v>637</v>
      </c>
      <c r="C172" s="193">
        <v>0.37</v>
      </c>
      <c r="D172" s="193">
        <v>0.34320000000000001</v>
      </c>
      <c r="E172" s="137"/>
      <c r="F172" s="193">
        <v>0.3679</v>
      </c>
      <c r="G172" s="68"/>
    </row>
    <row r="173" spans="1:7" x14ac:dyDescent="0.25">
      <c r="A173" s="51" t="s">
        <v>1849</v>
      </c>
      <c r="B173" s="51" t="s">
        <v>639</v>
      </c>
      <c r="C173" s="193">
        <v>0.63</v>
      </c>
      <c r="D173" s="193">
        <v>0.65680000000000005</v>
      </c>
      <c r="E173" s="137"/>
      <c r="F173" s="193">
        <v>0.6321</v>
      </c>
      <c r="G173" s="68"/>
    </row>
    <row r="174" spans="1:7" x14ac:dyDescent="0.25">
      <c r="A174" s="51" t="s">
        <v>1850</v>
      </c>
      <c r="B174" s="51" t="s">
        <v>143</v>
      </c>
      <c r="C174" s="193">
        <v>0</v>
      </c>
      <c r="D174" s="193">
        <v>0</v>
      </c>
      <c r="E174" s="137"/>
      <c r="F174" s="193">
        <v>0</v>
      </c>
      <c r="G174" s="68"/>
    </row>
    <row r="175" spans="1:7" x14ac:dyDescent="0.25">
      <c r="A175" s="51" t="s">
        <v>1851</v>
      </c>
      <c r="B175" s="51"/>
      <c r="C175" s="136"/>
      <c r="D175" s="136"/>
      <c r="E175" s="137"/>
      <c r="F175" s="136"/>
      <c r="G175" s="68"/>
    </row>
    <row r="176" spans="1:7" x14ac:dyDescent="0.25">
      <c r="A176" s="51" t="s">
        <v>1852</v>
      </c>
      <c r="B176" s="51"/>
      <c r="C176" s="136"/>
      <c r="D176" s="136"/>
      <c r="E176" s="137"/>
      <c r="F176" s="136"/>
      <c r="G176" s="68"/>
    </row>
    <row r="177" spans="1:7" x14ac:dyDescent="0.25">
      <c r="A177" s="51" t="s">
        <v>1853</v>
      </c>
      <c r="B177" s="51"/>
      <c r="C177" s="136"/>
      <c r="D177" s="136"/>
      <c r="E177" s="137"/>
      <c r="F177" s="136"/>
      <c r="G177" s="68"/>
    </row>
    <row r="178" spans="1:7" x14ac:dyDescent="0.25">
      <c r="A178" s="51" t="s">
        <v>1854</v>
      </c>
      <c r="B178" s="51"/>
      <c r="C178" s="136"/>
      <c r="D178" s="136"/>
      <c r="E178" s="137"/>
      <c r="F178" s="136"/>
      <c r="G178" s="68"/>
    </row>
    <row r="179" spans="1:7" x14ac:dyDescent="0.25">
      <c r="A179" s="51" t="s">
        <v>1855</v>
      </c>
      <c r="B179" s="51"/>
      <c r="C179" s="136"/>
      <c r="D179" s="136"/>
      <c r="E179" s="137"/>
      <c r="F179" s="136"/>
      <c r="G179" s="68"/>
    </row>
    <row r="180" spans="1:7" x14ac:dyDescent="0.25">
      <c r="A180" s="51" t="s">
        <v>1856</v>
      </c>
      <c r="B180" s="51"/>
      <c r="C180" s="136"/>
      <c r="D180" s="136"/>
      <c r="E180" s="137"/>
      <c r="F180" s="136"/>
      <c r="G180" s="68"/>
    </row>
    <row r="181" spans="1:7" x14ac:dyDescent="0.25">
      <c r="A181" s="70"/>
      <c r="B181" s="70" t="s">
        <v>647</v>
      </c>
      <c r="C181" s="70" t="s">
        <v>511</v>
      </c>
      <c r="D181" s="70" t="s">
        <v>512</v>
      </c>
      <c r="E181" s="70"/>
      <c r="F181" s="70" t="s">
        <v>480</v>
      </c>
      <c r="G181" s="70"/>
    </row>
    <row r="182" spans="1:7" x14ac:dyDescent="0.25">
      <c r="A182" s="51" t="s">
        <v>1857</v>
      </c>
      <c r="B182" s="51" t="s">
        <v>649</v>
      </c>
      <c r="C182" s="193">
        <v>0.63</v>
      </c>
      <c r="D182" s="193">
        <v>0.65680000000000005</v>
      </c>
      <c r="E182" s="137"/>
      <c r="F182" s="193">
        <v>0.6321</v>
      </c>
      <c r="G182" s="68"/>
    </row>
    <row r="183" spans="1:7" x14ac:dyDescent="0.25">
      <c r="A183" s="51" t="s">
        <v>1858</v>
      </c>
      <c r="B183" s="51" t="s">
        <v>651</v>
      </c>
      <c r="C183" s="193">
        <v>0.37</v>
      </c>
      <c r="D183" s="193">
        <v>0.34320000000000001</v>
      </c>
      <c r="E183" s="137"/>
      <c r="F183" s="193">
        <v>0.3679</v>
      </c>
      <c r="G183" s="68"/>
    </row>
    <row r="184" spans="1:7" x14ac:dyDescent="0.25">
      <c r="A184" s="51" t="s">
        <v>1859</v>
      </c>
      <c r="B184" s="51" t="s">
        <v>143</v>
      </c>
      <c r="C184" s="193">
        <v>0</v>
      </c>
      <c r="D184" s="193">
        <v>0</v>
      </c>
      <c r="E184" s="137"/>
      <c r="F184" s="193">
        <v>0</v>
      </c>
      <c r="G184" s="68"/>
    </row>
    <row r="185" spans="1:7" x14ac:dyDescent="0.25">
      <c r="A185" s="51" t="s">
        <v>1860</v>
      </c>
      <c r="B185" s="51"/>
      <c r="C185" s="51"/>
      <c r="D185" s="51"/>
      <c r="E185" s="49"/>
      <c r="F185" s="51"/>
      <c r="G185" s="68"/>
    </row>
    <row r="186" spans="1:7" x14ac:dyDescent="0.25">
      <c r="A186" s="51" t="s">
        <v>1861</v>
      </c>
      <c r="B186" s="51"/>
      <c r="C186" s="51"/>
      <c r="D186" s="51"/>
      <c r="E186" s="49"/>
      <c r="F186" s="51"/>
      <c r="G186" s="68"/>
    </row>
    <row r="187" spans="1:7" x14ac:dyDescent="0.25">
      <c r="A187" s="51" t="s">
        <v>1862</v>
      </c>
      <c r="B187" s="51"/>
      <c r="C187" s="51"/>
      <c r="D187" s="51"/>
      <c r="E187" s="49"/>
      <c r="F187" s="51"/>
      <c r="G187" s="68"/>
    </row>
    <row r="188" spans="1:7" x14ac:dyDescent="0.25">
      <c r="A188" s="51" t="s">
        <v>1863</v>
      </c>
      <c r="B188" s="51"/>
      <c r="C188" s="51"/>
      <c r="D188" s="51"/>
      <c r="E188" s="49"/>
      <c r="F188" s="51"/>
      <c r="G188" s="68"/>
    </row>
    <row r="189" spans="1:7" x14ac:dyDescent="0.25">
      <c r="A189" s="51" t="s">
        <v>1864</v>
      </c>
      <c r="B189" s="51"/>
      <c r="C189" s="51"/>
      <c r="D189" s="51"/>
      <c r="E189" s="49"/>
      <c r="F189" s="51"/>
      <c r="G189" s="68"/>
    </row>
    <row r="190" spans="1:7" x14ac:dyDescent="0.25">
      <c r="A190" s="51" t="s">
        <v>1865</v>
      </c>
      <c r="B190" s="51"/>
      <c r="C190" s="51"/>
      <c r="D190" s="51"/>
      <c r="E190" s="49"/>
      <c r="F190" s="51"/>
      <c r="G190" s="68"/>
    </row>
    <row r="191" spans="1:7" x14ac:dyDescent="0.25">
      <c r="A191" s="70"/>
      <c r="B191" s="70" t="s">
        <v>659</v>
      </c>
      <c r="C191" s="70" t="s">
        <v>511</v>
      </c>
      <c r="D191" s="70" t="s">
        <v>512</v>
      </c>
      <c r="E191" s="70"/>
      <c r="F191" s="70" t="s">
        <v>480</v>
      </c>
      <c r="G191" s="70"/>
    </row>
    <row r="192" spans="1:7" x14ac:dyDescent="0.25">
      <c r="A192" s="51" t="s">
        <v>1866</v>
      </c>
      <c r="B192" s="47" t="s">
        <v>661</v>
      </c>
      <c r="C192" s="193">
        <v>0</v>
      </c>
      <c r="D192" s="193">
        <v>0</v>
      </c>
      <c r="E192" s="137"/>
      <c r="F192" s="193">
        <v>0</v>
      </c>
      <c r="G192" s="68"/>
    </row>
    <row r="193" spans="1:7" x14ac:dyDescent="0.25">
      <c r="A193" s="51" t="s">
        <v>1867</v>
      </c>
      <c r="B193" s="47" t="s">
        <v>663</v>
      </c>
      <c r="C193" s="193">
        <v>0</v>
      </c>
      <c r="D193" s="193">
        <v>0</v>
      </c>
      <c r="E193" s="137"/>
      <c r="F193" s="193">
        <v>0</v>
      </c>
      <c r="G193" s="68"/>
    </row>
    <row r="194" spans="1:7" x14ac:dyDescent="0.25">
      <c r="A194" s="51" t="s">
        <v>1868</v>
      </c>
      <c r="B194" s="47" t="s">
        <v>665</v>
      </c>
      <c r="C194" s="193">
        <v>0</v>
      </c>
      <c r="D194" s="193">
        <v>0</v>
      </c>
      <c r="E194" s="136"/>
      <c r="F194" s="193">
        <v>0</v>
      </c>
      <c r="G194" s="68"/>
    </row>
    <row r="195" spans="1:7" x14ac:dyDescent="0.25">
      <c r="A195" s="51" t="s">
        <v>1869</v>
      </c>
      <c r="B195" s="47" t="s">
        <v>667</v>
      </c>
      <c r="C195" s="193">
        <v>1.0800000000000001E-2</v>
      </c>
      <c r="D195" s="193">
        <v>1.03E-2</v>
      </c>
      <c r="E195" s="136"/>
      <c r="F195" s="193">
        <v>1.0800000000000001E-2</v>
      </c>
      <c r="G195" s="68"/>
    </row>
    <row r="196" spans="1:7" x14ac:dyDescent="0.25">
      <c r="A196" s="51" t="s">
        <v>1870</v>
      </c>
      <c r="B196" s="47" t="s">
        <v>669</v>
      </c>
      <c r="C196" s="193">
        <v>0.98919999999999997</v>
      </c>
      <c r="D196" s="193">
        <v>0.98970000000000002</v>
      </c>
      <c r="E196" s="136"/>
      <c r="F196" s="193">
        <v>0.98919999999999997</v>
      </c>
      <c r="G196" s="68"/>
    </row>
    <row r="197" spans="1:7" x14ac:dyDescent="0.25">
      <c r="A197" s="51" t="s">
        <v>2364</v>
      </c>
      <c r="B197" s="66"/>
      <c r="C197" s="136"/>
      <c r="D197" s="136"/>
      <c r="E197" s="136"/>
      <c r="F197" s="136"/>
      <c r="G197" s="68"/>
    </row>
    <row r="198" spans="1:7" x14ac:dyDescent="0.25">
      <c r="A198" s="51" t="s">
        <v>2365</v>
      </c>
      <c r="B198" s="66"/>
      <c r="C198" s="136"/>
      <c r="D198" s="136"/>
      <c r="E198" s="136"/>
      <c r="F198" s="136"/>
      <c r="G198" s="68"/>
    </row>
    <row r="199" spans="1:7" x14ac:dyDescent="0.25">
      <c r="A199" s="51" t="s">
        <v>2366</v>
      </c>
      <c r="B199" s="47"/>
      <c r="C199" s="136"/>
      <c r="D199" s="136"/>
      <c r="E199" s="136"/>
      <c r="F199" s="136"/>
      <c r="G199" s="68"/>
    </row>
    <row r="200" spans="1:7" x14ac:dyDescent="0.25">
      <c r="A200" s="51" t="s">
        <v>2367</v>
      </c>
      <c r="B200" s="47"/>
      <c r="C200" s="136"/>
      <c r="D200" s="136"/>
      <c r="E200" s="136"/>
      <c r="F200" s="136"/>
      <c r="G200" s="68"/>
    </row>
    <row r="201" spans="1:7" x14ac:dyDescent="0.25">
      <c r="A201" s="70"/>
      <c r="B201" s="70" t="s">
        <v>674</v>
      </c>
      <c r="C201" s="70" t="s">
        <v>511</v>
      </c>
      <c r="D201" s="70" t="s">
        <v>512</v>
      </c>
      <c r="E201" s="70"/>
      <c r="F201" s="70" t="s">
        <v>480</v>
      </c>
      <c r="G201" s="70"/>
    </row>
    <row r="202" spans="1:7" x14ac:dyDescent="0.25">
      <c r="A202" s="51" t="s">
        <v>1871</v>
      </c>
      <c r="B202" s="51" t="s">
        <v>676</v>
      </c>
      <c r="C202" s="193">
        <v>0</v>
      </c>
      <c r="D202" s="193">
        <v>0</v>
      </c>
      <c r="E202" s="137"/>
      <c r="F202" s="193">
        <v>0</v>
      </c>
      <c r="G202" s="68"/>
    </row>
    <row r="203" spans="1:7" x14ac:dyDescent="0.25">
      <c r="A203" s="51" t="s">
        <v>2368</v>
      </c>
      <c r="B203" s="131"/>
      <c r="C203" s="136"/>
      <c r="D203" s="136"/>
      <c r="E203" s="137"/>
      <c r="F203" s="136"/>
      <c r="G203" s="68"/>
    </row>
    <row r="204" spans="1:7" x14ac:dyDescent="0.25">
      <c r="A204" s="51" t="s">
        <v>2369</v>
      </c>
      <c r="B204" s="131"/>
      <c r="C204" s="136"/>
      <c r="D204" s="136"/>
      <c r="E204" s="137"/>
      <c r="F204" s="136"/>
      <c r="G204" s="68"/>
    </row>
    <row r="205" spans="1:7" x14ac:dyDescent="0.25">
      <c r="A205" s="51" t="s">
        <v>2370</v>
      </c>
      <c r="B205" s="131"/>
      <c r="C205" s="136"/>
      <c r="D205" s="136"/>
      <c r="E205" s="137"/>
      <c r="F205" s="136"/>
      <c r="G205" s="68"/>
    </row>
    <row r="206" spans="1:7" x14ac:dyDescent="0.25">
      <c r="A206" s="51" t="s">
        <v>2371</v>
      </c>
      <c r="B206" s="131"/>
      <c r="C206" s="136"/>
      <c r="D206" s="136"/>
      <c r="E206" s="137"/>
      <c r="F206" s="136"/>
      <c r="G206" s="68"/>
    </row>
    <row r="207" spans="1:7" x14ac:dyDescent="0.25">
      <c r="A207" s="51" t="s">
        <v>2372</v>
      </c>
      <c r="B207" s="68"/>
      <c r="C207" s="68"/>
      <c r="D207" s="68"/>
      <c r="E207" s="68"/>
      <c r="F207" s="68"/>
      <c r="G207" s="68"/>
    </row>
    <row r="208" spans="1:7" x14ac:dyDescent="0.25">
      <c r="A208" s="51" t="s">
        <v>2373</v>
      </c>
      <c r="B208" s="68"/>
      <c r="C208" s="68"/>
      <c r="D208" s="68"/>
      <c r="E208" s="68"/>
      <c r="F208" s="68"/>
      <c r="G208" s="68"/>
    </row>
    <row r="209" spans="1:7" x14ac:dyDescent="0.25">
      <c r="A209" s="51" t="s">
        <v>2374</v>
      </c>
      <c r="B209" s="68"/>
      <c r="C209" s="68"/>
      <c r="D209" s="68"/>
      <c r="E209" s="68"/>
      <c r="F209" s="68"/>
      <c r="G209" s="68"/>
    </row>
    <row r="210" spans="1:7" ht="18.75" x14ac:dyDescent="0.25">
      <c r="A210" s="132"/>
      <c r="B210" s="160" t="s">
        <v>1689</v>
      </c>
      <c r="C210" s="159"/>
      <c r="D210" s="159"/>
      <c r="E210" s="159"/>
      <c r="F210" s="159"/>
      <c r="G210" s="159"/>
    </row>
    <row r="211" spans="1:7" x14ac:dyDescent="0.25">
      <c r="A211" s="70"/>
      <c r="B211" s="70" t="s">
        <v>681</v>
      </c>
      <c r="C211" s="70" t="s">
        <v>682</v>
      </c>
      <c r="D211" s="70" t="s">
        <v>683</v>
      </c>
      <c r="E211" s="70"/>
      <c r="F211" s="70" t="s">
        <v>511</v>
      </c>
      <c r="G211" s="70" t="s">
        <v>684</v>
      </c>
    </row>
    <row r="212" spans="1:7" x14ac:dyDescent="0.25">
      <c r="A212" s="51" t="s">
        <v>1872</v>
      </c>
      <c r="B212" s="68" t="s">
        <v>686</v>
      </c>
      <c r="C212" s="176">
        <v>869.39700000000005</v>
      </c>
      <c r="D212" s="51"/>
      <c r="E212" s="65"/>
      <c r="F212" s="84"/>
      <c r="G212" s="84"/>
    </row>
    <row r="213" spans="1:7" x14ac:dyDescent="0.25">
      <c r="A213" s="65"/>
      <c r="B213" s="99"/>
      <c r="C213" s="65"/>
      <c r="D213" s="65"/>
      <c r="E213" s="65"/>
      <c r="F213" s="84"/>
      <c r="G213" s="84"/>
    </row>
    <row r="214" spans="1:7" x14ac:dyDescent="0.25">
      <c r="A214" s="51"/>
      <c r="B214" s="68" t="s">
        <v>687</v>
      </c>
      <c r="C214" s="65"/>
      <c r="D214" s="65"/>
      <c r="E214" s="65"/>
      <c r="F214" s="84"/>
      <c r="G214" s="84"/>
    </row>
    <row r="215" spans="1:7" x14ac:dyDescent="0.25">
      <c r="A215" s="51" t="s">
        <v>1873</v>
      </c>
      <c r="B215" s="188" t="s">
        <v>2751</v>
      </c>
      <c r="C215" s="176">
        <v>6.0857999999999999</v>
      </c>
      <c r="D215" s="194">
        <v>7</v>
      </c>
      <c r="E215" s="65"/>
      <c r="F215" s="148">
        <f>IF($C$239=0,"",IF(C215="[for completion]","",IF(C215="","",C215/$C$239)))</f>
        <v>1</v>
      </c>
      <c r="G215" s="148">
        <f>IF($D$239=0,"",IF(D215="[for completion]","",IF(D215="","",D215/$D$239)))</f>
        <v>1</v>
      </c>
    </row>
    <row r="216" spans="1:7" x14ac:dyDescent="0.25">
      <c r="A216" s="51" t="s">
        <v>1874</v>
      </c>
      <c r="B216" s="188" t="s">
        <v>2752</v>
      </c>
      <c r="C216" s="176">
        <v>0</v>
      </c>
      <c r="D216" s="194">
        <v>0</v>
      </c>
      <c r="E216" s="65"/>
      <c r="F216" s="148">
        <f t="shared" ref="F216:F238" si="4">IF($C$239=0,"",IF(C216="[for completion]","",IF(C216="","",C216/$C$239)))</f>
        <v>0</v>
      </c>
      <c r="G216" s="148">
        <f t="shared" ref="G216:G238" si="5">IF($D$239=0,"",IF(D216="[for completion]","",IF(D216="","",D216/$D$239)))</f>
        <v>0</v>
      </c>
    </row>
    <row r="217" spans="1:7" x14ac:dyDescent="0.25">
      <c r="A217" s="51" t="s">
        <v>1875</v>
      </c>
      <c r="B217" s="188" t="s">
        <v>2753</v>
      </c>
      <c r="C217" s="176">
        <v>0</v>
      </c>
      <c r="D217" s="194">
        <v>0</v>
      </c>
      <c r="E217" s="65"/>
      <c r="F217" s="148">
        <f t="shared" si="4"/>
        <v>0</v>
      </c>
      <c r="G217" s="148">
        <f t="shared" si="5"/>
        <v>0</v>
      </c>
    </row>
    <row r="218" spans="1:7" x14ac:dyDescent="0.25">
      <c r="A218" s="51" t="s">
        <v>1876</v>
      </c>
      <c r="B218" s="188" t="s">
        <v>2754</v>
      </c>
      <c r="C218" s="176">
        <v>0</v>
      </c>
      <c r="D218" s="194">
        <v>0</v>
      </c>
      <c r="E218" s="65"/>
      <c r="F218" s="148">
        <f t="shared" si="4"/>
        <v>0</v>
      </c>
      <c r="G218" s="148">
        <f t="shared" si="5"/>
        <v>0</v>
      </c>
    </row>
    <row r="219" spans="1:7" x14ac:dyDescent="0.25">
      <c r="A219" s="51" t="s">
        <v>1877</v>
      </c>
      <c r="B219" s="188" t="s">
        <v>2755</v>
      </c>
      <c r="C219" s="176">
        <v>0</v>
      </c>
      <c r="D219" s="194">
        <v>0</v>
      </c>
      <c r="E219" s="65"/>
      <c r="F219" s="148">
        <f t="shared" si="4"/>
        <v>0</v>
      </c>
      <c r="G219" s="148">
        <f t="shared" si="5"/>
        <v>0</v>
      </c>
    </row>
    <row r="220" spans="1:7" x14ac:dyDescent="0.25">
      <c r="A220" s="51" t="s">
        <v>1878</v>
      </c>
      <c r="B220" s="188" t="s">
        <v>2756</v>
      </c>
      <c r="C220" s="176">
        <v>0</v>
      </c>
      <c r="D220" s="194">
        <v>0</v>
      </c>
      <c r="E220" s="65"/>
      <c r="F220" s="148">
        <f t="shared" si="4"/>
        <v>0</v>
      </c>
      <c r="G220" s="148">
        <f t="shared" si="5"/>
        <v>0</v>
      </c>
    </row>
    <row r="221" spans="1:7" x14ac:dyDescent="0.25">
      <c r="A221" s="51" t="s">
        <v>1879</v>
      </c>
      <c r="B221" s="188" t="s">
        <v>604</v>
      </c>
      <c r="C221" s="176" t="s">
        <v>83</v>
      </c>
      <c r="D221" s="194" t="s">
        <v>83</v>
      </c>
      <c r="E221" s="65"/>
      <c r="F221" s="148" t="str">
        <f t="shared" si="4"/>
        <v/>
      </c>
      <c r="G221" s="148" t="str">
        <f t="shared" si="5"/>
        <v/>
      </c>
    </row>
    <row r="222" spans="1:7" x14ac:dyDescent="0.25">
      <c r="A222" s="51" t="s">
        <v>1880</v>
      </c>
      <c r="B222" s="188" t="s">
        <v>604</v>
      </c>
      <c r="C222" s="176" t="s">
        <v>83</v>
      </c>
      <c r="D222" s="194" t="s">
        <v>83</v>
      </c>
      <c r="E222" s="65"/>
      <c r="F222" s="148" t="str">
        <f t="shared" si="4"/>
        <v/>
      </c>
      <c r="G222" s="148" t="str">
        <f t="shared" si="5"/>
        <v/>
      </c>
    </row>
    <row r="223" spans="1:7" x14ac:dyDescent="0.25">
      <c r="A223" s="51" t="s">
        <v>1881</v>
      </c>
      <c r="B223" s="188" t="s">
        <v>604</v>
      </c>
      <c r="C223" s="176" t="s">
        <v>83</v>
      </c>
      <c r="D223" s="194" t="s">
        <v>83</v>
      </c>
      <c r="E223" s="65"/>
      <c r="F223" s="148" t="str">
        <f t="shared" si="4"/>
        <v/>
      </c>
      <c r="G223" s="148" t="str">
        <f t="shared" si="5"/>
        <v/>
      </c>
    </row>
    <row r="224" spans="1:7" x14ac:dyDescent="0.25">
      <c r="A224" s="51" t="s">
        <v>1882</v>
      </c>
      <c r="B224" s="188" t="s">
        <v>604</v>
      </c>
      <c r="C224" s="176" t="s">
        <v>83</v>
      </c>
      <c r="D224" s="194" t="s">
        <v>83</v>
      </c>
      <c r="E224" s="68"/>
      <c r="F224" s="148" t="str">
        <f t="shared" si="4"/>
        <v/>
      </c>
      <c r="G224" s="148" t="str">
        <f t="shared" si="5"/>
        <v/>
      </c>
    </row>
    <row r="225" spans="1:7" x14ac:dyDescent="0.25">
      <c r="A225" s="51" t="s">
        <v>1883</v>
      </c>
      <c r="B225" s="188" t="s">
        <v>604</v>
      </c>
      <c r="C225" s="176" t="s">
        <v>83</v>
      </c>
      <c r="D225" s="194" t="s">
        <v>83</v>
      </c>
      <c r="E225" s="68"/>
      <c r="F225" s="148" t="str">
        <f t="shared" si="4"/>
        <v/>
      </c>
      <c r="G225" s="148" t="str">
        <f t="shared" si="5"/>
        <v/>
      </c>
    </row>
    <row r="226" spans="1:7" x14ac:dyDescent="0.25">
      <c r="A226" s="51" t="s">
        <v>1884</v>
      </c>
      <c r="B226" s="188" t="s">
        <v>604</v>
      </c>
      <c r="C226" s="176" t="s">
        <v>83</v>
      </c>
      <c r="D226" s="194" t="s">
        <v>83</v>
      </c>
      <c r="E226" s="68"/>
      <c r="F226" s="148" t="str">
        <f t="shared" si="4"/>
        <v/>
      </c>
      <c r="G226" s="148" t="str">
        <f t="shared" si="5"/>
        <v/>
      </c>
    </row>
    <row r="227" spans="1:7" x14ac:dyDescent="0.25">
      <c r="A227" s="51" t="s">
        <v>1885</v>
      </c>
      <c r="B227" s="188" t="s">
        <v>604</v>
      </c>
      <c r="C227" s="176" t="s">
        <v>83</v>
      </c>
      <c r="D227" s="194" t="s">
        <v>83</v>
      </c>
      <c r="E227" s="68"/>
      <c r="F227" s="148" t="str">
        <f t="shared" si="4"/>
        <v/>
      </c>
      <c r="G227" s="148" t="str">
        <f t="shared" si="5"/>
        <v/>
      </c>
    </row>
    <row r="228" spans="1:7" x14ac:dyDescent="0.25">
      <c r="A228" s="51" t="s">
        <v>1886</v>
      </c>
      <c r="B228" s="188" t="s">
        <v>604</v>
      </c>
      <c r="C228" s="176" t="s">
        <v>83</v>
      </c>
      <c r="D228" s="194" t="s">
        <v>83</v>
      </c>
      <c r="E228" s="68"/>
      <c r="F228" s="148" t="str">
        <f t="shared" si="4"/>
        <v/>
      </c>
      <c r="G228" s="148" t="str">
        <f t="shared" si="5"/>
        <v/>
      </c>
    </row>
    <row r="229" spans="1:7" x14ac:dyDescent="0.25">
      <c r="A229" s="51" t="s">
        <v>1887</v>
      </c>
      <c r="B229" s="188" t="s">
        <v>604</v>
      </c>
      <c r="C229" s="176" t="s">
        <v>83</v>
      </c>
      <c r="D229" s="194" t="s">
        <v>83</v>
      </c>
      <c r="E229" s="68"/>
      <c r="F229" s="148" t="str">
        <f t="shared" si="4"/>
        <v/>
      </c>
      <c r="G229" s="148" t="str">
        <f t="shared" si="5"/>
        <v/>
      </c>
    </row>
    <row r="230" spans="1:7" x14ac:dyDescent="0.25">
      <c r="A230" s="51" t="s">
        <v>1888</v>
      </c>
      <c r="B230" s="188" t="s">
        <v>604</v>
      </c>
      <c r="C230" s="176" t="s">
        <v>83</v>
      </c>
      <c r="D230" s="194" t="s">
        <v>83</v>
      </c>
      <c r="E230" s="51"/>
      <c r="F230" s="148" t="str">
        <f t="shared" si="4"/>
        <v/>
      </c>
      <c r="G230" s="148" t="str">
        <f t="shared" si="5"/>
        <v/>
      </c>
    </row>
    <row r="231" spans="1:7" x14ac:dyDescent="0.25">
      <c r="A231" s="51" t="s">
        <v>1889</v>
      </c>
      <c r="B231" s="188" t="s">
        <v>604</v>
      </c>
      <c r="C231" s="176" t="s">
        <v>83</v>
      </c>
      <c r="D231" s="194" t="s">
        <v>83</v>
      </c>
      <c r="E231" s="130"/>
      <c r="F231" s="148" t="str">
        <f t="shared" si="4"/>
        <v/>
      </c>
      <c r="G231" s="148" t="str">
        <f t="shared" si="5"/>
        <v/>
      </c>
    </row>
    <row r="232" spans="1:7" x14ac:dyDescent="0.25">
      <c r="A232" s="51" t="s">
        <v>1890</v>
      </c>
      <c r="B232" s="188" t="s">
        <v>604</v>
      </c>
      <c r="C232" s="176" t="s">
        <v>83</v>
      </c>
      <c r="D232" s="194" t="s">
        <v>83</v>
      </c>
      <c r="E232" s="130"/>
      <c r="F232" s="148" t="str">
        <f t="shared" si="4"/>
        <v/>
      </c>
      <c r="G232" s="148" t="str">
        <f t="shared" si="5"/>
        <v/>
      </c>
    </row>
    <row r="233" spans="1:7" x14ac:dyDescent="0.25">
      <c r="A233" s="51" t="s">
        <v>1891</v>
      </c>
      <c r="B233" s="188" t="s">
        <v>604</v>
      </c>
      <c r="C233" s="176" t="s">
        <v>83</v>
      </c>
      <c r="D233" s="194" t="s">
        <v>83</v>
      </c>
      <c r="E233" s="130"/>
      <c r="F233" s="148" t="str">
        <f t="shared" si="4"/>
        <v/>
      </c>
      <c r="G233" s="148" t="str">
        <f t="shared" si="5"/>
        <v/>
      </c>
    </row>
    <row r="234" spans="1:7" x14ac:dyDescent="0.25">
      <c r="A234" s="51" t="s">
        <v>1892</v>
      </c>
      <c r="B234" s="188" t="s">
        <v>604</v>
      </c>
      <c r="C234" s="176" t="s">
        <v>83</v>
      </c>
      <c r="D234" s="194" t="s">
        <v>83</v>
      </c>
      <c r="E234" s="130"/>
      <c r="F234" s="148" t="str">
        <f t="shared" si="4"/>
        <v/>
      </c>
      <c r="G234" s="148" t="str">
        <f t="shared" si="5"/>
        <v/>
      </c>
    </row>
    <row r="235" spans="1:7" x14ac:dyDescent="0.25">
      <c r="A235" s="51" t="s">
        <v>1893</v>
      </c>
      <c r="B235" s="188" t="s">
        <v>604</v>
      </c>
      <c r="C235" s="176" t="s">
        <v>83</v>
      </c>
      <c r="D235" s="194" t="s">
        <v>83</v>
      </c>
      <c r="E235" s="130"/>
      <c r="F235" s="148" t="str">
        <f t="shared" si="4"/>
        <v/>
      </c>
      <c r="G235" s="148" t="str">
        <f t="shared" si="5"/>
        <v/>
      </c>
    </row>
    <row r="236" spans="1:7" x14ac:dyDescent="0.25">
      <c r="A236" s="51" t="s">
        <v>1894</v>
      </c>
      <c r="B236" s="188" t="s">
        <v>604</v>
      </c>
      <c r="C236" s="176" t="s">
        <v>83</v>
      </c>
      <c r="D236" s="194" t="s">
        <v>83</v>
      </c>
      <c r="E236" s="130"/>
      <c r="F236" s="148" t="str">
        <f t="shared" si="4"/>
        <v/>
      </c>
      <c r="G236" s="148" t="str">
        <f t="shared" si="5"/>
        <v/>
      </c>
    </row>
    <row r="237" spans="1:7" x14ac:dyDescent="0.25">
      <c r="A237" s="51" t="s">
        <v>1895</v>
      </c>
      <c r="B237" s="188" t="s">
        <v>604</v>
      </c>
      <c r="C237" s="176" t="s">
        <v>83</v>
      </c>
      <c r="D237" s="194" t="s">
        <v>83</v>
      </c>
      <c r="E237" s="130"/>
      <c r="F237" s="148" t="str">
        <f t="shared" si="4"/>
        <v/>
      </c>
      <c r="G237" s="148" t="str">
        <f t="shared" si="5"/>
        <v/>
      </c>
    </row>
    <row r="238" spans="1:7" x14ac:dyDescent="0.25">
      <c r="A238" s="51" t="s">
        <v>1896</v>
      </c>
      <c r="B238" s="188" t="s">
        <v>604</v>
      </c>
      <c r="C238" s="176" t="s">
        <v>83</v>
      </c>
      <c r="D238" s="194" t="s">
        <v>83</v>
      </c>
      <c r="E238" s="130"/>
      <c r="F238" s="148" t="str">
        <f t="shared" si="4"/>
        <v/>
      </c>
      <c r="G238" s="148" t="str">
        <f t="shared" si="5"/>
        <v/>
      </c>
    </row>
    <row r="239" spans="1:7" x14ac:dyDescent="0.25">
      <c r="A239" s="51" t="s">
        <v>1897</v>
      </c>
      <c r="B239" s="78" t="s">
        <v>145</v>
      </c>
      <c r="C239" s="143">
        <f>SUM(C215:C238)</f>
        <v>6.0857999999999999</v>
      </c>
      <c r="D239" s="76">
        <f>SUM(D215:D238)</f>
        <v>7</v>
      </c>
      <c r="E239" s="130"/>
      <c r="F239" s="157">
        <f>SUM(F215:F238)</f>
        <v>1</v>
      </c>
      <c r="G239" s="157">
        <f>SUM(G215:G238)</f>
        <v>1</v>
      </c>
    </row>
    <row r="240" spans="1:7" x14ac:dyDescent="0.25">
      <c r="A240" s="70"/>
      <c r="B240" s="70" t="s">
        <v>713</v>
      </c>
      <c r="C240" s="70" t="s">
        <v>682</v>
      </c>
      <c r="D240" s="70" t="s">
        <v>683</v>
      </c>
      <c r="E240" s="70"/>
      <c r="F240" s="70" t="s">
        <v>511</v>
      </c>
      <c r="G240" s="70" t="s">
        <v>684</v>
      </c>
    </row>
    <row r="241" spans="1:7" x14ac:dyDescent="0.25">
      <c r="A241" s="51" t="s">
        <v>1898</v>
      </c>
      <c r="B241" s="51" t="s">
        <v>715</v>
      </c>
      <c r="C241" s="193" t="s">
        <v>1238</v>
      </c>
      <c r="D241" s="51"/>
      <c r="E241" s="51"/>
      <c r="F241" s="156"/>
      <c r="G241" s="156"/>
    </row>
    <row r="242" spans="1:7" x14ac:dyDescent="0.25">
      <c r="A242" s="51"/>
      <c r="B242" s="51"/>
      <c r="C242" s="51"/>
      <c r="D242" s="51"/>
      <c r="E242" s="51"/>
      <c r="F242" s="156"/>
      <c r="G242" s="156"/>
    </row>
    <row r="243" spans="1:7" x14ac:dyDescent="0.25">
      <c r="A243" s="51"/>
      <c r="B243" s="68" t="s">
        <v>716</v>
      </c>
      <c r="C243" s="51"/>
      <c r="D243" s="51"/>
      <c r="E243" s="51"/>
      <c r="F243" s="156"/>
      <c r="G243" s="156"/>
    </row>
    <row r="244" spans="1:7" x14ac:dyDescent="0.25">
      <c r="A244" s="51" t="s">
        <v>1899</v>
      </c>
      <c r="B244" s="51" t="s">
        <v>718</v>
      </c>
      <c r="C244" s="176" t="s">
        <v>1238</v>
      </c>
      <c r="D244" s="194" t="s">
        <v>1238</v>
      </c>
      <c r="E244" s="51"/>
      <c r="F244" s="148" t="str">
        <f>IF($C$252=0,"",IF(C244="[for completion]","",IF(C244="","",C244/$C$252)))</f>
        <v/>
      </c>
      <c r="G244" s="148" t="str">
        <f>IF($D$252=0,"",IF(D244="[for completion]","",IF(D244="","",D244/$D$252)))</f>
        <v/>
      </c>
    </row>
    <row r="245" spans="1:7" x14ac:dyDescent="0.25">
      <c r="A245" s="51" t="s">
        <v>1900</v>
      </c>
      <c r="B245" s="51" t="s">
        <v>720</v>
      </c>
      <c r="C245" s="176" t="s">
        <v>1238</v>
      </c>
      <c r="D245" s="194" t="s">
        <v>1238</v>
      </c>
      <c r="E245" s="51"/>
      <c r="F245" s="148" t="str">
        <f t="shared" ref="F245:F251" si="6">IF($C$252=0,"",IF(C245="[for completion]","",IF(C245="","",C245/$C$252)))</f>
        <v/>
      </c>
      <c r="G245" s="148" t="str">
        <f t="shared" ref="G245:G251" si="7">IF($D$252=0,"",IF(D245="[for completion]","",IF(D245="","",D245/$D$252)))</f>
        <v/>
      </c>
    </row>
    <row r="246" spans="1:7" x14ac:dyDescent="0.25">
      <c r="A246" s="51" t="s">
        <v>1901</v>
      </c>
      <c r="B246" s="51" t="s">
        <v>722</v>
      </c>
      <c r="C246" s="176" t="s">
        <v>1238</v>
      </c>
      <c r="D246" s="194" t="s">
        <v>1238</v>
      </c>
      <c r="E246" s="51"/>
      <c r="F246" s="148" t="str">
        <f t="shared" si="6"/>
        <v/>
      </c>
      <c r="G246" s="148" t="str">
        <f t="shared" si="7"/>
        <v/>
      </c>
    </row>
    <row r="247" spans="1:7" x14ac:dyDescent="0.25">
      <c r="A247" s="51" t="s">
        <v>1902</v>
      </c>
      <c r="B247" s="51" t="s">
        <v>724</v>
      </c>
      <c r="C247" s="176" t="s">
        <v>1238</v>
      </c>
      <c r="D247" s="194" t="s">
        <v>1238</v>
      </c>
      <c r="E247" s="51"/>
      <c r="F247" s="148" t="str">
        <f t="shared" si="6"/>
        <v/>
      </c>
      <c r="G247" s="148" t="str">
        <f t="shared" si="7"/>
        <v/>
      </c>
    </row>
    <row r="248" spans="1:7" x14ac:dyDescent="0.25">
      <c r="A248" s="51" t="s">
        <v>1903</v>
      </c>
      <c r="B248" s="51" t="s">
        <v>726</v>
      </c>
      <c r="C248" s="176" t="s">
        <v>1238</v>
      </c>
      <c r="D248" s="194" t="s">
        <v>1238</v>
      </c>
      <c r="E248" s="51"/>
      <c r="F248" s="148" t="str">
        <f>IF($C$252=0,"",IF(C248="[for completion]","",IF(C248="","",C248/$C$252)))</f>
        <v/>
      </c>
      <c r="G248" s="148" t="str">
        <f t="shared" si="7"/>
        <v/>
      </c>
    </row>
    <row r="249" spans="1:7" x14ac:dyDescent="0.25">
      <c r="A249" s="51" t="s">
        <v>1904</v>
      </c>
      <c r="B249" s="51" t="s">
        <v>728</v>
      </c>
      <c r="C249" s="176" t="s">
        <v>1238</v>
      </c>
      <c r="D249" s="194" t="s">
        <v>1238</v>
      </c>
      <c r="E249" s="51"/>
      <c r="F249" s="148" t="str">
        <f t="shared" si="6"/>
        <v/>
      </c>
      <c r="G249" s="148" t="str">
        <f t="shared" si="7"/>
        <v/>
      </c>
    </row>
    <row r="250" spans="1:7" x14ac:dyDescent="0.25">
      <c r="A250" s="51" t="s">
        <v>1905</v>
      </c>
      <c r="B250" s="51" t="s">
        <v>730</v>
      </c>
      <c r="C250" s="176" t="s">
        <v>1238</v>
      </c>
      <c r="D250" s="194" t="s">
        <v>1238</v>
      </c>
      <c r="E250" s="51"/>
      <c r="F250" s="148" t="str">
        <f t="shared" si="6"/>
        <v/>
      </c>
      <c r="G250" s="148" t="str">
        <f t="shared" si="7"/>
        <v/>
      </c>
    </row>
    <row r="251" spans="1:7" x14ac:dyDescent="0.25">
      <c r="A251" s="51" t="s">
        <v>1906</v>
      </c>
      <c r="B251" s="51" t="s">
        <v>732</v>
      </c>
      <c r="C251" s="176" t="s">
        <v>1238</v>
      </c>
      <c r="D251" s="194" t="s">
        <v>1238</v>
      </c>
      <c r="E251" s="51"/>
      <c r="F251" s="148" t="str">
        <f t="shared" si="6"/>
        <v/>
      </c>
      <c r="G251" s="148" t="str">
        <f t="shared" si="7"/>
        <v/>
      </c>
    </row>
    <row r="252" spans="1:7" x14ac:dyDescent="0.25">
      <c r="A252" s="51" t="s">
        <v>1907</v>
      </c>
      <c r="B252" s="78" t="s">
        <v>145</v>
      </c>
      <c r="C252" s="141">
        <f>SUM(C244:C251)</f>
        <v>0</v>
      </c>
      <c r="D252" s="142">
        <f>SUM(D244:D251)</f>
        <v>0</v>
      </c>
      <c r="E252" s="51"/>
      <c r="F252" s="157">
        <f>SUM(F241:F251)</f>
        <v>0</v>
      </c>
      <c r="G252" s="157">
        <f>SUM(G241:G251)</f>
        <v>0</v>
      </c>
    </row>
    <row r="253" spans="1:7" x14ac:dyDescent="0.25">
      <c r="A253" s="51" t="s">
        <v>1908</v>
      </c>
      <c r="B253" s="80" t="s">
        <v>735</v>
      </c>
      <c r="C253" s="176" t="s">
        <v>1238</v>
      </c>
      <c r="D253" s="194" t="s">
        <v>1238</v>
      </c>
      <c r="E253" s="51"/>
      <c r="F253" s="148" t="s">
        <v>1711</v>
      </c>
      <c r="G253" s="148" t="s">
        <v>1711</v>
      </c>
    </row>
    <row r="254" spans="1:7" x14ac:dyDescent="0.25">
      <c r="A254" s="51" t="s">
        <v>1909</v>
      </c>
      <c r="B254" s="80" t="s">
        <v>737</v>
      </c>
      <c r="C254" s="176" t="s">
        <v>1238</v>
      </c>
      <c r="D254" s="194" t="s">
        <v>1238</v>
      </c>
      <c r="E254" s="51"/>
      <c r="F254" s="148" t="s">
        <v>1711</v>
      </c>
      <c r="G254" s="148" t="s">
        <v>1711</v>
      </c>
    </row>
    <row r="255" spans="1:7" x14ac:dyDescent="0.25">
      <c r="A255" s="51" t="s">
        <v>1910</v>
      </c>
      <c r="B255" s="80" t="s">
        <v>739</v>
      </c>
      <c r="C255" s="176" t="s">
        <v>1238</v>
      </c>
      <c r="D255" s="194" t="s">
        <v>1238</v>
      </c>
      <c r="E255" s="51"/>
      <c r="F255" s="148" t="s">
        <v>1711</v>
      </c>
      <c r="G255" s="148" t="s">
        <v>1711</v>
      </c>
    </row>
    <row r="256" spans="1:7" x14ac:dyDescent="0.25">
      <c r="A256" s="51" t="s">
        <v>1911</v>
      </c>
      <c r="B256" s="80" t="s">
        <v>741</v>
      </c>
      <c r="C256" s="176" t="s">
        <v>1238</v>
      </c>
      <c r="D256" s="194" t="s">
        <v>1238</v>
      </c>
      <c r="E256" s="51"/>
      <c r="F256" s="148" t="s">
        <v>1711</v>
      </c>
      <c r="G256" s="148" t="s">
        <v>1711</v>
      </c>
    </row>
    <row r="257" spans="1:7" x14ac:dyDescent="0.25">
      <c r="A257" s="51" t="s">
        <v>1912</v>
      </c>
      <c r="B257" s="80" t="s">
        <v>743</v>
      </c>
      <c r="C257" s="176" t="s">
        <v>1238</v>
      </c>
      <c r="D257" s="194" t="s">
        <v>1238</v>
      </c>
      <c r="E257" s="51"/>
      <c r="F257" s="148" t="s">
        <v>1711</v>
      </c>
      <c r="G257" s="148" t="s">
        <v>1711</v>
      </c>
    </row>
    <row r="258" spans="1:7" x14ac:dyDescent="0.25">
      <c r="A258" s="51" t="s">
        <v>1913</v>
      </c>
      <c r="B258" s="80" t="s">
        <v>745</v>
      </c>
      <c r="C258" s="176" t="s">
        <v>1238</v>
      </c>
      <c r="D258" s="194" t="s">
        <v>1238</v>
      </c>
      <c r="E258" s="51"/>
      <c r="F258" s="148" t="s">
        <v>1711</v>
      </c>
      <c r="G258" s="148" t="s">
        <v>1711</v>
      </c>
    </row>
    <row r="259" spans="1:7" x14ac:dyDescent="0.25">
      <c r="A259" s="51" t="s">
        <v>1914</v>
      </c>
      <c r="B259" s="80"/>
      <c r="C259" s="51"/>
      <c r="D259" s="51"/>
      <c r="E259" s="51"/>
      <c r="F259" s="148"/>
      <c r="G259" s="148"/>
    </row>
    <row r="260" spans="1:7" x14ac:dyDescent="0.25">
      <c r="A260" s="51" t="s">
        <v>1915</v>
      </c>
      <c r="B260" s="80"/>
      <c r="C260" s="51"/>
      <c r="D260" s="51"/>
      <c r="E260" s="51"/>
      <c r="F260" s="148"/>
      <c r="G260" s="148"/>
    </row>
    <row r="261" spans="1:7" x14ac:dyDescent="0.25">
      <c r="A261" s="51" t="s">
        <v>1916</v>
      </c>
      <c r="B261" s="80"/>
      <c r="C261" s="51"/>
      <c r="D261" s="51"/>
      <c r="E261" s="51"/>
      <c r="F261" s="148"/>
      <c r="G261" s="148"/>
    </row>
    <row r="262" spans="1:7" x14ac:dyDescent="0.25">
      <c r="A262" s="70"/>
      <c r="B262" s="70" t="s">
        <v>749</v>
      </c>
      <c r="C262" s="70" t="s">
        <v>682</v>
      </c>
      <c r="D262" s="70" t="s">
        <v>683</v>
      </c>
      <c r="E262" s="70"/>
      <c r="F262" s="70" t="s">
        <v>511</v>
      </c>
      <c r="G262" s="70" t="s">
        <v>684</v>
      </c>
    </row>
    <row r="263" spans="1:7" x14ac:dyDescent="0.25">
      <c r="A263" s="51" t="s">
        <v>1917</v>
      </c>
      <c r="B263" s="51" t="s">
        <v>715</v>
      </c>
      <c r="C263" s="193">
        <v>0.33900000000000002</v>
      </c>
      <c r="D263" s="51"/>
      <c r="E263" s="51"/>
      <c r="F263" s="156"/>
      <c r="G263" s="156"/>
    </row>
    <row r="264" spans="1:7" x14ac:dyDescent="0.25">
      <c r="A264" s="51"/>
      <c r="B264" s="51"/>
      <c r="C264" s="51"/>
      <c r="D264" s="51"/>
      <c r="E264" s="51"/>
      <c r="F264" s="156"/>
      <c r="G264" s="156"/>
    </row>
    <row r="265" spans="1:7" x14ac:dyDescent="0.25">
      <c r="A265" s="51"/>
      <c r="B265" s="68" t="s">
        <v>716</v>
      </c>
      <c r="C265" s="51"/>
      <c r="D265" s="51"/>
      <c r="E265" s="51"/>
      <c r="F265" s="156"/>
      <c r="G265" s="156"/>
    </row>
    <row r="266" spans="1:7" x14ac:dyDescent="0.25">
      <c r="A266" s="51" t="s">
        <v>1918</v>
      </c>
      <c r="B266" s="51" t="s">
        <v>718</v>
      </c>
      <c r="C266" s="176">
        <v>5.5429000000000004</v>
      </c>
      <c r="D266" s="194" t="s">
        <v>116</v>
      </c>
      <c r="E266" s="51"/>
      <c r="F266" s="148">
        <f>IF($C$274=0,"",IF(C266="[for completion]","",IF(C266="","",C266/$C$274)))</f>
        <v>0.91079233625817468</v>
      </c>
      <c r="G266" s="148" t="str">
        <f>IF($D$274=0,"",IF(D266="[for completion]","",IF(D266="","",D266/$D$274)))</f>
        <v/>
      </c>
    </row>
    <row r="267" spans="1:7" x14ac:dyDescent="0.25">
      <c r="A267" s="51" t="s">
        <v>1919</v>
      </c>
      <c r="B267" s="51" t="s">
        <v>720</v>
      </c>
      <c r="C267" s="176">
        <v>0.36730000000000002</v>
      </c>
      <c r="D267" s="194" t="s">
        <v>116</v>
      </c>
      <c r="E267" s="51"/>
      <c r="F267" s="148">
        <f t="shared" ref="F267:F273" si="8">IF($C$274=0,"",IF(C267="[for completion]","",IF(C267="","",C267/$C$274)))</f>
        <v>6.035361004305103E-2</v>
      </c>
      <c r="G267" s="148" t="str">
        <f t="shared" ref="G267:G273" si="9">IF($D$274=0,"",IF(D267="[for completion]","",IF(D267="","",D267/$D$274)))</f>
        <v/>
      </c>
    </row>
    <row r="268" spans="1:7" x14ac:dyDescent="0.25">
      <c r="A268" s="51" t="s">
        <v>1920</v>
      </c>
      <c r="B268" s="51" t="s">
        <v>722</v>
      </c>
      <c r="C268" s="176">
        <v>0.17560000000000001</v>
      </c>
      <c r="D268" s="194" t="s">
        <v>116</v>
      </c>
      <c r="E268" s="51"/>
      <c r="F268" s="148">
        <f t="shared" si="8"/>
        <v>2.8854053698774192E-2</v>
      </c>
      <c r="G268" s="148" t="str">
        <f t="shared" si="9"/>
        <v/>
      </c>
    </row>
    <row r="269" spans="1:7" x14ac:dyDescent="0.25">
      <c r="A269" s="51" t="s">
        <v>1921</v>
      </c>
      <c r="B269" s="51" t="s">
        <v>724</v>
      </c>
      <c r="C269" s="176">
        <v>0</v>
      </c>
      <c r="D269" s="194" t="s">
        <v>116</v>
      </c>
      <c r="E269" s="51"/>
      <c r="F269" s="148">
        <f t="shared" si="8"/>
        <v>0</v>
      </c>
      <c r="G269" s="148" t="str">
        <f t="shared" si="9"/>
        <v/>
      </c>
    </row>
    <row r="270" spans="1:7" x14ac:dyDescent="0.25">
      <c r="A270" s="51" t="s">
        <v>1922</v>
      </c>
      <c r="B270" s="51" t="s">
        <v>726</v>
      </c>
      <c r="C270" s="176">
        <v>0</v>
      </c>
      <c r="D270" s="194" t="s">
        <v>116</v>
      </c>
      <c r="E270" s="51"/>
      <c r="F270" s="148">
        <f t="shared" si="8"/>
        <v>0</v>
      </c>
      <c r="G270" s="148" t="str">
        <f t="shared" si="9"/>
        <v/>
      </c>
    </row>
    <row r="271" spans="1:7" x14ac:dyDescent="0.25">
      <c r="A271" s="51" t="s">
        <v>1923</v>
      </c>
      <c r="B271" s="51" t="s">
        <v>728</v>
      </c>
      <c r="C271" s="176">
        <v>0</v>
      </c>
      <c r="D271" s="194" t="s">
        <v>116</v>
      </c>
      <c r="E271" s="51"/>
      <c r="F271" s="148">
        <f t="shared" si="8"/>
        <v>0</v>
      </c>
      <c r="G271" s="148" t="str">
        <f t="shared" si="9"/>
        <v/>
      </c>
    </row>
    <row r="272" spans="1:7" x14ac:dyDescent="0.25">
      <c r="A272" s="51" t="s">
        <v>1924</v>
      </c>
      <c r="B272" s="51" t="s">
        <v>730</v>
      </c>
      <c r="C272" s="176">
        <v>0</v>
      </c>
      <c r="D272" s="194" t="s">
        <v>116</v>
      </c>
      <c r="E272" s="51"/>
      <c r="F272" s="148">
        <f t="shared" si="8"/>
        <v>0</v>
      </c>
      <c r="G272" s="148" t="str">
        <f t="shared" si="9"/>
        <v/>
      </c>
    </row>
    <row r="273" spans="1:7" x14ac:dyDescent="0.25">
      <c r="A273" s="51" t="s">
        <v>1925</v>
      </c>
      <c r="B273" s="51" t="s">
        <v>732</v>
      </c>
      <c r="C273" s="176">
        <v>0</v>
      </c>
      <c r="D273" s="194" t="s">
        <v>116</v>
      </c>
      <c r="E273" s="51"/>
      <c r="F273" s="148">
        <f t="shared" si="8"/>
        <v>0</v>
      </c>
      <c r="G273" s="148" t="str">
        <f t="shared" si="9"/>
        <v/>
      </c>
    </row>
    <row r="274" spans="1:7" x14ac:dyDescent="0.25">
      <c r="A274" s="51" t="s">
        <v>1926</v>
      </c>
      <c r="B274" s="78" t="s">
        <v>145</v>
      </c>
      <c r="C274" s="141">
        <f>SUM(C266:C273)</f>
        <v>6.0858000000000008</v>
      </c>
      <c r="D274" s="142">
        <f>SUM(D266:D273)</f>
        <v>0</v>
      </c>
      <c r="E274" s="51"/>
      <c r="F274" s="157">
        <f>SUM(F266:F273)</f>
        <v>0.99999999999999989</v>
      </c>
      <c r="G274" s="157">
        <f>SUM(G266:G273)</f>
        <v>0</v>
      </c>
    </row>
    <row r="275" spans="1:7" x14ac:dyDescent="0.25">
      <c r="A275" s="51" t="s">
        <v>1927</v>
      </c>
      <c r="B275" s="80" t="s">
        <v>735</v>
      </c>
      <c r="C275" s="176">
        <v>0</v>
      </c>
      <c r="D275" s="194"/>
      <c r="E275" s="51"/>
      <c r="F275" s="148" t="s">
        <v>1711</v>
      </c>
      <c r="G275" s="148" t="s">
        <v>1711</v>
      </c>
    </row>
    <row r="276" spans="1:7" x14ac:dyDescent="0.25">
      <c r="A276" s="51" t="s">
        <v>1928</v>
      </c>
      <c r="B276" s="80" t="s">
        <v>737</v>
      </c>
      <c r="C276" s="176">
        <v>0</v>
      </c>
      <c r="D276" s="194"/>
      <c r="E276" s="51"/>
      <c r="F276" s="148" t="s">
        <v>1711</v>
      </c>
      <c r="G276" s="148" t="s">
        <v>1711</v>
      </c>
    </row>
    <row r="277" spans="1:7" x14ac:dyDescent="0.25">
      <c r="A277" s="51" t="s">
        <v>1929</v>
      </c>
      <c r="B277" s="80" t="s">
        <v>739</v>
      </c>
      <c r="C277" s="176">
        <v>0</v>
      </c>
      <c r="D277" s="194"/>
      <c r="E277" s="51"/>
      <c r="F277" s="148" t="s">
        <v>1711</v>
      </c>
      <c r="G277" s="148" t="s">
        <v>1711</v>
      </c>
    </row>
    <row r="278" spans="1:7" x14ac:dyDescent="0.25">
      <c r="A278" s="51" t="s">
        <v>1930</v>
      </c>
      <c r="B278" s="80" t="s">
        <v>741</v>
      </c>
      <c r="C278" s="176">
        <v>0</v>
      </c>
      <c r="D278" s="194"/>
      <c r="E278" s="51"/>
      <c r="F278" s="148" t="s">
        <v>1711</v>
      </c>
      <c r="G278" s="148" t="s">
        <v>1711</v>
      </c>
    </row>
    <row r="279" spans="1:7" x14ac:dyDescent="0.25">
      <c r="A279" s="51" t="s">
        <v>1931</v>
      </c>
      <c r="B279" s="80" t="s">
        <v>743</v>
      </c>
      <c r="C279" s="176">
        <v>0</v>
      </c>
      <c r="D279" s="194"/>
      <c r="E279" s="51"/>
      <c r="F279" s="148" t="s">
        <v>1711</v>
      </c>
      <c r="G279" s="148" t="s">
        <v>1711</v>
      </c>
    </row>
    <row r="280" spans="1:7" x14ac:dyDescent="0.25">
      <c r="A280" s="51" t="s">
        <v>1932</v>
      </c>
      <c r="B280" s="80" t="s">
        <v>745</v>
      </c>
      <c r="C280" s="176">
        <v>0</v>
      </c>
      <c r="D280" s="194"/>
      <c r="E280" s="51"/>
      <c r="F280" s="148" t="s">
        <v>1711</v>
      </c>
      <c r="G280" s="148" t="s">
        <v>1711</v>
      </c>
    </row>
    <row r="281" spans="1:7" x14ac:dyDescent="0.25">
      <c r="A281" s="51" t="s">
        <v>1933</v>
      </c>
      <c r="B281" s="80"/>
      <c r="C281" s="51"/>
      <c r="D281" s="51"/>
      <c r="E281" s="51"/>
      <c r="F281" s="77"/>
      <c r="G281" s="77"/>
    </row>
    <row r="282" spans="1:7" x14ac:dyDescent="0.25">
      <c r="A282" s="51" t="s">
        <v>1934</v>
      </c>
      <c r="B282" s="80"/>
      <c r="C282" s="51"/>
      <c r="D282" s="51"/>
      <c r="E282" s="51"/>
      <c r="F282" s="77"/>
      <c r="G282" s="77"/>
    </row>
    <row r="283" spans="1:7" x14ac:dyDescent="0.25">
      <c r="A283" s="51" t="s">
        <v>1935</v>
      </c>
      <c r="B283" s="80"/>
      <c r="C283" s="51"/>
      <c r="D283" s="51"/>
      <c r="E283" s="51"/>
      <c r="F283" s="77"/>
      <c r="G283" s="77"/>
    </row>
    <row r="284" spans="1:7" x14ac:dyDescent="0.25">
      <c r="A284" s="70"/>
      <c r="B284" s="70" t="s">
        <v>769</v>
      </c>
      <c r="C284" s="70" t="s">
        <v>511</v>
      </c>
      <c r="D284" s="70"/>
      <c r="E284" s="70"/>
      <c r="F284" s="70"/>
      <c r="G284" s="70"/>
    </row>
    <row r="285" spans="1:7" x14ac:dyDescent="0.25">
      <c r="A285" s="51" t="s">
        <v>1936</v>
      </c>
      <c r="B285" s="51" t="s">
        <v>771</v>
      </c>
      <c r="C285" s="193">
        <v>0.37769999999999998</v>
      </c>
      <c r="D285" s="51"/>
      <c r="E285" s="130"/>
      <c r="F285" s="130"/>
      <c r="G285" s="130"/>
    </row>
    <row r="286" spans="1:7" x14ac:dyDescent="0.25">
      <c r="A286" s="51" t="s">
        <v>1937</v>
      </c>
      <c r="B286" s="51" t="s">
        <v>773</v>
      </c>
      <c r="C286" s="193">
        <v>0</v>
      </c>
      <c r="D286" s="51"/>
      <c r="E286" s="130"/>
      <c r="F286" s="130"/>
      <c r="G286" s="49"/>
    </row>
    <row r="287" spans="1:7" x14ac:dyDescent="0.25">
      <c r="A287" s="51" t="s">
        <v>1938</v>
      </c>
      <c r="B287" s="51" t="s">
        <v>775</v>
      </c>
      <c r="C287" s="193">
        <v>0.25919999999999999</v>
      </c>
      <c r="D287" s="51"/>
      <c r="E287" s="130"/>
      <c r="F287" s="130"/>
      <c r="G287" s="49"/>
    </row>
    <row r="288" spans="1:7" x14ac:dyDescent="0.25">
      <c r="A288" s="51" t="s">
        <v>1939</v>
      </c>
      <c r="B288" s="51" t="s">
        <v>2272</v>
      </c>
      <c r="C288" s="193">
        <v>1.0800000000000001E-2</v>
      </c>
      <c r="D288" s="51"/>
      <c r="E288" s="130"/>
      <c r="F288" s="130"/>
      <c r="G288" s="49"/>
    </row>
    <row r="289" spans="1:7" x14ac:dyDescent="0.25">
      <c r="A289" s="51" t="s">
        <v>1940</v>
      </c>
      <c r="B289" s="68" t="s">
        <v>1414</v>
      </c>
      <c r="C289" s="193">
        <v>0</v>
      </c>
      <c r="D289" s="65"/>
      <c r="E289" s="65"/>
      <c r="F289" s="84"/>
      <c r="G289" s="84"/>
    </row>
    <row r="290" spans="1:7" x14ac:dyDescent="0.25">
      <c r="A290" s="51" t="s">
        <v>2273</v>
      </c>
      <c r="B290" s="51" t="s">
        <v>143</v>
      </c>
      <c r="C290" s="193">
        <v>0.2021</v>
      </c>
      <c r="D290" s="51"/>
      <c r="E290" s="130"/>
      <c r="F290" s="130"/>
      <c r="G290" s="49"/>
    </row>
    <row r="291" spans="1:7" x14ac:dyDescent="0.25">
      <c r="A291" s="51" t="s">
        <v>1941</v>
      </c>
      <c r="B291" s="80" t="s">
        <v>779</v>
      </c>
      <c r="C291" s="195"/>
      <c r="D291" s="51"/>
      <c r="E291" s="130"/>
      <c r="F291" s="130"/>
      <c r="G291" s="49"/>
    </row>
    <row r="292" spans="1:7" x14ac:dyDescent="0.25">
      <c r="A292" s="51" t="s">
        <v>1942</v>
      </c>
      <c r="B292" s="80" t="s">
        <v>781</v>
      </c>
      <c r="C292" s="193"/>
      <c r="D292" s="51"/>
      <c r="E292" s="130"/>
      <c r="F292" s="130"/>
      <c r="G292" s="49"/>
    </row>
    <row r="293" spans="1:7" x14ac:dyDescent="0.25">
      <c r="A293" s="51" t="s">
        <v>1943</v>
      </c>
      <c r="B293" s="80" t="s">
        <v>783</v>
      </c>
      <c r="C293" s="193"/>
      <c r="D293" s="51"/>
      <c r="E293" s="130"/>
      <c r="F293" s="130"/>
      <c r="G293" s="49"/>
    </row>
    <row r="294" spans="1:7" x14ac:dyDescent="0.25">
      <c r="A294" s="51" t="s">
        <v>1944</v>
      </c>
      <c r="B294" s="80" t="s">
        <v>785</v>
      </c>
      <c r="C294" s="193"/>
      <c r="D294" s="51"/>
      <c r="E294" s="130"/>
      <c r="F294" s="130"/>
      <c r="G294" s="49"/>
    </row>
    <row r="295" spans="1:7" x14ac:dyDescent="0.25">
      <c r="A295" s="51" t="s">
        <v>1945</v>
      </c>
      <c r="B295" s="190" t="s">
        <v>147</v>
      </c>
      <c r="C295" s="193"/>
      <c r="D295" s="51"/>
      <c r="E295" s="130"/>
      <c r="F295" s="130"/>
      <c r="G295" s="49"/>
    </row>
    <row r="296" spans="1:7" x14ac:dyDescent="0.25">
      <c r="A296" s="51" t="s">
        <v>1946</v>
      </c>
      <c r="B296" s="190" t="s">
        <v>147</v>
      </c>
      <c r="C296" s="193"/>
      <c r="D296" s="51"/>
      <c r="E296" s="130"/>
      <c r="F296" s="130"/>
      <c r="G296" s="49"/>
    </row>
    <row r="297" spans="1:7" x14ac:dyDescent="0.25">
      <c r="A297" s="51" t="s">
        <v>1947</v>
      </c>
      <c r="B297" s="190" t="s">
        <v>147</v>
      </c>
      <c r="C297" s="193"/>
      <c r="D297" s="51"/>
      <c r="E297" s="130"/>
      <c r="F297" s="130"/>
      <c r="G297" s="49"/>
    </row>
    <row r="298" spans="1:7" x14ac:dyDescent="0.25">
      <c r="A298" s="51" t="s">
        <v>1948</v>
      </c>
      <c r="B298" s="190" t="s">
        <v>147</v>
      </c>
      <c r="C298" s="193"/>
      <c r="D298" s="51"/>
      <c r="E298" s="130"/>
      <c r="F298" s="130"/>
      <c r="G298" s="49"/>
    </row>
    <row r="299" spans="1:7" x14ac:dyDescent="0.25">
      <c r="A299" s="51" t="s">
        <v>1949</v>
      </c>
      <c r="B299" s="190" t="s">
        <v>147</v>
      </c>
      <c r="C299" s="193"/>
      <c r="D299" s="51"/>
      <c r="E299" s="130"/>
      <c r="F299" s="130"/>
      <c r="G299" s="49"/>
    </row>
    <row r="300" spans="1:7" x14ac:dyDescent="0.25">
      <c r="A300" s="51" t="s">
        <v>1950</v>
      </c>
      <c r="B300" s="190" t="s">
        <v>147</v>
      </c>
      <c r="C300" s="193"/>
      <c r="D300" s="51"/>
      <c r="E300" s="130"/>
      <c r="F300" s="130"/>
      <c r="G300" s="49"/>
    </row>
    <row r="301" spans="1:7" x14ac:dyDescent="0.25">
      <c r="A301" s="70"/>
      <c r="B301" s="70" t="s">
        <v>791</v>
      </c>
      <c r="C301" s="70" t="s">
        <v>511</v>
      </c>
      <c r="D301" s="70"/>
      <c r="E301" s="70"/>
      <c r="F301" s="70"/>
      <c r="G301" s="70"/>
    </row>
    <row r="302" spans="1:7" x14ac:dyDescent="0.25">
      <c r="A302" s="51" t="s">
        <v>1951</v>
      </c>
      <c r="B302" s="51" t="s">
        <v>1415</v>
      </c>
      <c r="C302" s="193">
        <v>0.74419999999999997</v>
      </c>
      <c r="D302" s="51"/>
      <c r="E302" s="49"/>
      <c r="F302" s="49"/>
      <c r="G302" s="49"/>
    </row>
    <row r="303" spans="1:7" x14ac:dyDescent="0.25">
      <c r="A303" s="51" t="s">
        <v>1952</v>
      </c>
      <c r="B303" s="51" t="s">
        <v>793</v>
      </c>
      <c r="C303" s="193">
        <v>0</v>
      </c>
      <c r="D303" s="51"/>
      <c r="E303" s="49"/>
      <c r="F303" s="49"/>
      <c r="G303" s="49"/>
    </row>
    <row r="304" spans="1:7" x14ac:dyDescent="0.25">
      <c r="A304" s="51" t="s">
        <v>1953</v>
      </c>
      <c r="B304" s="51" t="s">
        <v>143</v>
      </c>
      <c r="C304" s="193">
        <v>0.25580000000000003</v>
      </c>
      <c r="D304" s="51"/>
      <c r="E304" s="49"/>
      <c r="F304" s="49"/>
      <c r="G304" s="49"/>
    </row>
    <row r="305" spans="1:7" x14ac:dyDescent="0.25">
      <c r="A305" s="51" t="s">
        <v>1954</v>
      </c>
      <c r="B305" s="51"/>
      <c r="C305" s="136"/>
      <c r="D305" s="51"/>
      <c r="E305" s="49"/>
      <c r="F305" s="49"/>
      <c r="G305" s="49"/>
    </row>
    <row r="306" spans="1:7" x14ac:dyDescent="0.25">
      <c r="A306" s="51" t="s">
        <v>1955</v>
      </c>
      <c r="B306" s="51"/>
      <c r="C306" s="136"/>
      <c r="D306" s="51"/>
      <c r="E306" s="49"/>
      <c r="F306" s="49"/>
      <c r="G306" s="49"/>
    </row>
    <row r="307" spans="1:7" x14ac:dyDescent="0.25">
      <c r="A307" s="51" t="s">
        <v>1956</v>
      </c>
      <c r="B307" s="51"/>
      <c r="C307" s="136"/>
      <c r="D307" s="51"/>
      <c r="E307" s="49"/>
      <c r="F307" s="49"/>
      <c r="G307" s="49"/>
    </row>
    <row r="308" spans="1:7" x14ac:dyDescent="0.25">
      <c r="A308" s="70"/>
      <c r="B308" s="70" t="s">
        <v>2195</v>
      </c>
      <c r="C308" s="70" t="s">
        <v>111</v>
      </c>
      <c r="D308" s="70" t="s">
        <v>1698</v>
      </c>
      <c r="E308" s="70"/>
      <c r="F308" s="70" t="s">
        <v>511</v>
      </c>
      <c r="G308" s="70" t="s">
        <v>1957</v>
      </c>
    </row>
    <row r="309" spans="1:7" x14ac:dyDescent="0.25">
      <c r="A309" s="51" t="s">
        <v>1958</v>
      </c>
      <c r="B309" s="188" t="s">
        <v>2762</v>
      </c>
      <c r="C309" s="176">
        <v>2.1573000000000002</v>
      </c>
      <c r="D309" s="194">
        <v>3</v>
      </c>
      <c r="E309" s="57"/>
      <c r="F309" s="148">
        <f>IF($C$327=0,"",IF(C309="[for completion]","",IF(C309="","",C309/$C$327)))</f>
        <v>0.35448674762147331</v>
      </c>
      <c r="G309" s="148">
        <f>IF($D$327=0,"",IF(D309="[for completion]","",IF(D309="","",D309/$D$327)))</f>
        <v>0.42857142857142855</v>
      </c>
    </row>
    <row r="310" spans="1:7" x14ac:dyDescent="0.25">
      <c r="A310" s="51" t="s">
        <v>1959</v>
      </c>
      <c r="B310" s="188" t="s">
        <v>2763</v>
      </c>
      <c r="C310" s="176">
        <v>3.9283999999999999</v>
      </c>
      <c r="D310" s="194">
        <v>4</v>
      </c>
      <c r="E310" s="57"/>
      <c r="F310" s="148">
        <f t="shared" ref="F310:F326" si="10">IF($C$327=0,"",IF(C310="[for completion]","",IF(C310="","",C310/$C$327)))</f>
        <v>0.64551325237852664</v>
      </c>
      <c r="G310" s="148">
        <f t="shared" ref="G310:G326" si="11">IF($D$327=0,"",IF(D310="[for completion]","",IF(D310="","",D310/$D$327)))</f>
        <v>0.5714285714285714</v>
      </c>
    </row>
    <row r="311" spans="1:7" x14ac:dyDescent="0.25">
      <c r="A311" s="51" t="s">
        <v>1960</v>
      </c>
      <c r="B311" s="188" t="s">
        <v>2764</v>
      </c>
      <c r="C311" s="176">
        <v>0</v>
      </c>
      <c r="D311" s="194">
        <v>0</v>
      </c>
      <c r="E311" s="57"/>
      <c r="F311" s="148">
        <f t="shared" si="10"/>
        <v>0</v>
      </c>
      <c r="G311" s="148">
        <f t="shared" si="11"/>
        <v>0</v>
      </c>
    </row>
    <row r="312" spans="1:7" x14ac:dyDescent="0.25">
      <c r="A312" s="51" t="s">
        <v>1961</v>
      </c>
      <c r="B312" s="188" t="s">
        <v>2765</v>
      </c>
      <c r="C312" s="176">
        <v>0</v>
      </c>
      <c r="D312" s="194">
        <v>0</v>
      </c>
      <c r="E312" s="57"/>
      <c r="F312" s="148">
        <f t="shared" si="10"/>
        <v>0</v>
      </c>
      <c r="G312" s="148">
        <f t="shared" si="11"/>
        <v>0</v>
      </c>
    </row>
    <row r="313" spans="1:7" x14ac:dyDescent="0.25">
      <c r="A313" s="51" t="s">
        <v>1962</v>
      </c>
      <c r="B313" s="188" t="s">
        <v>2766</v>
      </c>
      <c r="C313" s="176">
        <v>0</v>
      </c>
      <c r="D313" s="194">
        <v>0</v>
      </c>
      <c r="E313" s="57"/>
      <c r="F313" s="148">
        <f t="shared" si="10"/>
        <v>0</v>
      </c>
      <c r="G313" s="148">
        <f t="shared" si="11"/>
        <v>0</v>
      </c>
    </row>
    <row r="314" spans="1:7" x14ac:dyDescent="0.25">
      <c r="A314" s="51" t="s">
        <v>1963</v>
      </c>
      <c r="B314" s="188" t="s">
        <v>2767</v>
      </c>
      <c r="C314" s="176">
        <v>0</v>
      </c>
      <c r="D314" s="194">
        <v>0</v>
      </c>
      <c r="E314" s="57"/>
      <c r="F314" s="148">
        <f t="shared" si="10"/>
        <v>0</v>
      </c>
      <c r="G314" s="148">
        <f t="shared" si="11"/>
        <v>0</v>
      </c>
    </row>
    <row r="315" spans="1:7" x14ac:dyDescent="0.25">
      <c r="A315" s="51" t="s">
        <v>1964</v>
      </c>
      <c r="B315" s="188" t="s">
        <v>2724</v>
      </c>
      <c r="C315" s="176">
        <v>0</v>
      </c>
      <c r="D315" s="194">
        <v>0</v>
      </c>
      <c r="E315" s="57"/>
      <c r="F315" s="148">
        <f>IF($C$327=0,"",IF(C315="[for completion]","",IF(C315="","",C315/$C$327)))</f>
        <v>0</v>
      </c>
      <c r="G315" s="148">
        <f t="shared" si="11"/>
        <v>0</v>
      </c>
    </row>
    <row r="316" spans="1:7" x14ac:dyDescent="0.25">
      <c r="A316" s="51" t="s">
        <v>1965</v>
      </c>
      <c r="B316" s="188" t="s">
        <v>2768</v>
      </c>
      <c r="C316" s="176" t="s">
        <v>2725</v>
      </c>
      <c r="D316" s="194">
        <v>0</v>
      </c>
      <c r="E316" s="57"/>
      <c r="F316" s="148" t="e">
        <f t="shared" si="10"/>
        <v>#VALUE!</v>
      </c>
      <c r="G316" s="148">
        <f t="shared" si="11"/>
        <v>0</v>
      </c>
    </row>
    <row r="317" spans="1:7" x14ac:dyDescent="0.25">
      <c r="A317" s="51" t="s">
        <v>1966</v>
      </c>
      <c r="B317" s="188" t="s">
        <v>2769</v>
      </c>
      <c r="C317" s="176" t="s">
        <v>2725</v>
      </c>
      <c r="D317" s="194">
        <v>0</v>
      </c>
      <c r="E317" s="57"/>
      <c r="F317" s="148" t="e">
        <f t="shared" si="10"/>
        <v>#VALUE!</v>
      </c>
      <c r="G317" s="148">
        <f t="shared" si="11"/>
        <v>0</v>
      </c>
    </row>
    <row r="318" spans="1:7" x14ac:dyDescent="0.25">
      <c r="A318" s="51" t="s">
        <v>1967</v>
      </c>
      <c r="B318" s="188" t="s">
        <v>2770</v>
      </c>
      <c r="C318" s="176" t="s">
        <v>2725</v>
      </c>
      <c r="D318" s="194">
        <v>0</v>
      </c>
      <c r="E318" s="57"/>
      <c r="F318" s="148" t="e">
        <f t="shared" si="10"/>
        <v>#VALUE!</v>
      </c>
      <c r="G318" s="148">
        <f>IF($D$327=0,"",IF(D318="[for completion]","",IF(D318="","",D318/$D$327)))</f>
        <v>0</v>
      </c>
    </row>
    <row r="319" spans="1:7" x14ac:dyDescent="0.25">
      <c r="A319" s="51" t="s">
        <v>1968</v>
      </c>
      <c r="B319" s="188" t="s">
        <v>2771</v>
      </c>
      <c r="C319" s="176" t="s">
        <v>2725</v>
      </c>
      <c r="D319" s="194">
        <v>0</v>
      </c>
      <c r="E319" s="57"/>
      <c r="F319" s="148" t="e">
        <f t="shared" si="10"/>
        <v>#VALUE!</v>
      </c>
      <c r="G319" s="148">
        <f t="shared" si="11"/>
        <v>0</v>
      </c>
    </row>
    <row r="320" spans="1:7" x14ac:dyDescent="0.25">
      <c r="A320" s="51" t="s">
        <v>1969</v>
      </c>
      <c r="B320" s="188" t="s">
        <v>2772</v>
      </c>
      <c r="C320" s="176" t="s">
        <v>2725</v>
      </c>
      <c r="D320" s="194">
        <v>0</v>
      </c>
      <c r="E320" s="57"/>
      <c r="F320" s="148" t="e">
        <f t="shared" si="10"/>
        <v>#VALUE!</v>
      </c>
      <c r="G320" s="148">
        <f t="shared" si="11"/>
        <v>0</v>
      </c>
    </row>
    <row r="321" spans="1:7" x14ac:dyDescent="0.25">
      <c r="A321" s="51" t="s">
        <v>1970</v>
      </c>
      <c r="B321" s="188" t="s">
        <v>2773</v>
      </c>
      <c r="C321" s="176" t="s">
        <v>2725</v>
      </c>
      <c r="D321" s="194">
        <v>0</v>
      </c>
      <c r="E321" s="57"/>
      <c r="F321" s="148" t="e">
        <f t="shared" si="10"/>
        <v>#VALUE!</v>
      </c>
      <c r="G321" s="148">
        <f t="shared" si="11"/>
        <v>0</v>
      </c>
    </row>
    <row r="322" spans="1:7" x14ac:dyDescent="0.25">
      <c r="A322" s="51" t="s">
        <v>1971</v>
      </c>
      <c r="B322" s="188" t="s">
        <v>2774</v>
      </c>
      <c r="C322" s="176" t="s">
        <v>2725</v>
      </c>
      <c r="D322" s="194">
        <v>0</v>
      </c>
      <c r="E322" s="57"/>
      <c r="F322" s="148" t="e">
        <f t="shared" si="10"/>
        <v>#VALUE!</v>
      </c>
      <c r="G322" s="148">
        <f t="shared" si="11"/>
        <v>0</v>
      </c>
    </row>
    <row r="323" spans="1:7" x14ac:dyDescent="0.25">
      <c r="A323" s="51" t="s">
        <v>1972</v>
      </c>
      <c r="B323" s="188" t="s">
        <v>604</v>
      </c>
      <c r="C323" s="176" t="s">
        <v>83</v>
      </c>
      <c r="D323" s="194" t="s">
        <v>83</v>
      </c>
      <c r="E323" s="57"/>
      <c r="F323" s="148" t="str">
        <f t="shared" si="10"/>
        <v/>
      </c>
      <c r="G323" s="148" t="str">
        <f t="shared" si="11"/>
        <v/>
      </c>
    </row>
    <row r="324" spans="1:7" x14ac:dyDescent="0.25">
      <c r="A324" s="51" t="s">
        <v>1973</v>
      </c>
      <c r="B324" s="188" t="s">
        <v>604</v>
      </c>
      <c r="C324" s="176" t="s">
        <v>83</v>
      </c>
      <c r="D324" s="194" t="s">
        <v>83</v>
      </c>
      <c r="E324" s="57"/>
      <c r="F324" s="148" t="str">
        <f t="shared" si="10"/>
        <v/>
      </c>
      <c r="G324" s="148" t="str">
        <f t="shared" si="11"/>
        <v/>
      </c>
    </row>
    <row r="325" spans="1:7" x14ac:dyDescent="0.25">
      <c r="A325" s="51" t="s">
        <v>1974</v>
      </c>
      <c r="B325" s="188" t="s">
        <v>604</v>
      </c>
      <c r="C325" s="176" t="s">
        <v>83</v>
      </c>
      <c r="D325" s="194" t="s">
        <v>83</v>
      </c>
      <c r="E325" s="57"/>
      <c r="F325" s="148" t="str">
        <f t="shared" si="10"/>
        <v/>
      </c>
      <c r="G325" s="148" t="str">
        <f t="shared" si="11"/>
        <v/>
      </c>
    </row>
    <row r="326" spans="1:7" x14ac:dyDescent="0.25">
      <c r="A326" s="51" t="s">
        <v>1975</v>
      </c>
      <c r="B326" s="68" t="s">
        <v>2092</v>
      </c>
      <c r="C326" s="176">
        <v>0</v>
      </c>
      <c r="D326" s="194">
        <v>0</v>
      </c>
      <c r="E326" s="57"/>
      <c r="F326" s="148">
        <f t="shared" si="10"/>
        <v>0</v>
      </c>
      <c r="G326" s="148">
        <f t="shared" si="11"/>
        <v>0</v>
      </c>
    </row>
    <row r="327" spans="1:7" x14ac:dyDescent="0.25">
      <c r="A327" s="51" t="s">
        <v>1976</v>
      </c>
      <c r="B327" s="68" t="s">
        <v>145</v>
      </c>
      <c r="C327" s="141">
        <f>SUM(C309:C326)</f>
        <v>6.0857000000000001</v>
      </c>
      <c r="D327" s="142">
        <f>SUM(D309:D326)</f>
        <v>7</v>
      </c>
      <c r="E327" s="57"/>
      <c r="F327" s="157" t="e">
        <f>SUM(F319:F326)</f>
        <v>#VALUE!</v>
      </c>
      <c r="G327" s="157">
        <f>SUM(G319:G326)</f>
        <v>0</v>
      </c>
    </row>
    <row r="328" spans="1:7" x14ac:dyDescent="0.25">
      <c r="A328" s="51" t="s">
        <v>1977</v>
      </c>
      <c r="B328" s="68"/>
      <c r="C328" s="51"/>
      <c r="D328" s="51"/>
      <c r="E328" s="57"/>
      <c r="F328" s="57"/>
      <c r="G328" s="57"/>
    </row>
    <row r="329" spans="1:7" x14ac:dyDescent="0.25">
      <c r="A329" s="51" t="s">
        <v>1978</v>
      </c>
      <c r="B329" s="68"/>
      <c r="C329" s="51"/>
      <c r="D329" s="51"/>
      <c r="E329" s="57"/>
      <c r="F329" s="57"/>
      <c r="G329" s="57"/>
    </row>
    <row r="330" spans="1:7" x14ac:dyDescent="0.25">
      <c r="A330" s="51" t="s">
        <v>1979</v>
      </c>
      <c r="B330" s="68"/>
      <c r="C330" s="51"/>
      <c r="D330" s="51"/>
      <c r="E330" s="57"/>
      <c r="F330" s="57"/>
      <c r="G330" s="57"/>
    </row>
    <row r="331" spans="1:7" x14ac:dyDescent="0.25">
      <c r="A331" s="70"/>
      <c r="B331" s="70" t="s">
        <v>2683</v>
      </c>
      <c r="C331" s="70" t="s">
        <v>111</v>
      </c>
      <c r="D331" s="70" t="s">
        <v>1698</v>
      </c>
      <c r="E331" s="70"/>
      <c r="F331" s="70" t="s">
        <v>511</v>
      </c>
      <c r="G331" s="70" t="s">
        <v>1957</v>
      </c>
    </row>
    <row r="332" spans="1:7" x14ac:dyDescent="0.25">
      <c r="A332" s="51" t="s">
        <v>1980</v>
      </c>
      <c r="B332" s="188" t="s">
        <v>2775</v>
      </c>
      <c r="C332" s="176">
        <v>2.1573000000000002</v>
      </c>
      <c r="D332" s="194">
        <v>3</v>
      </c>
      <c r="E332" s="57"/>
      <c r="F332" s="148">
        <f>IF($C$350=0,"",IF(C332="[for completion]","",IF(C332="","",C332/$C$350)))</f>
        <v>0.35448674762147331</v>
      </c>
      <c r="G332" s="148">
        <f>IF($D$350=0,"",IF(D332="[for completion]","",IF(D332="","",D332/$D$350)))</f>
        <v>0.42857142857142855</v>
      </c>
    </row>
    <row r="333" spans="1:7" x14ac:dyDescent="0.25">
      <c r="A333" s="51" t="s">
        <v>1981</v>
      </c>
      <c r="B333" s="188" t="s">
        <v>2776</v>
      </c>
      <c r="C333" s="176">
        <v>3.9283999999999999</v>
      </c>
      <c r="D333" s="194">
        <v>4</v>
      </c>
      <c r="E333" s="57"/>
      <c r="F333" s="148">
        <f t="shared" ref="F333:F349" si="12">IF($C$350=0,"",IF(C333="[for completion]","",IF(C333="","",C333/$C$350)))</f>
        <v>0.64551325237852664</v>
      </c>
      <c r="G333" s="148">
        <f t="shared" ref="G333:G349" si="13">IF($D$350=0,"",IF(D333="[for completion]","",IF(D333="","",D333/$D$350)))</f>
        <v>0.5714285714285714</v>
      </c>
    </row>
    <row r="334" spans="1:7" x14ac:dyDescent="0.25">
      <c r="A334" s="51" t="s">
        <v>1982</v>
      </c>
      <c r="B334" s="188" t="s">
        <v>2777</v>
      </c>
      <c r="C334" s="176">
        <v>0</v>
      </c>
      <c r="D334" s="194">
        <v>0</v>
      </c>
      <c r="E334" s="57"/>
      <c r="F334" s="148">
        <f t="shared" si="12"/>
        <v>0</v>
      </c>
      <c r="G334" s="148">
        <f t="shared" si="13"/>
        <v>0</v>
      </c>
    </row>
    <row r="335" spans="1:7" x14ac:dyDescent="0.25">
      <c r="A335" s="51" t="s">
        <v>1983</v>
      </c>
      <c r="B335" s="188" t="s">
        <v>2778</v>
      </c>
      <c r="C335" s="176">
        <v>0</v>
      </c>
      <c r="D335" s="194">
        <v>0</v>
      </c>
      <c r="E335" s="57"/>
      <c r="F335" s="148">
        <f t="shared" si="12"/>
        <v>0</v>
      </c>
      <c r="G335" s="148">
        <f t="shared" si="13"/>
        <v>0</v>
      </c>
    </row>
    <row r="336" spans="1:7" x14ac:dyDescent="0.25">
      <c r="A336" s="51" t="s">
        <v>1984</v>
      </c>
      <c r="B336" s="188" t="s">
        <v>2779</v>
      </c>
      <c r="C336" s="176">
        <v>0</v>
      </c>
      <c r="D336" s="194">
        <v>0</v>
      </c>
      <c r="E336" s="57"/>
      <c r="F336" s="148">
        <f t="shared" si="12"/>
        <v>0</v>
      </c>
      <c r="G336" s="148">
        <f t="shared" si="13"/>
        <v>0</v>
      </c>
    </row>
    <row r="337" spans="1:7" x14ac:dyDescent="0.25">
      <c r="A337" s="51" t="s">
        <v>1985</v>
      </c>
      <c r="B337" s="188" t="s">
        <v>2780</v>
      </c>
      <c r="C337" s="176">
        <v>0</v>
      </c>
      <c r="D337" s="194">
        <v>0</v>
      </c>
      <c r="E337" s="57"/>
      <c r="F337" s="148">
        <f t="shared" si="12"/>
        <v>0</v>
      </c>
      <c r="G337" s="148">
        <f t="shared" si="13"/>
        <v>0</v>
      </c>
    </row>
    <row r="338" spans="1:7" x14ac:dyDescent="0.25">
      <c r="A338" s="51" t="s">
        <v>1986</v>
      </c>
      <c r="B338" s="188" t="s">
        <v>2781</v>
      </c>
      <c r="C338" s="176">
        <v>0</v>
      </c>
      <c r="D338" s="194">
        <v>0</v>
      </c>
      <c r="E338" s="57"/>
      <c r="F338" s="148">
        <f t="shared" si="12"/>
        <v>0</v>
      </c>
      <c r="G338" s="148">
        <f t="shared" si="13"/>
        <v>0</v>
      </c>
    </row>
    <row r="339" spans="1:7" x14ac:dyDescent="0.25">
      <c r="A339" s="51" t="s">
        <v>1987</v>
      </c>
      <c r="B339" s="188" t="s">
        <v>2782</v>
      </c>
      <c r="C339" s="176" t="s">
        <v>2725</v>
      </c>
      <c r="D339" s="194">
        <v>0</v>
      </c>
      <c r="E339" s="57"/>
      <c r="F339" s="148" t="e">
        <f t="shared" si="12"/>
        <v>#VALUE!</v>
      </c>
      <c r="G339" s="148">
        <f t="shared" si="13"/>
        <v>0</v>
      </c>
    </row>
    <row r="340" spans="1:7" x14ac:dyDescent="0.25">
      <c r="A340" s="51" t="s">
        <v>1988</v>
      </c>
      <c r="B340" s="188" t="s">
        <v>2783</v>
      </c>
      <c r="C340" s="176" t="s">
        <v>2725</v>
      </c>
      <c r="D340" s="194">
        <v>0</v>
      </c>
      <c r="E340" s="57"/>
      <c r="F340" s="148" t="e">
        <f t="shared" si="12"/>
        <v>#VALUE!</v>
      </c>
      <c r="G340" s="148">
        <f t="shared" si="13"/>
        <v>0</v>
      </c>
    </row>
    <row r="341" spans="1:7" x14ac:dyDescent="0.25">
      <c r="A341" s="51" t="s">
        <v>1989</v>
      </c>
      <c r="B341" s="188" t="s">
        <v>2784</v>
      </c>
      <c r="C341" s="176" t="s">
        <v>2725</v>
      </c>
      <c r="D341" s="194">
        <v>0</v>
      </c>
      <c r="E341" s="57"/>
      <c r="F341" s="148" t="e">
        <f t="shared" si="12"/>
        <v>#VALUE!</v>
      </c>
      <c r="G341" s="148">
        <f t="shared" si="13"/>
        <v>0</v>
      </c>
    </row>
    <row r="342" spans="1:7" x14ac:dyDescent="0.25">
      <c r="A342" s="51" t="s">
        <v>2171</v>
      </c>
      <c r="B342" s="188" t="s">
        <v>2785</v>
      </c>
      <c r="C342" s="176" t="s">
        <v>2725</v>
      </c>
      <c r="D342" s="194">
        <v>0</v>
      </c>
      <c r="E342" s="57"/>
      <c r="F342" s="148" t="e">
        <f t="shared" si="12"/>
        <v>#VALUE!</v>
      </c>
      <c r="G342" s="148">
        <f t="shared" si="13"/>
        <v>0</v>
      </c>
    </row>
    <row r="343" spans="1:7" x14ac:dyDescent="0.25">
      <c r="A343" s="51" t="s">
        <v>2196</v>
      </c>
      <c r="B343" s="188" t="s">
        <v>2786</v>
      </c>
      <c r="C343" s="176" t="s">
        <v>2725</v>
      </c>
      <c r="D343" s="194">
        <v>0</v>
      </c>
      <c r="E343" s="57"/>
      <c r="F343" s="148" t="e">
        <f t="shared" si="12"/>
        <v>#VALUE!</v>
      </c>
      <c r="G343" s="148">
        <f t="shared" si="13"/>
        <v>0</v>
      </c>
    </row>
    <row r="344" spans="1:7" x14ac:dyDescent="0.25">
      <c r="A344" s="51" t="s">
        <v>2197</v>
      </c>
      <c r="B344" s="188" t="s">
        <v>2787</v>
      </c>
      <c r="C344" s="176" t="s">
        <v>2725</v>
      </c>
      <c r="D344" s="194">
        <v>0</v>
      </c>
      <c r="E344" s="57"/>
      <c r="F344" s="148" t="e">
        <f t="shared" si="12"/>
        <v>#VALUE!</v>
      </c>
      <c r="G344" s="148">
        <f t="shared" si="13"/>
        <v>0</v>
      </c>
    </row>
    <row r="345" spans="1:7" x14ac:dyDescent="0.25">
      <c r="A345" s="51" t="s">
        <v>2198</v>
      </c>
      <c r="B345" s="188" t="s">
        <v>2788</v>
      </c>
      <c r="C345" s="176" t="s">
        <v>2725</v>
      </c>
      <c r="D345" s="194">
        <v>0</v>
      </c>
      <c r="E345" s="57"/>
      <c r="F345" s="148" t="e">
        <f t="shared" si="12"/>
        <v>#VALUE!</v>
      </c>
      <c r="G345" s="148">
        <f t="shared" si="13"/>
        <v>0</v>
      </c>
    </row>
    <row r="346" spans="1:7" x14ac:dyDescent="0.25">
      <c r="A346" s="51" t="s">
        <v>2199</v>
      </c>
      <c r="B346" s="188" t="s">
        <v>604</v>
      </c>
      <c r="C346" s="176" t="s">
        <v>83</v>
      </c>
      <c r="D346" s="194" t="s">
        <v>83</v>
      </c>
      <c r="E346" s="57"/>
      <c r="F346" s="148" t="str">
        <f t="shared" si="12"/>
        <v/>
      </c>
      <c r="G346" s="148" t="str">
        <f t="shared" si="13"/>
        <v/>
      </c>
    </row>
    <row r="347" spans="1:7" x14ac:dyDescent="0.25">
      <c r="A347" s="51" t="s">
        <v>2200</v>
      </c>
      <c r="B347" s="188" t="s">
        <v>604</v>
      </c>
      <c r="C347" s="176" t="s">
        <v>83</v>
      </c>
      <c r="D347" s="194" t="s">
        <v>83</v>
      </c>
      <c r="E347" s="57"/>
      <c r="F347" s="148" t="str">
        <f t="shared" si="12"/>
        <v/>
      </c>
      <c r="G347" s="148" t="str">
        <f t="shared" si="13"/>
        <v/>
      </c>
    </row>
    <row r="348" spans="1:7" x14ac:dyDescent="0.25">
      <c r="A348" s="51" t="s">
        <v>2201</v>
      </c>
      <c r="B348" s="188" t="s">
        <v>604</v>
      </c>
      <c r="C348" s="176" t="s">
        <v>83</v>
      </c>
      <c r="D348" s="194" t="s">
        <v>83</v>
      </c>
      <c r="E348" s="57"/>
      <c r="F348" s="148" t="str">
        <f t="shared" si="12"/>
        <v/>
      </c>
      <c r="G348" s="148" t="str">
        <f t="shared" si="13"/>
        <v/>
      </c>
    </row>
    <row r="349" spans="1:7" x14ac:dyDescent="0.25">
      <c r="A349" s="51" t="s">
        <v>2202</v>
      </c>
      <c r="B349" s="68" t="s">
        <v>2092</v>
      </c>
      <c r="C349" s="176">
        <v>0</v>
      </c>
      <c r="D349" s="194" t="s">
        <v>83</v>
      </c>
      <c r="E349" s="57"/>
      <c r="F349" s="148">
        <f t="shared" si="12"/>
        <v>0</v>
      </c>
      <c r="G349" s="148" t="str">
        <f t="shared" si="13"/>
        <v/>
      </c>
    </row>
    <row r="350" spans="1:7" x14ac:dyDescent="0.25">
      <c r="A350" s="51" t="s">
        <v>2203</v>
      </c>
      <c r="B350" s="68" t="s">
        <v>145</v>
      </c>
      <c r="C350" s="141">
        <f>SUM(C332:C349)</f>
        <v>6.0857000000000001</v>
      </c>
      <c r="D350" s="142">
        <f>SUM(D332:D349)</f>
        <v>7</v>
      </c>
      <c r="E350" s="57"/>
      <c r="F350" s="157" t="e">
        <f>SUM(F332:F349)</f>
        <v>#VALUE!</v>
      </c>
      <c r="G350" s="157">
        <f>SUM(G332:G349)</f>
        <v>1</v>
      </c>
    </row>
    <row r="351" spans="1:7" x14ac:dyDescent="0.25">
      <c r="A351" s="51" t="s">
        <v>1990</v>
      </c>
      <c r="B351" s="68"/>
      <c r="C351" s="51"/>
      <c r="D351" s="51"/>
      <c r="E351" s="57"/>
      <c r="F351" s="57"/>
      <c r="G351" s="57"/>
    </row>
    <row r="352" spans="1:7" x14ac:dyDescent="0.25">
      <c r="A352" s="51" t="s">
        <v>2204</v>
      </c>
      <c r="B352" s="68"/>
      <c r="C352" s="51"/>
      <c r="D352" s="51"/>
      <c r="E352" s="57"/>
      <c r="F352" s="57"/>
      <c r="G352" s="57"/>
    </row>
    <row r="353" spans="1:7" x14ac:dyDescent="0.25">
      <c r="A353" s="70"/>
      <c r="B353" s="70" t="s">
        <v>2349</v>
      </c>
      <c r="C353" s="70" t="s">
        <v>111</v>
      </c>
      <c r="D353" s="70" t="s">
        <v>1698</v>
      </c>
      <c r="E353" s="70"/>
      <c r="F353" s="70" t="s">
        <v>511</v>
      </c>
      <c r="G353" s="70" t="s">
        <v>2352</v>
      </c>
    </row>
    <row r="354" spans="1:7" x14ac:dyDescent="0.25">
      <c r="A354" s="51" t="s">
        <v>1991</v>
      </c>
      <c r="B354" s="68" t="s">
        <v>1690</v>
      </c>
      <c r="C354" s="176">
        <v>0.41470000000000001</v>
      </c>
      <c r="D354" s="194">
        <v>1</v>
      </c>
      <c r="E354" s="57"/>
      <c r="F354" s="148">
        <f>IF($C$364=0,"",IF(C354="[for completion]","",IF(C354="","",C354/$C$364)))</f>
        <v>6.8142232738506031E-2</v>
      </c>
      <c r="G354" s="148">
        <f>IF($D$364=0,"",IF(D354="[for completion]","",IF(D354="","",D354/$D$364)))</f>
        <v>0.14285714285714285</v>
      </c>
    </row>
    <row r="355" spans="1:7" x14ac:dyDescent="0.25">
      <c r="A355" s="51" t="s">
        <v>1992</v>
      </c>
      <c r="B355" s="68" t="s">
        <v>1691</v>
      </c>
      <c r="C355" s="176">
        <v>2.2183999999999999</v>
      </c>
      <c r="D355" s="194">
        <v>1</v>
      </c>
      <c r="E355" s="57"/>
      <c r="F355" s="148">
        <f t="shared" ref="F355:F363" si="14">IF($C$364=0,"",IF(C355="[for completion]","",IF(C355="","",C355/$C$364)))</f>
        <v>0.36452068750205396</v>
      </c>
      <c r="G355" s="148">
        <f t="shared" ref="G355:G363" si="15">IF($D$364=0,"",IF(D355="[for completion]","",IF(D355="","",D355/$D$364)))</f>
        <v>0.14285714285714285</v>
      </c>
    </row>
    <row r="356" spans="1:7" x14ac:dyDescent="0.25">
      <c r="A356" s="51" t="s">
        <v>1993</v>
      </c>
      <c r="B356" s="68" t="s">
        <v>2380</v>
      </c>
      <c r="C356" s="176">
        <v>0</v>
      </c>
      <c r="D356" s="194">
        <v>0</v>
      </c>
      <c r="E356" s="57"/>
      <c r="F356" s="148">
        <f t="shared" si="14"/>
        <v>0</v>
      </c>
      <c r="G356" s="148">
        <f>IF($D$364=0,"",IF(D356="[for completion]","",IF(D356="","",D356/$D$364)))</f>
        <v>0</v>
      </c>
    </row>
    <row r="357" spans="1:7" x14ac:dyDescent="0.25">
      <c r="A357" s="51" t="s">
        <v>1994</v>
      </c>
      <c r="B357" s="68" t="s">
        <v>1692</v>
      </c>
      <c r="C357" s="176">
        <v>0</v>
      </c>
      <c r="D357" s="194">
        <v>0</v>
      </c>
      <c r="E357" s="57"/>
      <c r="F357" s="148">
        <f t="shared" si="14"/>
        <v>0</v>
      </c>
      <c r="G357" s="148">
        <f t="shared" si="15"/>
        <v>0</v>
      </c>
    </row>
    <row r="358" spans="1:7" x14ac:dyDescent="0.25">
      <c r="A358" s="51" t="s">
        <v>1995</v>
      </c>
      <c r="B358" s="68" t="s">
        <v>1693</v>
      </c>
      <c r="C358" s="176">
        <v>0</v>
      </c>
      <c r="D358" s="194">
        <v>0</v>
      </c>
      <c r="E358" s="57"/>
      <c r="F358" s="148">
        <f>IF($C$364=0,"",IF(C358="[for completion]","",IF(C358="","",C358/$C$364)))</f>
        <v>0</v>
      </c>
      <c r="G358" s="148">
        <f t="shared" si="15"/>
        <v>0</v>
      </c>
    </row>
    <row r="359" spans="1:7" x14ac:dyDescent="0.25">
      <c r="A359" s="51" t="s">
        <v>1996</v>
      </c>
      <c r="B359" s="68" t="s">
        <v>1694</v>
      </c>
      <c r="C359" s="176">
        <v>6.5699999999999995E-2</v>
      </c>
      <c r="D359" s="194">
        <v>1</v>
      </c>
      <c r="E359" s="57"/>
      <c r="F359" s="148">
        <f t="shared" si="14"/>
        <v>1.0795622596864831E-2</v>
      </c>
      <c r="G359" s="148">
        <f>IF($D$364=0,"",IF(D359="[for completion]","",IF(D359="","",D359/$D$364)))</f>
        <v>0.14285714285714285</v>
      </c>
    </row>
    <row r="360" spans="1:7" x14ac:dyDescent="0.25">
      <c r="A360" s="51" t="s">
        <v>2086</v>
      </c>
      <c r="B360" s="68" t="s">
        <v>1695</v>
      </c>
      <c r="C360" s="176">
        <v>0</v>
      </c>
      <c r="D360" s="194">
        <v>0</v>
      </c>
      <c r="E360" s="57"/>
      <c r="F360" s="148">
        <f t="shared" si="14"/>
        <v>0</v>
      </c>
      <c r="G360" s="148">
        <f t="shared" si="15"/>
        <v>0</v>
      </c>
    </row>
    <row r="361" spans="1:7" x14ac:dyDescent="0.25">
      <c r="A361" s="51" t="s">
        <v>2087</v>
      </c>
      <c r="B361" s="68" t="s">
        <v>1696</v>
      </c>
      <c r="C361" s="176">
        <v>1.2297</v>
      </c>
      <c r="D361" s="194">
        <v>1</v>
      </c>
      <c r="E361" s="57"/>
      <c r="F361" s="148">
        <f t="shared" si="14"/>
        <v>0.20206053435867102</v>
      </c>
      <c r="G361" s="148">
        <f t="shared" si="15"/>
        <v>0.14285714285714285</v>
      </c>
    </row>
    <row r="362" spans="1:7" x14ac:dyDescent="0.25">
      <c r="A362" s="51" t="s">
        <v>2209</v>
      </c>
      <c r="B362" s="68" t="s">
        <v>1697</v>
      </c>
      <c r="C362" s="176">
        <v>2.1573000000000002</v>
      </c>
      <c r="D362" s="194">
        <v>3</v>
      </c>
      <c r="E362" s="57"/>
      <c r="F362" s="148">
        <f t="shared" si="14"/>
        <v>0.3544809228039042</v>
      </c>
      <c r="G362" s="148">
        <f t="shared" si="15"/>
        <v>0.42857142857142855</v>
      </c>
    </row>
    <row r="363" spans="1:7" x14ac:dyDescent="0.25">
      <c r="A363" s="51" t="s">
        <v>2210</v>
      </c>
      <c r="B363" s="68" t="s">
        <v>2092</v>
      </c>
      <c r="C363" s="176">
        <v>0</v>
      </c>
      <c r="D363" s="194">
        <v>0</v>
      </c>
      <c r="E363" s="57"/>
      <c r="F363" s="148">
        <f t="shared" si="14"/>
        <v>0</v>
      </c>
      <c r="G363" s="148">
        <f t="shared" si="15"/>
        <v>0</v>
      </c>
    </row>
    <row r="364" spans="1:7" x14ac:dyDescent="0.25">
      <c r="A364" s="51" t="s">
        <v>2211</v>
      </c>
      <c r="B364" s="68" t="s">
        <v>145</v>
      </c>
      <c r="C364" s="141">
        <f>SUM(C354:C363)</f>
        <v>6.0857999999999999</v>
      </c>
      <c r="D364" s="142">
        <f>SUM(D354:D363)</f>
        <v>7</v>
      </c>
      <c r="E364" s="57"/>
      <c r="F364" s="157">
        <f>SUM(F354:F363)</f>
        <v>1</v>
      </c>
      <c r="G364" s="157">
        <f>SUM(G354:G363)</f>
        <v>1</v>
      </c>
    </row>
    <row r="365" spans="1:7" x14ac:dyDescent="0.25">
      <c r="A365" s="51" t="s">
        <v>1997</v>
      </c>
      <c r="B365" s="68"/>
      <c r="C365" s="51"/>
      <c r="D365" s="51"/>
      <c r="E365" s="57"/>
      <c r="F365" s="57"/>
      <c r="G365" s="57"/>
    </row>
    <row r="366" spans="1:7" x14ac:dyDescent="0.25">
      <c r="A366" s="70"/>
      <c r="B366" s="70" t="s">
        <v>2205</v>
      </c>
      <c r="C366" s="70" t="s">
        <v>111</v>
      </c>
      <c r="D366" s="70" t="s">
        <v>1698</v>
      </c>
      <c r="E366" s="70"/>
      <c r="F366" s="70" t="s">
        <v>511</v>
      </c>
      <c r="G366" s="70" t="s">
        <v>2352</v>
      </c>
    </row>
    <row r="367" spans="1:7" x14ac:dyDescent="0.25">
      <c r="A367" s="51" t="s">
        <v>2088</v>
      </c>
      <c r="B367" s="68" t="s">
        <v>2080</v>
      </c>
      <c r="C367" s="176">
        <v>3.1747999999999998</v>
      </c>
      <c r="D367" s="194">
        <v>2</v>
      </c>
      <c r="E367" s="57"/>
      <c r="F367" s="148">
        <f>IF($C$374=0,"",IF(C367="[for completion]","",IF(C367="","",C367/$C$374)))</f>
        <v>0.52167340366098136</v>
      </c>
      <c r="G367" s="148">
        <f>IF($D$374=0,"",IF(D367="[for completion]","",IF(D367="","",D367/$D$374)))</f>
        <v>0.2857142857142857</v>
      </c>
    </row>
    <row r="368" spans="1:7" x14ac:dyDescent="0.25">
      <c r="A368" s="51" t="s">
        <v>2089</v>
      </c>
      <c r="B368" s="162" t="s">
        <v>2081</v>
      </c>
      <c r="C368" s="176">
        <v>2.4306000000000001</v>
      </c>
      <c r="D368" s="194">
        <v>3</v>
      </c>
      <c r="E368" s="57"/>
      <c r="F368" s="148">
        <f t="shared" ref="F368:F373" si="16">IF($C$374=0,"",IF(C368="[for completion]","",IF(C368="","",C368/$C$374)))</f>
        <v>0.39938874100364791</v>
      </c>
      <c r="G368" s="148">
        <f t="shared" ref="G368:G373" si="17">IF($D$374=0,"",IF(D368="[for completion]","",IF(D368="","",D368/$D$374)))</f>
        <v>0.42857142857142855</v>
      </c>
    </row>
    <row r="369" spans="1:7" x14ac:dyDescent="0.25">
      <c r="A369" s="51" t="s">
        <v>2090</v>
      </c>
      <c r="B369" s="68" t="s">
        <v>2082</v>
      </c>
      <c r="C369" s="176">
        <v>0</v>
      </c>
      <c r="D369" s="194">
        <v>0</v>
      </c>
      <c r="E369" s="57"/>
      <c r="F369" s="148">
        <f t="shared" si="16"/>
        <v>0</v>
      </c>
      <c r="G369" s="148">
        <f t="shared" si="17"/>
        <v>0</v>
      </c>
    </row>
    <row r="370" spans="1:7" x14ac:dyDescent="0.25">
      <c r="A370" s="51" t="s">
        <v>2091</v>
      </c>
      <c r="B370" s="68" t="s">
        <v>2083</v>
      </c>
      <c r="C370" s="176">
        <v>6.5699999999999995E-2</v>
      </c>
      <c r="D370" s="194">
        <v>1</v>
      </c>
      <c r="E370" s="57"/>
      <c r="F370" s="148">
        <f t="shared" si="16"/>
        <v>1.0795622596864833E-2</v>
      </c>
      <c r="G370" s="148">
        <f t="shared" si="17"/>
        <v>0.14285714285714285</v>
      </c>
    </row>
    <row r="371" spans="1:7" x14ac:dyDescent="0.25">
      <c r="A371" s="51" t="s">
        <v>2093</v>
      </c>
      <c r="B371" s="68" t="s">
        <v>2084</v>
      </c>
      <c r="C371" s="176">
        <v>0</v>
      </c>
      <c r="D371" s="194">
        <v>0</v>
      </c>
      <c r="E371" s="57"/>
      <c r="F371" s="148">
        <f t="shared" si="16"/>
        <v>0</v>
      </c>
      <c r="G371" s="148">
        <f t="shared" si="17"/>
        <v>0</v>
      </c>
    </row>
    <row r="372" spans="1:7" x14ac:dyDescent="0.25">
      <c r="A372" s="51" t="s">
        <v>2206</v>
      </c>
      <c r="B372" s="68" t="s">
        <v>2085</v>
      </c>
      <c r="C372" s="176">
        <v>0</v>
      </c>
      <c r="D372" s="194">
        <v>0</v>
      </c>
      <c r="E372" s="57"/>
      <c r="F372" s="148">
        <f t="shared" si="16"/>
        <v>0</v>
      </c>
      <c r="G372" s="148">
        <f t="shared" si="17"/>
        <v>0</v>
      </c>
    </row>
    <row r="373" spans="1:7" x14ac:dyDescent="0.25">
      <c r="A373" s="51" t="s">
        <v>2207</v>
      </c>
      <c r="B373" s="68" t="s">
        <v>1699</v>
      </c>
      <c r="C373" s="176">
        <v>0.41470000000000001</v>
      </c>
      <c r="D373" s="194">
        <v>1</v>
      </c>
      <c r="E373" s="57"/>
      <c r="F373" s="148">
        <f t="shared" si="16"/>
        <v>6.8142232738506045E-2</v>
      </c>
      <c r="G373" s="148">
        <f t="shared" si="17"/>
        <v>0.14285714285714285</v>
      </c>
    </row>
    <row r="374" spans="1:7" x14ac:dyDescent="0.25">
      <c r="A374" s="51" t="s">
        <v>2208</v>
      </c>
      <c r="B374" s="68" t="s">
        <v>145</v>
      </c>
      <c r="C374" s="141">
        <f>SUM(C367:C373)</f>
        <v>6.085799999999999</v>
      </c>
      <c r="D374" s="142">
        <f>SUM(D367:D373)</f>
        <v>7</v>
      </c>
      <c r="E374" s="57"/>
      <c r="F374" s="157">
        <f>SUM(F367:F373)</f>
        <v>1</v>
      </c>
      <c r="G374" s="157">
        <f>SUM(G367:G373)</f>
        <v>0.99999999999999978</v>
      </c>
    </row>
    <row r="375" spans="1:7" x14ac:dyDescent="0.25">
      <c r="A375" s="51" t="s">
        <v>2094</v>
      </c>
      <c r="B375" s="68"/>
      <c r="C375" s="51"/>
      <c r="D375" s="51"/>
      <c r="E375" s="57"/>
      <c r="F375" s="57"/>
      <c r="G375" s="57"/>
    </row>
    <row r="376" spans="1:7" x14ac:dyDescent="0.25">
      <c r="A376" s="70"/>
      <c r="B376" s="70" t="s">
        <v>2350</v>
      </c>
      <c r="C376" s="70" t="s">
        <v>111</v>
      </c>
      <c r="D376" s="70" t="s">
        <v>1698</v>
      </c>
      <c r="E376" s="70"/>
      <c r="F376" s="70" t="s">
        <v>511</v>
      </c>
      <c r="G376" s="70" t="s">
        <v>2352</v>
      </c>
    </row>
    <row r="377" spans="1:7" x14ac:dyDescent="0.25">
      <c r="A377" s="51" t="s">
        <v>2189</v>
      </c>
      <c r="B377" s="68" t="s">
        <v>2351</v>
      </c>
      <c r="C377" s="176" t="s">
        <v>83</v>
      </c>
      <c r="D377" s="194" t="s">
        <v>83</v>
      </c>
      <c r="E377" s="57"/>
      <c r="F377" s="148" t="str">
        <f>IF($C$381=0,"",IF(C377="[for completion]","",IF(C377="","",C377/$C$381)))</f>
        <v/>
      </c>
      <c r="G377" s="148" t="str">
        <f>IF($D$381=0,"",IF(D377="[for completion]","",IF(D377="","",D377/$D$381)))</f>
        <v/>
      </c>
    </row>
    <row r="378" spans="1:7" x14ac:dyDescent="0.25">
      <c r="A378" s="51" t="s">
        <v>2190</v>
      </c>
      <c r="B378" s="162" t="s">
        <v>2278</v>
      </c>
      <c r="C378" s="176" t="s">
        <v>83</v>
      </c>
      <c r="D378" s="194" t="s">
        <v>83</v>
      </c>
      <c r="E378" s="57"/>
      <c r="F378" s="148" t="str">
        <f t="shared" ref="F378:F380" si="18">IF($C$381=0,"",IF(C378="[for completion]","",IF(C378="","",C378/$C$381)))</f>
        <v/>
      </c>
      <c r="G378" s="148" t="str">
        <f t="shared" ref="G378:G380" si="19">IF($D$381=0,"",IF(D378="[for completion]","",IF(D378="","",D378/$D$381)))</f>
        <v/>
      </c>
    </row>
    <row r="379" spans="1:7" x14ac:dyDescent="0.25">
      <c r="A379" s="51" t="s">
        <v>2191</v>
      </c>
      <c r="B379" s="68" t="s">
        <v>1699</v>
      </c>
      <c r="C379" s="176" t="s">
        <v>83</v>
      </c>
      <c r="D379" s="194" t="s">
        <v>83</v>
      </c>
      <c r="E379" s="57"/>
      <c r="F379" s="148" t="str">
        <f t="shared" si="18"/>
        <v/>
      </c>
      <c r="G379" s="148" t="str">
        <f>IF($D$381=0,"",IF(D379="[for completion]","",IF(D379="","",D379/$D$381)))</f>
        <v/>
      </c>
    </row>
    <row r="380" spans="1:7" x14ac:dyDescent="0.25">
      <c r="A380" s="51" t="s">
        <v>2192</v>
      </c>
      <c r="B380" s="51" t="s">
        <v>2092</v>
      </c>
      <c r="C380" s="176" t="s">
        <v>83</v>
      </c>
      <c r="D380" s="194" t="s">
        <v>83</v>
      </c>
      <c r="E380" s="57"/>
      <c r="F380" s="148" t="str">
        <f t="shared" si="18"/>
        <v/>
      </c>
      <c r="G380" s="148" t="str">
        <f t="shared" si="19"/>
        <v/>
      </c>
    </row>
    <row r="381" spans="1:7" x14ac:dyDescent="0.25">
      <c r="A381" s="51" t="s">
        <v>2193</v>
      </c>
      <c r="B381" s="68" t="s">
        <v>145</v>
      </c>
      <c r="C381" s="141">
        <f>SUM(C377:C380)</f>
        <v>0</v>
      </c>
      <c r="D381" s="142">
        <f>SUM(D377:D380)</f>
        <v>0</v>
      </c>
      <c r="E381" s="57"/>
      <c r="F381" s="157">
        <f>SUM(F377:F380)</f>
        <v>0</v>
      </c>
      <c r="G381" s="157">
        <f>SUM(G377:G380)</f>
        <v>0</v>
      </c>
    </row>
    <row r="382" spans="1:7" x14ac:dyDescent="0.25">
      <c r="A382" s="51" t="s">
        <v>2194</v>
      </c>
      <c r="B382" s="51"/>
      <c r="C382" s="136"/>
      <c r="D382" s="51"/>
      <c r="E382" s="49"/>
      <c r="F382" s="49"/>
      <c r="G382" s="49"/>
    </row>
    <row r="383" spans="1:7" x14ac:dyDescent="0.25">
      <c r="A383" s="70"/>
      <c r="B383" s="146" t="s">
        <v>2381</v>
      </c>
      <c r="C383" s="70" t="s">
        <v>111</v>
      </c>
      <c r="D383" s="70" t="s">
        <v>1698</v>
      </c>
      <c r="E383" s="70"/>
      <c r="F383" s="70" t="s">
        <v>511</v>
      </c>
      <c r="G383" s="70" t="s">
        <v>1957</v>
      </c>
    </row>
    <row r="384" spans="1:7" x14ac:dyDescent="0.25">
      <c r="A384" s="51" t="s">
        <v>2405</v>
      </c>
      <c r="B384" s="187">
        <v>4557</v>
      </c>
      <c r="C384" s="51">
        <v>6.09</v>
      </c>
      <c r="D384" s="51" t="s">
        <v>83</v>
      </c>
      <c r="E384" s="49"/>
      <c r="F384" s="148">
        <f>IF($C$402=0,"",IF(C384="[for completion]","",IF(C384="","",C384/$C$402)))</f>
        <v>1</v>
      </c>
      <c r="G384" s="148" t="str">
        <f>IF($D$402=0,"",IF(D384="[for completion]","",IF(D384="","",D384/$D$402)))</f>
        <v/>
      </c>
    </row>
    <row r="385" spans="1:7" x14ac:dyDescent="0.25">
      <c r="A385" s="51" t="s">
        <v>2406</v>
      </c>
      <c r="B385" s="188" t="s">
        <v>604</v>
      </c>
      <c r="C385" s="51" t="s">
        <v>83</v>
      </c>
      <c r="D385" s="51" t="s">
        <v>83</v>
      </c>
      <c r="E385" s="49"/>
      <c r="F385" s="148" t="str">
        <f t="shared" ref="F385:F401" si="20">IF($C$402=0,"",IF(C385="[for completion]","",IF(C385="","",C385/$C$402)))</f>
        <v/>
      </c>
      <c r="G385" s="148" t="str">
        <f t="shared" ref="G385:G401" si="21">IF($D$402=0,"",IF(D385="[for completion]","",IF(D385="","",D385/$D$402)))</f>
        <v/>
      </c>
    </row>
    <row r="386" spans="1:7" x14ac:dyDescent="0.25">
      <c r="A386" s="51" t="s">
        <v>2407</v>
      </c>
      <c r="B386" s="188" t="s">
        <v>604</v>
      </c>
      <c r="C386" s="51" t="s">
        <v>83</v>
      </c>
      <c r="D386" s="51" t="s">
        <v>83</v>
      </c>
      <c r="E386" s="49"/>
      <c r="F386" s="148" t="str">
        <f t="shared" si="20"/>
        <v/>
      </c>
      <c r="G386" s="148" t="str">
        <f t="shared" si="21"/>
        <v/>
      </c>
    </row>
    <row r="387" spans="1:7" x14ac:dyDescent="0.25">
      <c r="A387" s="51" t="s">
        <v>2408</v>
      </c>
      <c r="B387" s="188" t="s">
        <v>604</v>
      </c>
      <c r="C387" s="51" t="s">
        <v>83</v>
      </c>
      <c r="D387" s="51" t="s">
        <v>83</v>
      </c>
      <c r="E387" s="49"/>
      <c r="F387" s="148" t="str">
        <f t="shared" si="20"/>
        <v/>
      </c>
      <c r="G387" s="148" t="str">
        <f t="shared" si="21"/>
        <v/>
      </c>
    </row>
    <row r="388" spans="1:7" x14ac:dyDescent="0.25">
      <c r="A388" s="51" t="s">
        <v>2409</v>
      </c>
      <c r="B388" s="188" t="s">
        <v>604</v>
      </c>
      <c r="C388" s="51" t="s">
        <v>83</v>
      </c>
      <c r="D388" s="51" t="s">
        <v>83</v>
      </c>
      <c r="E388" s="49"/>
      <c r="F388" s="148" t="str">
        <f t="shared" si="20"/>
        <v/>
      </c>
      <c r="G388" s="148" t="str">
        <f t="shared" si="21"/>
        <v/>
      </c>
    </row>
    <row r="389" spans="1:7" x14ac:dyDescent="0.25">
      <c r="A389" s="51" t="s">
        <v>2410</v>
      </c>
      <c r="B389" s="188" t="s">
        <v>604</v>
      </c>
      <c r="C389" s="51" t="s">
        <v>83</v>
      </c>
      <c r="D389" s="51" t="s">
        <v>83</v>
      </c>
      <c r="E389" s="49"/>
      <c r="F389" s="148" t="str">
        <f t="shared" si="20"/>
        <v/>
      </c>
      <c r="G389" s="148" t="str">
        <f t="shared" si="21"/>
        <v/>
      </c>
    </row>
    <row r="390" spans="1:7" x14ac:dyDescent="0.25">
      <c r="A390" s="51" t="s">
        <v>2411</v>
      </c>
      <c r="B390" s="188" t="s">
        <v>604</v>
      </c>
      <c r="C390" s="51" t="s">
        <v>83</v>
      </c>
      <c r="D390" s="51" t="s">
        <v>83</v>
      </c>
      <c r="E390" s="49"/>
      <c r="F390" s="148" t="str">
        <f t="shared" si="20"/>
        <v/>
      </c>
      <c r="G390" s="148" t="str">
        <f t="shared" si="21"/>
        <v/>
      </c>
    </row>
    <row r="391" spans="1:7" x14ac:dyDescent="0.25">
      <c r="A391" s="51" t="s">
        <v>2412</v>
      </c>
      <c r="B391" s="188" t="s">
        <v>604</v>
      </c>
      <c r="C391" s="51" t="s">
        <v>83</v>
      </c>
      <c r="D391" s="51" t="s">
        <v>83</v>
      </c>
      <c r="E391" s="49"/>
      <c r="F391" s="148" t="str">
        <f t="shared" si="20"/>
        <v/>
      </c>
      <c r="G391" s="148" t="str">
        <f t="shared" si="21"/>
        <v/>
      </c>
    </row>
    <row r="392" spans="1:7" x14ac:dyDescent="0.25">
      <c r="A392" s="51" t="s">
        <v>2413</v>
      </c>
      <c r="B392" s="188" t="s">
        <v>604</v>
      </c>
      <c r="C392" s="51" t="s">
        <v>83</v>
      </c>
      <c r="D392" s="51" t="s">
        <v>83</v>
      </c>
      <c r="E392" s="49"/>
      <c r="F392" s="148" t="str">
        <f t="shared" si="20"/>
        <v/>
      </c>
      <c r="G392" s="148" t="str">
        <f t="shared" si="21"/>
        <v/>
      </c>
    </row>
    <row r="393" spans="1:7" x14ac:dyDescent="0.25">
      <c r="A393" s="51" t="s">
        <v>2414</v>
      </c>
      <c r="B393" s="188" t="s">
        <v>604</v>
      </c>
      <c r="C393" s="51" t="s">
        <v>83</v>
      </c>
      <c r="D393" s="51" t="s">
        <v>83</v>
      </c>
      <c r="E393" s="49"/>
      <c r="F393" s="148" t="str">
        <f t="shared" si="20"/>
        <v/>
      </c>
      <c r="G393" s="148" t="str">
        <f t="shared" si="21"/>
        <v/>
      </c>
    </row>
    <row r="394" spans="1:7" x14ac:dyDescent="0.25">
      <c r="A394" s="51" t="s">
        <v>2415</v>
      </c>
      <c r="B394" s="188" t="s">
        <v>604</v>
      </c>
      <c r="C394" s="51" t="s">
        <v>83</v>
      </c>
      <c r="D394" s="51" t="s">
        <v>83</v>
      </c>
      <c r="E394" s="49"/>
      <c r="F394" s="148" t="str">
        <f t="shared" si="20"/>
        <v/>
      </c>
      <c r="G394" s="148" t="str">
        <f t="shared" si="21"/>
        <v/>
      </c>
    </row>
    <row r="395" spans="1:7" x14ac:dyDescent="0.25">
      <c r="A395" s="51" t="s">
        <v>2416</v>
      </c>
      <c r="B395" s="188" t="s">
        <v>604</v>
      </c>
      <c r="C395" s="51" t="s">
        <v>83</v>
      </c>
      <c r="D395" s="51" t="s">
        <v>83</v>
      </c>
      <c r="E395" s="49"/>
      <c r="F395" s="148" t="str">
        <f t="shared" si="20"/>
        <v/>
      </c>
      <c r="G395" s="148" t="str">
        <f t="shared" si="21"/>
        <v/>
      </c>
    </row>
    <row r="396" spans="1:7" x14ac:dyDescent="0.25">
      <c r="A396" s="51" t="s">
        <v>2417</v>
      </c>
      <c r="B396" s="188" t="s">
        <v>604</v>
      </c>
      <c r="C396" s="51" t="s">
        <v>83</v>
      </c>
      <c r="D396" s="51" t="s">
        <v>83</v>
      </c>
      <c r="E396" s="49"/>
      <c r="F396" s="148" t="str">
        <f t="shared" si="20"/>
        <v/>
      </c>
      <c r="G396" s="148" t="str">
        <f t="shared" si="21"/>
        <v/>
      </c>
    </row>
    <row r="397" spans="1:7" x14ac:dyDescent="0.25">
      <c r="A397" s="51" t="s">
        <v>2418</v>
      </c>
      <c r="B397" s="188" t="s">
        <v>604</v>
      </c>
      <c r="C397" s="51" t="s">
        <v>83</v>
      </c>
      <c r="D397" s="51" t="s">
        <v>83</v>
      </c>
      <c r="E397" s="49"/>
      <c r="F397" s="148" t="str">
        <f t="shared" si="20"/>
        <v/>
      </c>
      <c r="G397" s="148" t="str">
        <f t="shared" si="21"/>
        <v/>
      </c>
    </row>
    <row r="398" spans="1:7" x14ac:dyDescent="0.25">
      <c r="A398" s="51" t="s">
        <v>2419</v>
      </c>
      <c r="B398" s="188" t="s">
        <v>604</v>
      </c>
      <c r="C398" s="51" t="s">
        <v>83</v>
      </c>
      <c r="D398" s="51" t="s">
        <v>83</v>
      </c>
      <c r="E398" s="49"/>
      <c r="F398" s="148" t="str">
        <f t="shared" si="20"/>
        <v/>
      </c>
      <c r="G398" s="148" t="str">
        <f t="shared" si="21"/>
        <v/>
      </c>
    </row>
    <row r="399" spans="1:7" x14ac:dyDescent="0.25">
      <c r="A399" s="51" t="s">
        <v>2420</v>
      </c>
      <c r="B399" s="188" t="s">
        <v>604</v>
      </c>
      <c r="C399" s="51" t="s">
        <v>83</v>
      </c>
      <c r="D399" s="51" t="s">
        <v>83</v>
      </c>
      <c r="E399" s="49"/>
      <c r="F399" s="148" t="str">
        <f t="shared" si="20"/>
        <v/>
      </c>
      <c r="G399" s="148" t="str">
        <f t="shared" si="21"/>
        <v/>
      </c>
    </row>
    <row r="400" spans="1:7" x14ac:dyDescent="0.25">
      <c r="A400" s="51" t="s">
        <v>2421</v>
      </c>
      <c r="B400" s="188" t="s">
        <v>604</v>
      </c>
      <c r="C400" s="51" t="s">
        <v>83</v>
      </c>
      <c r="D400" s="51" t="s">
        <v>83</v>
      </c>
      <c r="E400" s="49"/>
      <c r="F400" s="148" t="str">
        <f t="shared" si="20"/>
        <v/>
      </c>
      <c r="G400" s="148" t="str">
        <f t="shared" si="21"/>
        <v/>
      </c>
    </row>
    <row r="401" spans="1:7" x14ac:dyDescent="0.25">
      <c r="A401" s="51" t="s">
        <v>2422</v>
      </c>
      <c r="B401" s="68" t="s">
        <v>2092</v>
      </c>
      <c r="C401" s="51" t="s">
        <v>83</v>
      </c>
      <c r="D401" s="51" t="s">
        <v>83</v>
      </c>
      <c r="E401" s="49"/>
      <c r="F401" s="148" t="str">
        <f t="shared" si="20"/>
        <v/>
      </c>
      <c r="G401" s="148" t="str">
        <f t="shared" si="21"/>
        <v/>
      </c>
    </row>
    <row r="402" spans="1:7" x14ac:dyDescent="0.25">
      <c r="A402" s="51" t="s">
        <v>2423</v>
      </c>
      <c r="B402" s="68" t="s">
        <v>145</v>
      </c>
      <c r="C402" s="141">
        <f>SUM(C384:C401)</f>
        <v>6.09</v>
      </c>
      <c r="D402" s="51">
        <f>SUM(D384:D401)</f>
        <v>0</v>
      </c>
      <c r="E402" s="49"/>
      <c r="F402" s="198">
        <f>SUM(F384:F401)</f>
        <v>1</v>
      </c>
      <c r="G402" s="198">
        <f>SUM(G384:G401)</f>
        <v>0</v>
      </c>
    </row>
    <row r="403" spans="1:7" x14ac:dyDescent="0.25">
      <c r="A403" s="51" t="s">
        <v>2424</v>
      </c>
      <c r="B403" s="51"/>
      <c r="C403" s="197"/>
      <c r="D403" s="51"/>
      <c r="E403" s="49"/>
      <c r="F403" s="49"/>
      <c r="G403" s="49"/>
    </row>
    <row r="404" spans="1:7" x14ac:dyDescent="0.25">
      <c r="A404" s="51" t="s">
        <v>2425</v>
      </c>
      <c r="B404" s="51"/>
      <c r="C404" s="197"/>
      <c r="D404" s="51"/>
      <c r="E404" s="49"/>
      <c r="F404" s="49"/>
      <c r="G404" s="49"/>
    </row>
    <row r="405" spans="1:7" x14ac:dyDescent="0.25">
      <c r="A405" s="51" t="s">
        <v>2426</v>
      </c>
      <c r="B405" s="51"/>
      <c r="C405" s="197"/>
      <c r="D405" s="51"/>
      <c r="E405" s="49"/>
      <c r="F405" s="49"/>
      <c r="G405" s="49"/>
    </row>
    <row r="406" spans="1:7" x14ac:dyDescent="0.25">
      <c r="A406" s="51" t="s">
        <v>2427</v>
      </c>
      <c r="B406" s="51"/>
      <c r="C406" s="197"/>
      <c r="D406" s="51"/>
      <c r="E406" s="49"/>
      <c r="F406" s="49"/>
      <c r="G406" s="49"/>
    </row>
    <row r="407" spans="1:7" x14ac:dyDescent="0.25">
      <c r="A407" s="51" t="s">
        <v>2428</v>
      </c>
      <c r="B407" s="51"/>
      <c r="C407" s="197"/>
      <c r="D407" s="51"/>
      <c r="E407" s="49"/>
      <c r="F407" s="49"/>
      <c r="G407" s="49"/>
    </row>
    <row r="408" spans="1:7" x14ac:dyDescent="0.25">
      <c r="A408" s="51" t="s">
        <v>2429</v>
      </c>
      <c r="B408" s="51"/>
      <c r="C408" s="197"/>
      <c r="D408" s="51"/>
      <c r="E408" s="49"/>
      <c r="F408" s="49"/>
      <c r="G408" s="49"/>
    </row>
    <row r="409" spans="1:7" x14ac:dyDescent="0.25">
      <c r="A409" s="51" t="s">
        <v>2430</v>
      </c>
      <c r="B409" s="51"/>
      <c r="C409" s="197"/>
      <c r="D409" s="51"/>
      <c r="E409" s="49"/>
      <c r="F409" s="49"/>
      <c r="G409" s="49"/>
    </row>
    <row r="410" spans="1:7" x14ac:dyDescent="0.25">
      <c r="A410" s="51" t="s">
        <v>2431</v>
      </c>
      <c r="B410" s="51"/>
      <c r="C410" s="197"/>
      <c r="D410" s="51"/>
      <c r="E410" s="49"/>
      <c r="F410" s="49"/>
      <c r="G410" s="49"/>
    </row>
    <row r="411" spans="1:7" x14ac:dyDescent="0.25">
      <c r="A411" s="51" t="s">
        <v>2432</v>
      </c>
      <c r="B411" s="51"/>
      <c r="C411" s="197"/>
      <c r="D411" s="51"/>
      <c r="E411" s="49"/>
      <c r="F411" s="49"/>
      <c r="G411" s="49"/>
    </row>
    <row r="412" spans="1:7" x14ac:dyDescent="0.25">
      <c r="A412" s="51" t="s">
        <v>2433</v>
      </c>
      <c r="B412" s="51"/>
      <c r="C412" s="197"/>
      <c r="D412" s="51"/>
      <c r="E412" s="49"/>
      <c r="F412" s="49"/>
      <c r="G412" s="49"/>
    </row>
    <row r="413" spans="1:7" x14ac:dyDescent="0.25">
      <c r="A413" s="51" t="s">
        <v>2434</v>
      </c>
      <c r="B413" s="51"/>
      <c r="C413" s="197"/>
      <c r="D413" s="51"/>
      <c r="E413" s="49"/>
      <c r="F413" s="49"/>
      <c r="G413" s="49"/>
    </row>
    <row r="414" spans="1:7" x14ac:dyDescent="0.25">
      <c r="A414" s="51" t="s">
        <v>2435</v>
      </c>
      <c r="B414" s="51"/>
      <c r="C414" s="197"/>
      <c r="D414" s="51"/>
      <c r="E414" s="49"/>
      <c r="F414" s="49"/>
      <c r="G414" s="49"/>
    </row>
    <row r="415" spans="1:7" x14ac:dyDescent="0.25">
      <c r="A415" s="51" t="s">
        <v>2436</v>
      </c>
      <c r="B415" s="51"/>
      <c r="C415" s="197"/>
      <c r="D415" s="51"/>
      <c r="E415" s="49"/>
      <c r="F415" s="49"/>
      <c r="G415" s="49"/>
    </row>
    <row r="416" spans="1:7" x14ac:dyDescent="0.25">
      <c r="A416" s="51" t="s">
        <v>2437</v>
      </c>
      <c r="B416" s="51"/>
      <c r="C416" s="197"/>
      <c r="D416" s="51"/>
      <c r="E416" s="49"/>
      <c r="F416" s="49"/>
      <c r="G416" s="49"/>
    </row>
    <row r="417" spans="1:7" x14ac:dyDescent="0.25">
      <c r="A417" s="51" t="s">
        <v>2438</v>
      </c>
      <c r="B417" s="51"/>
      <c r="C417" s="197"/>
      <c r="D417" s="51"/>
      <c r="E417" s="49"/>
      <c r="F417" s="49"/>
      <c r="G417" s="49"/>
    </row>
    <row r="418" spans="1:7" x14ac:dyDescent="0.25">
      <c r="A418" s="51" t="s">
        <v>2439</v>
      </c>
      <c r="B418" s="51"/>
      <c r="C418" s="197"/>
      <c r="D418" s="51"/>
      <c r="E418" s="49"/>
      <c r="F418" s="49"/>
      <c r="G418" s="49"/>
    </row>
    <row r="419" spans="1:7" x14ac:dyDescent="0.25">
      <c r="A419" s="51" t="s">
        <v>2440</v>
      </c>
      <c r="B419" s="51"/>
      <c r="C419" s="197"/>
      <c r="D419" s="51"/>
      <c r="E419" s="49"/>
      <c r="F419" s="49"/>
      <c r="G419" s="49"/>
    </row>
    <row r="420" spans="1:7" x14ac:dyDescent="0.25">
      <c r="A420" s="51" t="s">
        <v>2441</v>
      </c>
      <c r="B420" s="51"/>
      <c r="C420" s="197"/>
      <c r="D420" s="51"/>
      <c r="E420" s="49"/>
      <c r="F420" s="49"/>
      <c r="G420" s="49"/>
    </row>
    <row r="421" spans="1:7" x14ac:dyDescent="0.25">
      <c r="A421" s="51" t="s">
        <v>2442</v>
      </c>
      <c r="B421" s="51"/>
      <c r="C421" s="197"/>
      <c r="D421" s="51"/>
      <c r="E421" s="49"/>
      <c r="F421" s="49"/>
      <c r="G421" s="49"/>
    </row>
    <row r="422" spans="1:7" x14ac:dyDescent="0.25">
      <c r="A422" s="51" t="s">
        <v>2443</v>
      </c>
      <c r="B422" s="51"/>
      <c r="C422" s="197"/>
      <c r="D422" s="51"/>
      <c r="E422" s="49"/>
      <c r="F422" s="49"/>
      <c r="G422" s="49"/>
    </row>
    <row r="423" spans="1:7" x14ac:dyDescent="0.25">
      <c r="A423" s="51" t="s">
        <v>2444</v>
      </c>
      <c r="B423" s="51"/>
      <c r="C423" s="197"/>
      <c r="D423" s="51"/>
      <c r="E423" s="49"/>
      <c r="F423" s="49"/>
      <c r="G423" s="49"/>
    </row>
    <row r="424" spans="1:7" x14ac:dyDescent="0.25">
      <c r="A424" s="51" t="s">
        <v>2445</v>
      </c>
      <c r="B424" s="51"/>
      <c r="C424" s="197"/>
      <c r="D424" s="51"/>
      <c r="E424" s="49"/>
      <c r="F424" s="49"/>
      <c r="G424" s="49"/>
    </row>
    <row r="425" spans="1:7" x14ac:dyDescent="0.25">
      <c r="A425" s="51" t="s">
        <v>2446</v>
      </c>
      <c r="B425" s="51"/>
      <c r="C425" s="197"/>
      <c r="D425" s="51"/>
      <c r="E425" s="49"/>
      <c r="F425" s="49"/>
      <c r="G425" s="49"/>
    </row>
    <row r="426" spans="1:7" x14ac:dyDescent="0.25">
      <c r="A426" s="51" t="s">
        <v>2447</v>
      </c>
      <c r="B426" s="51"/>
      <c r="C426" s="197"/>
      <c r="D426" s="51"/>
      <c r="E426" s="49"/>
      <c r="F426" s="49"/>
      <c r="G426" s="49"/>
    </row>
    <row r="427" spans="1:7" x14ac:dyDescent="0.25">
      <c r="A427" s="51" t="s">
        <v>2448</v>
      </c>
      <c r="B427" s="51"/>
      <c r="C427" s="197"/>
      <c r="D427" s="51"/>
      <c r="E427" s="49"/>
      <c r="F427" s="49"/>
      <c r="G427" s="49"/>
    </row>
    <row r="428" spans="1:7" x14ac:dyDescent="0.25">
      <c r="A428" s="51" t="s">
        <v>2449</v>
      </c>
      <c r="B428" s="51"/>
      <c r="C428" s="197"/>
      <c r="D428" s="51"/>
      <c r="E428" s="49"/>
      <c r="F428" s="49"/>
      <c r="G428" s="49"/>
    </row>
    <row r="429" spans="1:7" x14ac:dyDescent="0.25">
      <c r="A429" s="51" t="s">
        <v>2450</v>
      </c>
      <c r="B429" s="51"/>
      <c r="C429" s="197"/>
      <c r="D429" s="51"/>
      <c r="E429" s="49"/>
      <c r="F429" s="49"/>
      <c r="G429" s="49"/>
    </row>
    <row r="430" spans="1:7" x14ac:dyDescent="0.25">
      <c r="A430" s="51" t="s">
        <v>2451</v>
      </c>
      <c r="B430" s="51"/>
      <c r="C430" s="197"/>
      <c r="D430" s="51"/>
      <c r="E430" s="49"/>
      <c r="F430" s="49"/>
      <c r="G430" s="49"/>
    </row>
    <row r="431" spans="1:7" x14ac:dyDescent="0.25">
      <c r="A431" s="51" t="s">
        <v>2452</v>
      </c>
      <c r="B431" s="51"/>
      <c r="C431" s="197"/>
      <c r="D431" s="51"/>
      <c r="E431" s="49"/>
      <c r="F431" s="49"/>
      <c r="G431" s="49"/>
    </row>
    <row r="432" spans="1:7" ht="18.75" x14ac:dyDescent="0.25">
      <c r="A432" s="132"/>
      <c r="B432" s="160" t="s">
        <v>1998</v>
      </c>
      <c r="C432" s="132"/>
      <c r="D432" s="132"/>
      <c r="E432" s="132"/>
      <c r="F432" s="132"/>
      <c r="G432" s="132"/>
    </row>
    <row r="433" spans="1:7" x14ac:dyDescent="0.25">
      <c r="A433" s="70"/>
      <c r="B433" s="70" t="s">
        <v>2382</v>
      </c>
      <c r="C433" s="70" t="s">
        <v>682</v>
      </c>
      <c r="D433" s="70" t="s">
        <v>683</v>
      </c>
      <c r="E433" s="70"/>
      <c r="F433" s="70" t="s">
        <v>512</v>
      </c>
      <c r="G433" s="70" t="s">
        <v>684</v>
      </c>
    </row>
    <row r="434" spans="1:7" x14ac:dyDescent="0.25">
      <c r="A434" s="51" t="s">
        <v>1999</v>
      </c>
      <c r="B434" s="51" t="s">
        <v>686</v>
      </c>
      <c r="C434" s="176">
        <v>173.13079999999999</v>
      </c>
      <c r="D434" s="65"/>
      <c r="E434" s="65"/>
      <c r="F434" s="84"/>
      <c r="G434" s="84"/>
    </row>
    <row r="435" spans="1:7" x14ac:dyDescent="0.25">
      <c r="A435" s="65"/>
      <c r="B435" s="51"/>
      <c r="C435" s="51"/>
      <c r="D435" s="65"/>
      <c r="E435" s="65"/>
      <c r="F435" s="84"/>
      <c r="G435" s="84"/>
    </row>
    <row r="436" spans="1:7" x14ac:dyDescent="0.25">
      <c r="A436" s="51"/>
      <c r="B436" s="51" t="s">
        <v>687</v>
      </c>
      <c r="C436" s="51"/>
      <c r="D436" s="65"/>
      <c r="E436" s="65"/>
      <c r="F436" s="84"/>
      <c r="G436" s="84"/>
    </row>
    <row r="437" spans="1:7" x14ac:dyDescent="0.25">
      <c r="A437" s="51" t="s">
        <v>2000</v>
      </c>
      <c r="B437" s="188" t="s">
        <v>2751</v>
      </c>
      <c r="C437" s="176">
        <v>0.51939999999999997</v>
      </c>
      <c r="D437" s="176">
        <v>3</v>
      </c>
      <c r="E437" s="65"/>
      <c r="F437" s="148">
        <f>IF($C$461=0,"",IF(C437="[for completion]","",IF(C437="","",C437/$C$461)))</f>
        <v>1</v>
      </c>
      <c r="G437" s="148">
        <f>IF($D$461=0,"",IF(D437="[for completion]","",IF(D437="","",D437/$D$461)))</f>
        <v>1</v>
      </c>
    </row>
    <row r="438" spans="1:7" x14ac:dyDescent="0.25">
      <c r="A438" s="51" t="s">
        <v>2001</v>
      </c>
      <c r="B438" s="188" t="s">
        <v>2752</v>
      </c>
      <c r="C438" s="176">
        <v>0</v>
      </c>
      <c r="D438" s="176">
        <v>0</v>
      </c>
      <c r="E438" s="65"/>
      <c r="F438" s="148">
        <f t="shared" ref="F438:F460" si="22">IF($C$461=0,"",IF(C438="[for completion]","",IF(C438="","",C438/$C$461)))</f>
        <v>0</v>
      </c>
      <c r="G438" s="148">
        <f t="shared" ref="G438:G460" si="23">IF($D$461=0,"",IF(D438="[for completion]","",IF(D438="","",D438/$D$461)))</f>
        <v>0</v>
      </c>
    </row>
    <row r="439" spans="1:7" x14ac:dyDescent="0.25">
      <c r="A439" s="51" t="s">
        <v>2002</v>
      </c>
      <c r="B439" s="188" t="s">
        <v>2753</v>
      </c>
      <c r="C439" s="176">
        <v>0</v>
      </c>
      <c r="D439" s="176">
        <v>0</v>
      </c>
      <c r="E439" s="65"/>
      <c r="F439" s="148">
        <f t="shared" si="22"/>
        <v>0</v>
      </c>
      <c r="G439" s="148">
        <f t="shared" si="23"/>
        <v>0</v>
      </c>
    </row>
    <row r="440" spans="1:7" x14ac:dyDescent="0.25">
      <c r="A440" s="51" t="s">
        <v>2003</v>
      </c>
      <c r="B440" s="188" t="s">
        <v>2754</v>
      </c>
      <c r="C440" s="176">
        <v>0</v>
      </c>
      <c r="D440" s="176">
        <v>0</v>
      </c>
      <c r="E440" s="65"/>
      <c r="F440" s="148">
        <f t="shared" si="22"/>
        <v>0</v>
      </c>
      <c r="G440" s="148">
        <f t="shared" si="23"/>
        <v>0</v>
      </c>
    </row>
    <row r="441" spans="1:7" x14ac:dyDescent="0.25">
      <c r="A441" s="51" t="s">
        <v>2004</v>
      </c>
      <c r="B441" s="188" t="s">
        <v>2755</v>
      </c>
      <c r="C441" s="176">
        <v>0</v>
      </c>
      <c r="D441" s="176">
        <v>0</v>
      </c>
      <c r="E441" s="65"/>
      <c r="F441" s="148">
        <f t="shared" si="22"/>
        <v>0</v>
      </c>
      <c r="G441" s="148">
        <f t="shared" si="23"/>
        <v>0</v>
      </c>
    </row>
    <row r="442" spans="1:7" x14ac:dyDescent="0.25">
      <c r="A442" s="51" t="s">
        <v>2005</v>
      </c>
      <c r="B442" s="188" t="s">
        <v>2756</v>
      </c>
      <c r="C442" s="176">
        <v>0</v>
      </c>
      <c r="D442" s="176">
        <v>0</v>
      </c>
      <c r="E442" s="65"/>
      <c r="F442" s="148">
        <f t="shared" si="22"/>
        <v>0</v>
      </c>
      <c r="G442" s="148">
        <f t="shared" si="23"/>
        <v>0</v>
      </c>
    </row>
    <row r="443" spans="1:7" x14ac:dyDescent="0.25">
      <c r="A443" s="51" t="s">
        <v>2006</v>
      </c>
      <c r="B443" s="188" t="s">
        <v>604</v>
      </c>
      <c r="C443" s="176" t="s">
        <v>83</v>
      </c>
      <c r="D443" s="176" t="s">
        <v>83</v>
      </c>
      <c r="E443" s="65"/>
      <c r="F443" s="148" t="str">
        <f t="shared" si="22"/>
        <v/>
      </c>
      <c r="G443" s="148" t="str">
        <f t="shared" si="23"/>
        <v/>
      </c>
    </row>
    <row r="444" spans="1:7" x14ac:dyDescent="0.25">
      <c r="A444" s="51" t="s">
        <v>2007</v>
      </c>
      <c r="B444" s="188" t="s">
        <v>604</v>
      </c>
      <c r="C444" s="176" t="s">
        <v>83</v>
      </c>
      <c r="D444" s="194" t="s">
        <v>83</v>
      </c>
      <c r="E444" s="65"/>
      <c r="F444" s="148" t="str">
        <f t="shared" si="22"/>
        <v/>
      </c>
      <c r="G444" s="148" t="str">
        <f t="shared" si="23"/>
        <v/>
      </c>
    </row>
    <row r="445" spans="1:7" x14ac:dyDescent="0.25">
      <c r="A445" s="51" t="s">
        <v>2008</v>
      </c>
      <c r="B445" s="188" t="s">
        <v>604</v>
      </c>
      <c r="C445" s="176" t="s">
        <v>83</v>
      </c>
      <c r="D445" s="194" t="s">
        <v>83</v>
      </c>
      <c r="E445" s="65"/>
      <c r="F445" s="148" t="str">
        <f t="shared" si="22"/>
        <v/>
      </c>
      <c r="G445" s="148" t="str">
        <f t="shared" si="23"/>
        <v/>
      </c>
    </row>
    <row r="446" spans="1:7" x14ac:dyDescent="0.25">
      <c r="A446" s="51" t="s">
        <v>2453</v>
      </c>
      <c r="B446" s="188" t="s">
        <v>604</v>
      </c>
      <c r="C446" s="176" t="s">
        <v>83</v>
      </c>
      <c r="D446" s="194" t="s">
        <v>83</v>
      </c>
      <c r="E446" s="68"/>
      <c r="F446" s="148" t="str">
        <f t="shared" si="22"/>
        <v/>
      </c>
      <c r="G446" s="148" t="str">
        <f t="shared" si="23"/>
        <v/>
      </c>
    </row>
    <row r="447" spans="1:7" x14ac:dyDescent="0.25">
      <c r="A447" s="51" t="s">
        <v>2454</v>
      </c>
      <c r="B447" s="188" t="s">
        <v>604</v>
      </c>
      <c r="C447" s="176" t="s">
        <v>83</v>
      </c>
      <c r="D447" s="194" t="s">
        <v>83</v>
      </c>
      <c r="E447" s="68"/>
      <c r="F447" s="148" t="str">
        <f t="shared" si="22"/>
        <v/>
      </c>
      <c r="G447" s="148" t="str">
        <f t="shared" si="23"/>
        <v/>
      </c>
    </row>
    <row r="448" spans="1:7" x14ac:dyDescent="0.25">
      <c r="A448" s="51" t="s">
        <v>2455</v>
      </c>
      <c r="B448" s="188" t="s">
        <v>604</v>
      </c>
      <c r="C448" s="176" t="s">
        <v>83</v>
      </c>
      <c r="D448" s="194" t="s">
        <v>83</v>
      </c>
      <c r="E448" s="68"/>
      <c r="F448" s="148" t="str">
        <f t="shared" si="22"/>
        <v/>
      </c>
      <c r="G448" s="148" t="str">
        <f t="shared" si="23"/>
        <v/>
      </c>
    </row>
    <row r="449" spans="1:7" x14ac:dyDescent="0.25">
      <c r="A449" s="51" t="s">
        <v>2456</v>
      </c>
      <c r="B449" s="188" t="s">
        <v>604</v>
      </c>
      <c r="C449" s="176" t="s">
        <v>83</v>
      </c>
      <c r="D449" s="194" t="s">
        <v>83</v>
      </c>
      <c r="E449" s="68"/>
      <c r="F449" s="148" t="str">
        <f t="shared" si="22"/>
        <v/>
      </c>
      <c r="G449" s="148" t="str">
        <f t="shared" si="23"/>
        <v/>
      </c>
    </row>
    <row r="450" spans="1:7" x14ac:dyDescent="0.25">
      <c r="A450" s="51" t="s">
        <v>2457</v>
      </c>
      <c r="B450" s="188" t="s">
        <v>604</v>
      </c>
      <c r="C450" s="176" t="s">
        <v>83</v>
      </c>
      <c r="D450" s="194" t="s">
        <v>83</v>
      </c>
      <c r="E450" s="68"/>
      <c r="F450" s="148" t="str">
        <f t="shared" si="22"/>
        <v/>
      </c>
      <c r="G450" s="148" t="str">
        <f t="shared" si="23"/>
        <v/>
      </c>
    </row>
    <row r="451" spans="1:7" x14ac:dyDescent="0.25">
      <c r="A451" s="51" t="s">
        <v>2458</v>
      </c>
      <c r="B451" s="188" t="s">
        <v>604</v>
      </c>
      <c r="C451" s="176" t="s">
        <v>83</v>
      </c>
      <c r="D451" s="194" t="s">
        <v>83</v>
      </c>
      <c r="E451" s="68"/>
      <c r="F451" s="148" t="str">
        <f t="shared" si="22"/>
        <v/>
      </c>
      <c r="G451" s="148" t="str">
        <f t="shared" si="23"/>
        <v/>
      </c>
    </row>
    <row r="452" spans="1:7" x14ac:dyDescent="0.25">
      <c r="A452" s="51" t="s">
        <v>2459</v>
      </c>
      <c r="B452" s="188" t="s">
        <v>604</v>
      </c>
      <c r="C452" s="176" t="s">
        <v>83</v>
      </c>
      <c r="D452" s="194" t="s">
        <v>83</v>
      </c>
      <c r="E452" s="51"/>
      <c r="F452" s="148" t="str">
        <f t="shared" si="22"/>
        <v/>
      </c>
      <c r="G452" s="148" t="str">
        <f t="shared" si="23"/>
        <v/>
      </c>
    </row>
    <row r="453" spans="1:7" x14ac:dyDescent="0.25">
      <c r="A453" s="51" t="s">
        <v>2460</v>
      </c>
      <c r="B453" s="188" t="s">
        <v>604</v>
      </c>
      <c r="C453" s="176" t="s">
        <v>83</v>
      </c>
      <c r="D453" s="194" t="s">
        <v>83</v>
      </c>
      <c r="E453" s="130"/>
      <c r="F453" s="148" t="str">
        <f t="shared" si="22"/>
        <v/>
      </c>
      <c r="G453" s="148" t="str">
        <f t="shared" si="23"/>
        <v/>
      </c>
    </row>
    <row r="454" spans="1:7" x14ac:dyDescent="0.25">
      <c r="A454" s="51" t="s">
        <v>2461</v>
      </c>
      <c r="B454" s="188" t="s">
        <v>604</v>
      </c>
      <c r="C454" s="176" t="s">
        <v>83</v>
      </c>
      <c r="D454" s="194" t="s">
        <v>83</v>
      </c>
      <c r="E454" s="130"/>
      <c r="F454" s="148" t="str">
        <f t="shared" si="22"/>
        <v/>
      </c>
      <c r="G454" s="148" t="str">
        <f t="shared" si="23"/>
        <v/>
      </c>
    </row>
    <row r="455" spans="1:7" x14ac:dyDescent="0.25">
      <c r="A455" s="51" t="s">
        <v>2462</v>
      </c>
      <c r="B455" s="188" t="s">
        <v>604</v>
      </c>
      <c r="C455" s="176" t="s">
        <v>83</v>
      </c>
      <c r="D455" s="194" t="s">
        <v>83</v>
      </c>
      <c r="E455" s="130"/>
      <c r="F455" s="148" t="str">
        <f t="shared" si="22"/>
        <v/>
      </c>
      <c r="G455" s="148" t="str">
        <f t="shared" si="23"/>
        <v/>
      </c>
    </row>
    <row r="456" spans="1:7" x14ac:dyDescent="0.25">
      <c r="A456" s="51" t="s">
        <v>2463</v>
      </c>
      <c r="B456" s="188" t="s">
        <v>604</v>
      </c>
      <c r="C456" s="176" t="s">
        <v>83</v>
      </c>
      <c r="D456" s="194" t="s">
        <v>83</v>
      </c>
      <c r="E456" s="130"/>
      <c r="F456" s="148" t="str">
        <f t="shared" si="22"/>
        <v/>
      </c>
      <c r="G456" s="148" t="str">
        <f t="shared" si="23"/>
        <v/>
      </c>
    </row>
    <row r="457" spans="1:7" x14ac:dyDescent="0.25">
      <c r="A457" s="51" t="s">
        <v>2464</v>
      </c>
      <c r="B457" s="188" t="s">
        <v>604</v>
      </c>
      <c r="C457" s="176" t="s">
        <v>83</v>
      </c>
      <c r="D457" s="194" t="s">
        <v>83</v>
      </c>
      <c r="E457" s="130"/>
      <c r="F457" s="148" t="str">
        <f t="shared" si="22"/>
        <v/>
      </c>
      <c r="G457" s="148" t="str">
        <f t="shared" si="23"/>
        <v/>
      </c>
    </row>
    <row r="458" spans="1:7" x14ac:dyDescent="0.25">
      <c r="A458" s="51" t="s">
        <v>2465</v>
      </c>
      <c r="B458" s="188" t="s">
        <v>604</v>
      </c>
      <c r="C458" s="176" t="s">
        <v>83</v>
      </c>
      <c r="D458" s="194" t="s">
        <v>83</v>
      </c>
      <c r="E458" s="130"/>
      <c r="F458" s="148" t="str">
        <f t="shared" si="22"/>
        <v/>
      </c>
      <c r="G458" s="148" t="str">
        <f t="shared" si="23"/>
        <v/>
      </c>
    </row>
    <row r="459" spans="1:7" x14ac:dyDescent="0.25">
      <c r="A459" s="51" t="s">
        <v>2466</v>
      </c>
      <c r="B459" s="188" t="s">
        <v>604</v>
      </c>
      <c r="C459" s="176" t="s">
        <v>83</v>
      </c>
      <c r="D459" s="194" t="s">
        <v>83</v>
      </c>
      <c r="E459" s="130"/>
      <c r="F459" s="148" t="str">
        <f t="shared" si="22"/>
        <v/>
      </c>
      <c r="G459" s="148" t="str">
        <f t="shared" si="23"/>
        <v/>
      </c>
    </row>
    <row r="460" spans="1:7" x14ac:dyDescent="0.25">
      <c r="A460" s="51" t="s">
        <v>2467</v>
      </c>
      <c r="B460" s="188" t="s">
        <v>604</v>
      </c>
      <c r="C460" s="176" t="s">
        <v>83</v>
      </c>
      <c r="D460" s="194" t="s">
        <v>83</v>
      </c>
      <c r="E460" s="130"/>
      <c r="F460" s="148" t="str">
        <f t="shared" si="22"/>
        <v/>
      </c>
      <c r="G460" s="148" t="str">
        <f t="shared" si="23"/>
        <v/>
      </c>
    </row>
    <row r="461" spans="1:7" x14ac:dyDescent="0.25">
      <c r="A461" s="51" t="s">
        <v>2468</v>
      </c>
      <c r="B461" s="68" t="s">
        <v>145</v>
      </c>
      <c r="C461" s="143">
        <f>SUM(C437:C460)</f>
        <v>0.51939999999999997</v>
      </c>
      <c r="D461" s="51">
        <f>SUM(D437:D460)</f>
        <v>3</v>
      </c>
      <c r="E461" s="130"/>
      <c r="F461" s="157">
        <f>SUM(F437:F460)</f>
        <v>1</v>
      </c>
      <c r="G461" s="157">
        <f>SUM(G437:G460)</f>
        <v>1</v>
      </c>
    </row>
    <row r="462" spans="1:7" x14ac:dyDescent="0.25">
      <c r="A462" s="70"/>
      <c r="B462" s="70" t="s">
        <v>2399</v>
      </c>
      <c r="C462" s="70" t="s">
        <v>682</v>
      </c>
      <c r="D462" s="70" t="s">
        <v>683</v>
      </c>
      <c r="E462" s="70"/>
      <c r="F462" s="70" t="s">
        <v>512</v>
      </c>
      <c r="G462" s="70" t="s">
        <v>684</v>
      </c>
    </row>
    <row r="463" spans="1:7" x14ac:dyDescent="0.25">
      <c r="A463" s="51" t="s">
        <v>2010</v>
      </c>
      <c r="B463" s="51" t="s">
        <v>715</v>
      </c>
      <c r="C463" s="193" t="s">
        <v>1238</v>
      </c>
      <c r="D463" s="51"/>
      <c r="E463" s="51"/>
      <c r="F463" s="51"/>
      <c r="G463" s="51"/>
    </row>
    <row r="464" spans="1:7" x14ac:dyDescent="0.25">
      <c r="A464" s="51"/>
      <c r="B464" s="51"/>
      <c r="C464" s="51"/>
      <c r="D464" s="51"/>
      <c r="E464" s="51"/>
      <c r="F464" s="51"/>
      <c r="G464" s="51"/>
    </row>
    <row r="465" spans="1:7" x14ac:dyDescent="0.25">
      <c r="A465" s="51"/>
      <c r="B465" s="68" t="s">
        <v>716</v>
      </c>
      <c r="C465" s="51"/>
      <c r="D465" s="51"/>
      <c r="E465" s="51"/>
      <c r="F465" s="51"/>
      <c r="G465" s="51"/>
    </row>
    <row r="466" spans="1:7" x14ac:dyDescent="0.25">
      <c r="A466" s="51" t="s">
        <v>2011</v>
      </c>
      <c r="B466" s="51" t="s">
        <v>718</v>
      </c>
      <c r="C466" s="176" t="s">
        <v>1238</v>
      </c>
      <c r="D466" s="194" t="s">
        <v>1238</v>
      </c>
      <c r="E466" s="51"/>
      <c r="F466" s="148" t="str">
        <f>IF($C$474=0,"",IF(C466="[for completion]","",IF(C466="","",C466/$C$474)))</f>
        <v/>
      </c>
      <c r="G466" s="148" t="str">
        <f>IF($D$474=0,"",IF(D466="[for completion]","",IF(D466="","",D466/$D$474)))</f>
        <v/>
      </c>
    </row>
    <row r="467" spans="1:7" x14ac:dyDescent="0.25">
      <c r="A467" s="51" t="s">
        <v>2012</v>
      </c>
      <c r="B467" s="51" t="s">
        <v>720</v>
      </c>
      <c r="C467" s="176" t="s">
        <v>1238</v>
      </c>
      <c r="D467" s="194" t="s">
        <v>1238</v>
      </c>
      <c r="E467" s="51"/>
      <c r="F467" s="148" t="str">
        <f t="shared" ref="F467:F473" si="24">IF($C$474=0,"",IF(C467="[for completion]","",IF(C467="","",C467/$C$474)))</f>
        <v/>
      </c>
      <c r="G467" s="148" t="str">
        <f t="shared" ref="G467:G473" si="25">IF($D$474=0,"",IF(D467="[for completion]","",IF(D467="","",D467/$D$474)))</f>
        <v/>
      </c>
    </row>
    <row r="468" spans="1:7" x14ac:dyDescent="0.25">
      <c r="A468" s="51" t="s">
        <v>2013</v>
      </c>
      <c r="B468" s="51" t="s">
        <v>722</v>
      </c>
      <c r="C468" s="176" t="s">
        <v>1238</v>
      </c>
      <c r="D468" s="194" t="s">
        <v>1238</v>
      </c>
      <c r="E468" s="51"/>
      <c r="F468" s="148" t="str">
        <f t="shared" si="24"/>
        <v/>
      </c>
      <c r="G468" s="148" t="str">
        <f t="shared" si="25"/>
        <v/>
      </c>
    </row>
    <row r="469" spans="1:7" x14ac:dyDescent="0.25">
      <c r="A469" s="51" t="s">
        <v>2014</v>
      </c>
      <c r="B469" s="51" t="s">
        <v>724</v>
      </c>
      <c r="C469" s="176" t="s">
        <v>1238</v>
      </c>
      <c r="D469" s="194" t="s">
        <v>1238</v>
      </c>
      <c r="E469" s="51"/>
      <c r="F469" s="148" t="str">
        <f t="shared" si="24"/>
        <v/>
      </c>
      <c r="G469" s="148" t="str">
        <f t="shared" si="25"/>
        <v/>
      </c>
    </row>
    <row r="470" spans="1:7" x14ac:dyDescent="0.25">
      <c r="A470" s="51" t="s">
        <v>2015</v>
      </c>
      <c r="B470" s="51" t="s">
        <v>726</v>
      </c>
      <c r="C470" s="176" t="s">
        <v>1238</v>
      </c>
      <c r="D470" s="194" t="s">
        <v>1238</v>
      </c>
      <c r="E470" s="51"/>
      <c r="F470" s="148" t="str">
        <f t="shared" si="24"/>
        <v/>
      </c>
      <c r="G470" s="148" t="str">
        <f t="shared" si="25"/>
        <v/>
      </c>
    </row>
    <row r="471" spans="1:7" x14ac:dyDescent="0.25">
      <c r="A471" s="51" t="s">
        <v>2016</v>
      </c>
      <c r="B471" s="51" t="s">
        <v>728</v>
      </c>
      <c r="C471" s="176" t="s">
        <v>1238</v>
      </c>
      <c r="D471" s="194" t="s">
        <v>1238</v>
      </c>
      <c r="E471" s="51"/>
      <c r="F471" s="148" t="str">
        <f t="shared" si="24"/>
        <v/>
      </c>
      <c r="G471" s="148" t="str">
        <f t="shared" si="25"/>
        <v/>
      </c>
    </row>
    <row r="472" spans="1:7" x14ac:dyDescent="0.25">
      <c r="A472" s="51" t="s">
        <v>2017</v>
      </c>
      <c r="B472" s="51" t="s">
        <v>730</v>
      </c>
      <c r="C472" s="176" t="s">
        <v>1238</v>
      </c>
      <c r="D472" s="194" t="s">
        <v>1238</v>
      </c>
      <c r="E472" s="51"/>
      <c r="F472" s="148" t="str">
        <f t="shared" si="24"/>
        <v/>
      </c>
      <c r="G472" s="148" t="str">
        <f t="shared" si="25"/>
        <v/>
      </c>
    </row>
    <row r="473" spans="1:7" x14ac:dyDescent="0.25">
      <c r="A473" s="51" t="s">
        <v>2018</v>
      </c>
      <c r="B473" s="51" t="s">
        <v>732</v>
      </c>
      <c r="C473" s="176" t="s">
        <v>1238</v>
      </c>
      <c r="D473" s="194" t="s">
        <v>1238</v>
      </c>
      <c r="E473" s="51"/>
      <c r="F473" s="148" t="str">
        <f t="shared" si="24"/>
        <v/>
      </c>
      <c r="G473" s="148" t="str">
        <f t="shared" si="25"/>
        <v/>
      </c>
    </row>
    <row r="474" spans="1:7" x14ac:dyDescent="0.25">
      <c r="A474" s="51" t="s">
        <v>2019</v>
      </c>
      <c r="B474" s="78" t="s">
        <v>145</v>
      </c>
      <c r="C474" s="141">
        <f>SUM(C466:C473)</f>
        <v>0</v>
      </c>
      <c r="D474" s="76">
        <f>SUM(D466:D473)</f>
        <v>0</v>
      </c>
      <c r="E474" s="51"/>
      <c r="F474" s="136">
        <f>SUM(F466:F473)</f>
        <v>0</v>
      </c>
      <c r="G474" s="136">
        <f>SUM(G466:G473)</f>
        <v>0</v>
      </c>
    </row>
    <row r="475" spans="1:7" x14ac:dyDescent="0.25">
      <c r="A475" s="51" t="s">
        <v>2020</v>
      </c>
      <c r="B475" s="80" t="s">
        <v>735</v>
      </c>
      <c r="C475" s="176" t="s">
        <v>1238</v>
      </c>
      <c r="D475" s="194" t="s">
        <v>1238</v>
      </c>
      <c r="E475" s="51"/>
      <c r="F475" s="148" t="s">
        <v>1711</v>
      </c>
      <c r="G475" s="148" t="s">
        <v>1711</v>
      </c>
    </row>
    <row r="476" spans="1:7" x14ac:dyDescent="0.25">
      <c r="A476" s="51" t="s">
        <v>2021</v>
      </c>
      <c r="B476" s="80" t="s">
        <v>737</v>
      </c>
      <c r="C476" s="176" t="s">
        <v>1238</v>
      </c>
      <c r="D476" s="194" t="s">
        <v>1238</v>
      </c>
      <c r="E476" s="51"/>
      <c r="F476" s="148" t="s">
        <v>1711</v>
      </c>
      <c r="G476" s="148" t="s">
        <v>1711</v>
      </c>
    </row>
    <row r="477" spans="1:7" x14ac:dyDescent="0.25">
      <c r="A477" s="51" t="s">
        <v>2022</v>
      </c>
      <c r="B477" s="80" t="s">
        <v>739</v>
      </c>
      <c r="C477" s="176" t="s">
        <v>1238</v>
      </c>
      <c r="D477" s="194" t="s">
        <v>1238</v>
      </c>
      <c r="E477" s="51"/>
      <c r="F477" s="148" t="s">
        <v>1711</v>
      </c>
      <c r="G477" s="148" t="s">
        <v>1711</v>
      </c>
    </row>
    <row r="478" spans="1:7" x14ac:dyDescent="0.25">
      <c r="A478" s="51" t="s">
        <v>2095</v>
      </c>
      <c r="B478" s="80" t="s">
        <v>741</v>
      </c>
      <c r="C478" s="176" t="s">
        <v>1238</v>
      </c>
      <c r="D478" s="194" t="s">
        <v>1238</v>
      </c>
      <c r="E478" s="51"/>
      <c r="F478" s="148" t="s">
        <v>1711</v>
      </c>
      <c r="G478" s="148" t="s">
        <v>1711</v>
      </c>
    </row>
    <row r="479" spans="1:7" x14ac:dyDescent="0.25">
      <c r="A479" s="51" t="s">
        <v>2096</v>
      </c>
      <c r="B479" s="80" t="s">
        <v>743</v>
      </c>
      <c r="C479" s="176" t="s">
        <v>1238</v>
      </c>
      <c r="D479" s="194" t="s">
        <v>1238</v>
      </c>
      <c r="E479" s="51"/>
      <c r="F479" s="148" t="s">
        <v>1711</v>
      </c>
      <c r="G479" s="148" t="s">
        <v>1711</v>
      </c>
    </row>
    <row r="480" spans="1:7" x14ac:dyDescent="0.25">
      <c r="A480" s="51" t="s">
        <v>2097</v>
      </c>
      <c r="B480" s="80" t="s">
        <v>745</v>
      </c>
      <c r="C480" s="176" t="s">
        <v>1238</v>
      </c>
      <c r="D480" s="194" t="s">
        <v>1238</v>
      </c>
      <c r="E480" s="51"/>
      <c r="F480" s="148" t="s">
        <v>1711</v>
      </c>
      <c r="G480" s="148" t="s">
        <v>1711</v>
      </c>
    </row>
    <row r="481" spans="1:7" x14ac:dyDescent="0.25">
      <c r="A481" s="51" t="s">
        <v>2098</v>
      </c>
      <c r="B481" s="80"/>
      <c r="C481" s="51"/>
      <c r="D481" s="51"/>
      <c r="E481" s="51"/>
      <c r="F481" s="77"/>
      <c r="G481" s="77"/>
    </row>
    <row r="482" spans="1:7" x14ac:dyDescent="0.25">
      <c r="A482" s="51" t="s">
        <v>2099</v>
      </c>
      <c r="B482" s="80"/>
      <c r="C482" s="51"/>
      <c r="D482" s="51"/>
      <c r="E482" s="51"/>
      <c r="F482" s="77"/>
      <c r="G482" s="77"/>
    </row>
    <row r="483" spans="1:7" x14ac:dyDescent="0.25">
      <c r="A483" s="51" t="s">
        <v>2100</v>
      </c>
      <c r="B483" s="80"/>
      <c r="C483" s="51"/>
      <c r="D483" s="51"/>
      <c r="E483" s="51"/>
      <c r="F483" s="130"/>
      <c r="G483" s="130"/>
    </row>
    <row r="484" spans="1:7" x14ac:dyDescent="0.25">
      <c r="A484" s="70"/>
      <c r="B484" s="70" t="s">
        <v>2469</v>
      </c>
      <c r="C484" s="70" t="s">
        <v>682</v>
      </c>
      <c r="D484" s="70" t="s">
        <v>683</v>
      </c>
      <c r="E484" s="70"/>
      <c r="F484" s="70" t="s">
        <v>512</v>
      </c>
      <c r="G484" s="70" t="s">
        <v>684</v>
      </c>
    </row>
    <row r="485" spans="1:7" x14ac:dyDescent="0.25">
      <c r="A485" s="51" t="s">
        <v>2023</v>
      </c>
      <c r="B485" s="51" t="s">
        <v>715</v>
      </c>
      <c r="C485" s="193">
        <v>0.2034</v>
      </c>
      <c r="D485" s="51"/>
      <c r="E485" s="51"/>
      <c r="F485" s="51"/>
      <c r="G485" s="51"/>
    </row>
    <row r="486" spans="1:7" x14ac:dyDescent="0.25">
      <c r="A486" s="51"/>
      <c r="B486" s="51"/>
      <c r="C486" s="51"/>
      <c r="D486" s="51"/>
      <c r="E486" s="51"/>
      <c r="F486" s="51"/>
      <c r="G486" s="51"/>
    </row>
    <row r="487" spans="1:7" x14ac:dyDescent="0.25">
      <c r="A487" s="51"/>
      <c r="B487" s="68" t="s">
        <v>716</v>
      </c>
      <c r="C487" s="51"/>
      <c r="D487" s="51"/>
      <c r="E487" s="51"/>
      <c r="F487" s="51"/>
      <c r="G487" s="51"/>
    </row>
    <row r="488" spans="1:7" x14ac:dyDescent="0.25">
      <c r="A488" s="51" t="s">
        <v>2024</v>
      </c>
      <c r="B488" s="51" t="s">
        <v>718</v>
      </c>
      <c r="C488" s="176">
        <v>0.51939999999999997</v>
      </c>
      <c r="D488" s="194" t="s">
        <v>116</v>
      </c>
      <c r="E488" s="51"/>
      <c r="F488" s="148">
        <f>IF($C$496=0,"",IF(C488="[for completion]","",IF(C488="","",C488/$C$496)))</f>
        <v>1</v>
      </c>
      <c r="G488" s="148" t="str">
        <f>IF($D$496=0,"",IF(D488="[for completion]","",IF(D488="","",D488/$D$496)))</f>
        <v/>
      </c>
    </row>
    <row r="489" spans="1:7" x14ac:dyDescent="0.25">
      <c r="A489" s="51" t="s">
        <v>2025</v>
      </c>
      <c r="B489" s="51" t="s">
        <v>720</v>
      </c>
      <c r="C489" s="176">
        <v>0</v>
      </c>
      <c r="D489" s="194" t="s">
        <v>116</v>
      </c>
      <c r="E489" s="51"/>
      <c r="F489" s="148">
        <f t="shared" ref="F489:F495" si="26">IF($C$496=0,"",IF(C489="[for completion]","",IF(C489="","",C489/$C$496)))</f>
        <v>0</v>
      </c>
      <c r="G489" s="148" t="str">
        <f t="shared" ref="G489:G495" si="27">IF($D$496=0,"",IF(D489="[for completion]","",IF(D489="","",D489/$D$496)))</f>
        <v/>
      </c>
    </row>
    <row r="490" spans="1:7" x14ac:dyDescent="0.25">
      <c r="A490" s="51" t="s">
        <v>2026</v>
      </c>
      <c r="B490" s="51" t="s">
        <v>722</v>
      </c>
      <c r="C490" s="176">
        <v>0</v>
      </c>
      <c r="D490" s="194" t="s">
        <v>116</v>
      </c>
      <c r="E490" s="51"/>
      <c r="F490" s="148">
        <f t="shared" si="26"/>
        <v>0</v>
      </c>
      <c r="G490" s="148" t="str">
        <f t="shared" si="27"/>
        <v/>
      </c>
    </row>
    <row r="491" spans="1:7" x14ac:dyDescent="0.25">
      <c r="A491" s="51" t="s">
        <v>2027</v>
      </c>
      <c r="B491" s="51" t="s">
        <v>724</v>
      </c>
      <c r="C491" s="176">
        <v>0</v>
      </c>
      <c r="D491" s="194" t="s">
        <v>116</v>
      </c>
      <c r="E491" s="51"/>
      <c r="F491" s="148">
        <f t="shared" si="26"/>
        <v>0</v>
      </c>
      <c r="G491" s="148" t="str">
        <f t="shared" si="27"/>
        <v/>
      </c>
    </row>
    <row r="492" spans="1:7" x14ac:dyDescent="0.25">
      <c r="A492" s="51" t="s">
        <v>2028</v>
      </c>
      <c r="B492" s="51" t="s">
        <v>726</v>
      </c>
      <c r="C492" s="176">
        <v>0</v>
      </c>
      <c r="D492" s="194" t="s">
        <v>116</v>
      </c>
      <c r="E492" s="51"/>
      <c r="F492" s="148">
        <f t="shared" si="26"/>
        <v>0</v>
      </c>
      <c r="G492" s="148" t="str">
        <f t="shared" si="27"/>
        <v/>
      </c>
    </row>
    <row r="493" spans="1:7" x14ac:dyDescent="0.25">
      <c r="A493" s="51" t="s">
        <v>2029</v>
      </c>
      <c r="B493" s="51" t="s">
        <v>728</v>
      </c>
      <c r="C493" s="176">
        <v>0</v>
      </c>
      <c r="D493" s="194" t="s">
        <v>116</v>
      </c>
      <c r="E493" s="51"/>
      <c r="F493" s="148">
        <f t="shared" si="26"/>
        <v>0</v>
      </c>
      <c r="G493" s="148" t="str">
        <f t="shared" si="27"/>
        <v/>
      </c>
    </row>
    <row r="494" spans="1:7" x14ac:dyDescent="0.25">
      <c r="A494" s="51" t="s">
        <v>2030</v>
      </c>
      <c r="B494" s="51" t="s">
        <v>730</v>
      </c>
      <c r="C494" s="176">
        <v>0</v>
      </c>
      <c r="D494" s="194" t="s">
        <v>116</v>
      </c>
      <c r="E494" s="51"/>
      <c r="F494" s="148">
        <f t="shared" si="26"/>
        <v>0</v>
      </c>
      <c r="G494" s="148" t="str">
        <f t="shared" si="27"/>
        <v/>
      </c>
    </row>
    <row r="495" spans="1:7" x14ac:dyDescent="0.25">
      <c r="A495" s="51" t="s">
        <v>2031</v>
      </c>
      <c r="B495" s="51" t="s">
        <v>732</v>
      </c>
      <c r="C495" s="176">
        <v>0</v>
      </c>
      <c r="D495" s="187" t="s">
        <v>116</v>
      </c>
      <c r="E495" s="51"/>
      <c r="F495" s="148">
        <f t="shared" si="26"/>
        <v>0</v>
      </c>
      <c r="G495" s="148" t="str">
        <f t="shared" si="27"/>
        <v/>
      </c>
    </row>
    <row r="496" spans="1:7" x14ac:dyDescent="0.25">
      <c r="A496" s="51" t="s">
        <v>2032</v>
      </c>
      <c r="B496" s="78" t="s">
        <v>145</v>
      </c>
      <c r="C496" s="141">
        <f>SUM(C488:C495)</f>
        <v>0.51939999999999997</v>
      </c>
      <c r="D496" s="76">
        <f>SUM(D488:D495)</f>
        <v>0</v>
      </c>
      <c r="E496" s="51"/>
      <c r="F496" s="136">
        <f>SUM(F488:F495)</f>
        <v>1</v>
      </c>
      <c r="G496" s="136">
        <f>SUM(G488:G495)</f>
        <v>0</v>
      </c>
    </row>
    <row r="497" spans="1:7" x14ac:dyDescent="0.25">
      <c r="A497" s="51" t="s">
        <v>2101</v>
      </c>
      <c r="B497" s="80" t="s">
        <v>735</v>
      </c>
      <c r="C497" s="141"/>
      <c r="D497" s="142"/>
      <c r="E497" s="51"/>
      <c r="F497" s="148" t="s">
        <v>1711</v>
      </c>
      <c r="G497" s="148" t="s">
        <v>1711</v>
      </c>
    </row>
    <row r="498" spans="1:7" x14ac:dyDescent="0.25">
      <c r="A498" s="51" t="s">
        <v>2102</v>
      </c>
      <c r="B498" s="80" t="s">
        <v>737</v>
      </c>
      <c r="C498" s="141"/>
      <c r="D498" s="142"/>
      <c r="E498" s="51"/>
      <c r="F498" s="148" t="s">
        <v>1711</v>
      </c>
      <c r="G498" s="148" t="s">
        <v>1711</v>
      </c>
    </row>
    <row r="499" spans="1:7" x14ac:dyDescent="0.25">
      <c r="A499" s="51" t="s">
        <v>2103</v>
      </c>
      <c r="B499" s="80" t="s">
        <v>739</v>
      </c>
      <c r="C499" s="141"/>
      <c r="D499" s="142"/>
      <c r="E499" s="51"/>
      <c r="F499" s="148" t="s">
        <v>1711</v>
      </c>
      <c r="G499" s="148" t="s">
        <v>1711</v>
      </c>
    </row>
    <row r="500" spans="1:7" x14ac:dyDescent="0.25">
      <c r="A500" s="51" t="s">
        <v>2282</v>
      </c>
      <c r="B500" s="80" t="s">
        <v>741</v>
      </c>
      <c r="C500" s="141"/>
      <c r="D500" s="142"/>
      <c r="E500" s="51"/>
      <c r="F500" s="148" t="s">
        <v>1711</v>
      </c>
      <c r="G500" s="148" t="s">
        <v>1711</v>
      </c>
    </row>
    <row r="501" spans="1:7" x14ac:dyDescent="0.25">
      <c r="A501" s="51" t="s">
        <v>2283</v>
      </c>
      <c r="B501" s="80" t="s">
        <v>743</v>
      </c>
      <c r="C501" s="141"/>
      <c r="D501" s="142"/>
      <c r="E501" s="51"/>
      <c r="F501" s="148" t="s">
        <v>1711</v>
      </c>
      <c r="G501" s="148" t="s">
        <v>1711</v>
      </c>
    </row>
    <row r="502" spans="1:7" x14ac:dyDescent="0.25">
      <c r="A502" s="51" t="s">
        <v>2284</v>
      </c>
      <c r="B502" s="80" t="s">
        <v>745</v>
      </c>
      <c r="C502" s="141"/>
      <c r="D502" s="142"/>
      <c r="E502" s="51"/>
      <c r="F502" s="148" t="s">
        <v>1711</v>
      </c>
      <c r="G502" s="148" t="s">
        <v>1711</v>
      </c>
    </row>
    <row r="503" spans="1:7" x14ac:dyDescent="0.25">
      <c r="A503" s="51" t="s">
        <v>2285</v>
      </c>
      <c r="B503" s="80"/>
      <c r="C503" s="51"/>
      <c r="D503" s="51"/>
      <c r="E503" s="51"/>
      <c r="F503" s="148"/>
      <c r="G503" s="148"/>
    </row>
    <row r="504" spans="1:7" x14ac:dyDescent="0.25">
      <c r="A504" s="51" t="s">
        <v>2286</v>
      </c>
      <c r="B504" s="80"/>
      <c r="C504" s="51"/>
      <c r="D504" s="51"/>
      <c r="E504" s="51"/>
      <c r="F504" s="148"/>
      <c r="G504" s="148"/>
    </row>
    <row r="505" spans="1:7" x14ac:dyDescent="0.25">
      <c r="A505" s="51" t="s">
        <v>2287</v>
      </c>
      <c r="B505" s="80"/>
      <c r="C505" s="51"/>
      <c r="D505" s="51"/>
      <c r="E505" s="51"/>
      <c r="F505" s="148"/>
      <c r="G505" s="136"/>
    </row>
    <row r="506" spans="1:7" x14ac:dyDescent="0.25">
      <c r="A506" s="70"/>
      <c r="B506" s="70" t="s">
        <v>2470</v>
      </c>
      <c r="C506" s="70" t="s">
        <v>802</v>
      </c>
      <c r="D506" s="70"/>
      <c r="E506" s="70"/>
      <c r="F506" s="70"/>
      <c r="G506" s="70"/>
    </row>
    <row r="507" spans="1:7" x14ac:dyDescent="0.25">
      <c r="A507" s="51" t="s">
        <v>2104</v>
      </c>
      <c r="B507" s="68" t="s">
        <v>803</v>
      </c>
      <c r="C507" s="193">
        <v>0</v>
      </c>
      <c r="D507" s="193"/>
      <c r="E507" s="51"/>
      <c r="F507" s="51"/>
      <c r="G507" s="51"/>
    </row>
    <row r="508" spans="1:7" x14ac:dyDescent="0.25">
      <c r="A508" s="51" t="s">
        <v>2105</v>
      </c>
      <c r="B508" s="68" t="s">
        <v>804</v>
      </c>
      <c r="C508" s="193">
        <v>0.33300000000000002</v>
      </c>
      <c r="D508" s="193"/>
      <c r="E508" s="51"/>
      <c r="F508" s="51"/>
      <c r="G508" s="51"/>
    </row>
    <row r="509" spans="1:7" x14ac:dyDescent="0.25">
      <c r="A509" s="51" t="s">
        <v>2106</v>
      </c>
      <c r="B509" s="68" t="s">
        <v>805</v>
      </c>
      <c r="C509" s="193">
        <v>0</v>
      </c>
      <c r="D509" s="193"/>
      <c r="E509" s="51"/>
      <c r="F509" s="51"/>
      <c r="G509" s="51"/>
    </row>
    <row r="510" spans="1:7" x14ac:dyDescent="0.25">
      <c r="A510" s="51" t="s">
        <v>2107</v>
      </c>
      <c r="B510" s="68" t="s">
        <v>806</v>
      </c>
      <c r="C510" s="193">
        <v>0</v>
      </c>
      <c r="D510" s="193"/>
      <c r="E510" s="51"/>
      <c r="F510" s="51"/>
      <c r="G510" s="51"/>
    </row>
    <row r="511" spans="1:7" x14ac:dyDescent="0.25">
      <c r="A511" s="51" t="s">
        <v>2108</v>
      </c>
      <c r="B511" s="68" t="s">
        <v>807</v>
      </c>
      <c r="C511" s="193">
        <v>0</v>
      </c>
      <c r="D511" s="193"/>
      <c r="E511" s="51"/>
      <c r="F511" s="51"/>
      <c r="G511" s="51"/>
    </row>
    <row r="512" spans="1:7" x14ac:dyDescent="0.25">
      <c r="A512" s="51" t="s">
        <v>2109</v>
      </c>
      <c r="B512" s="68" t="s">
        <v>808</v>
      </c>
      <c r="C512" s="193">
        <v>0.66700000000000004</v>
      </c>
      <c r="D512" s="193"/>
      <c r="E512" s="51"/>
      <c r="F512" s="51"/>
      <c r="G512" s="51"/>
    </row>
    <row r="513" spans="1:7" x14ac:dyDescent="0.25">
      <c r="A513" s="51" t="s">
        <v>2110</v>
      </c>
      <c r="B513" s="68" t="s">
        <v>809</v>
      </c>
      <c r="C513" s="193">
        <v>0</v>
      </c>
      <c r="D513" s="193"/>
      <c r="E513" s="51"/>
      <c r="F513" s="51"/>
      <c r="G513" s="51"/>
    </row>
    <row r="514" spans="1:7" x14ac:dyDescent="0.25">
      <c r="A514" s="51" t="s">
        <v>2111</v>
      </c>
      <c r="B514" s="68" t="s">
        <v>2268</v>
      </c>
      <c r="C514" s="193">
        <v>0</v>
      </c>
      <c r="D514" s="193"/>
      <c r="E514" s="51"/>
      <c r="F514" s="51"/>
      <c r="G514" s="51"/>
    </row>
    <row r="515" spans="1:7" x14ac:dyDescent="0.25">
      <c r="A515" s="51" t="s">
        <v>2112</v>
      </c>
      <c r="B515" s="68" t="s">
        <v>2269</v>
      </c>
      <c r="C515" s="193">
        <v>0</v>
      </c>
      <c r="D515" s="193"/>
      <c r="E515" s="51"/>
      <c r="F515" s="51"/>
      <c r="G515" s="51"/>
    </row>
    <row r="516" spans="1:7" x14ac:dyDescent="0.25">
      <c r="A516" s="51" t="s">
        <v>2113</v>
      </c>
      <c r="B516" s="68" t="s">
        <v>2270</v>
      </c>
      <c r="C516" s="193">
        <v>0</v>
      </c>
      <c r="D516" s="193"/>
      <c r="E516" s="51"/>
      <c r="F516" s="51"/>
      <c r="G516" s="51"/>
    </row>
    <row r="517" spans="1:7" x14ac:dyDescent="0.25">
      <c r="A517" s="51" t="s">
        <v>2172</v>
      </c>
      <c r="B517" s="68" t="s">
        <v>810</v>
      </c>
      <c r="C517" s="193">
        <v>0</v>
      </c>
      <c r="D517" s="193"/>
      <c r="E517" s="51"/>
      <c r="F517" s="51"/>
      <c r="G517" s="51"/>
    </row>
    <row r="518" spans="1:7" x14ac:dyDescent="0.25">
      <c r="A518" s="51" t="s">
        <v>2288</v>
      </c>
      <c r="B518" s="68" t="s">
        <v>811</v>
      </c>
      <c r="C518" s="193">
        <v>0</v>
      </c>
      <c r="D518" s="193"/>
      <c r="E518" s="51"/>
      <c r="F518" s="51"/>
      <c r="G518" s="51"/>
    </row>
    <row r="519" spans="1:7" x14ac:dyDescent="0.25">
      <c r="A519" s="51" t="s">
        <v>2289</v>
      </c>
      <c r="B519" s="68" t="s">
        <v>143</v>
      </c>
      <c r="C519" s="193">
        <v>0</v>
      </c>
      <c r="D519" s="193"/>
      <c r="E519" s="51"/>
      <c r="F519" s="51"/>
      <c r="G519" s="51"/>
    </row>
    <row r="520" spans="1:7" x14ac:dyDescent="0.25">
      <c r="A520" s="51" t="s">
        <v>2290</v>
      </c>
      <c r="B520" s="80" t="s">
        <v>2271</v>
      </c>
      <c r="C520" s="193"/>
      <c r="D520" s="173"/>
      <c r="E520" s="51"/>
      <c r="F520" s="51"/>
      <c r="G520" s="51"/>
    </row>
    <row r="521" spans="1:7" x14ac:dyDescent="0.25">
      <c r="A521" s="51" t="s">
        <v>2291</v>
      </c>
      <c r="B521" s="80" t="s">
        <v>147</v>
      </c>
      <c r="C521" s="193"/>
      <c r="D521" s="173"/>
      <c r="E521" s="51"/>
      <c r="F521" s="51"/>
      <c r="G521" s="51"/>
    </row>
    <row r="522" spans="1:7" x14ac:dyDescent="0.25">
      <c r="A522" s="51" t="s">
        <v>2292</v>
      </c>
      <c r="B522" s="80" t="s">
        <v>147</v>
      </c>
      <c r="C522" s="193"/>
      <c r="D522" s="173"/>
      <c r="E522" s="51"/>
      <c r="F522" s="51"/>
      <c r="G522" s="51"/>
    </row>
    <row r="523" spans="1:7" x14ac:dyDescent="0.25">
      <c r="A523" s="51" t="s">
        <v>2471</v>
      </c>
      <c r="B523" s="80" t="s">
        <v>147</v>
      </c>
      <c r="C523" s="193"/>
      <c r="D523" s="173"/>
      <c r="E523" s="51"/>
      <c r="F523" s="51"/>
      <c r="G523" s="51"/>
    </row>
    <row r="524" spans="1:7" x14ac:dyDescent="0.25">
      <c r="A524" s="51" t="s">
        <v>2472</v>
      </c>
      <c r="B524" s="80" t="s">
        <v>147</v>
      </c>
      <c r="C524" s="193"/>
      <c r="D524" s="173"/>
      <c r="E524" s="51"/>
      <c r="F524" s="51"/>
      <c r="G524" s="51"/>
    </row>
    <row r="525" spans="1:7" x14ac:dyDescent="0.25">
      <c r="A525" s="51" t="s">
        <v>2473</v>
      </c>
      <c r="B525" s="80" t="s">
        <v>147</v>
      </c>
      <c r="C525" s="193"/>
      <c r="D525" s="173"/>
      <c r="E525" s="51"/>
      <c r="F525" s="51"/>
      <c r="G525" s="51"/>
    </row>
    <row r="526" spans="1:7" x14ac:dyDescent="0.25">
      <c r="A526" s="51" t="s">
        <v>2474</v>
      </c>
      <c r="B526" s="80" t="s">
        <v>147</v>
      </c>
      <c r="C526" s="193"/>
      <c r="D526" s="173"/>
      <c r="E526" s="51"/>
      <c r="F526" s="51"/>
      <c r="G526" s="51"/>
    </row>
    <row r="527" spans="1:7" x14ac:dyDescent="0.25">
      <c r="A527" s="51" t="s">
        <v>2475</v>
      </c>
      <c r="B527" s="80" t="s">
        <v>147</v>
      </c>
      <c r="C527" s="193"/>
      <c r="D527" s="173"/>
      <c r="E527" s="51"/>
      <c r="F527" s="51"/>
      <c r="G527" s="51"/>
    </row>
    <row r="528" spans="1:7" x14ac:dyDescent="0.25">
      <c r="A528" s="51" t="s">
        <v>2476</v>
      </c>
      <c r="B528" s="80" t="s">
        <v>147</v>
      </c>
      <c r="C528" s="193"/>
      <c r="D528" s="173"/>
      <c r="E528" s="51"/>
      <c r="F528" s="51"/>
      <c r="G528" s="51"/>
    </row>
    <row r="529" spans="1:7" x14ac:dyDescent="0.25">
      <c r="A529" s="51" t="s">
        <v>2477</v>
      </c>
      <c r="B529" s="80" t="s">
        <v>147</v>
      </c>
      <c r="C529" s="193"/>
      <c r="D529" s="173"/>
      <c r="E529" s="51"/>
      <c r="F529" s="51"/>
      <c r="G529" s="51"/>
    </row>
    <row r="530" spans="1:7" x14ac:dyDescent="0.25">
      <c r="A530" s="51" t="s">
        <v>2478</v>
      </c>
      <c r="B530" s="80" t="s">
        <v>147</v>
      </c>
      <c r="C530" s="193"/>
      <c r="D530" s="173"/>
      <c r="E530" s="51"/>
      <c r="F530" s="51"/>
      <c r="G530" s="51"/>
    </row>
    <row r="531" spans="1:7" x14ac:dyDescent="0.25">
      <c r="A531" s="51" t="s">
        <v>2479</v>
      </c>
      <c r="B531" s="80" t="s">
        <v>147</v>
      </c>
      <c r="C531" s="193"/>
      <c r="D531" s="173"/>
      <c r="E531" s="51"/>
      <c r="F531" s="51"/>
      <c r="G531" s="49"/>
    </row>
    <row r="532" spans="1:7" x14ac:dyDescent="0.25">
      <c r="A532" s="51" t="s">
        <v>2480</v>
      </c>
      <c r="B532" s="80" t="s">
        <v>147</v>
      </c>
      <c r="C532" s="193"/>
      <c r="D532" s="173"/>
      <c r="E532" s="51"/>
      <c r="F532" s="51"/>
      <c r="G532" s="49"/>
    </row>
    <row r="533" spans="1:7" x14ac:dyDescent="0.25">
      <c r="A533" s="51" t="s">
        <v>2481</v>
      </c>
      <c r="B533" s="80" t="s">
        <v>147</v>
      </c>
      <c r="C533" s="193"/>
      <c r="D533" s="173"/>
      <c r="E533" s="51"/>
      <c r="F533" s="51"/>
      <c r="G533" s="49"/>
    </row>
    <row r="534" spans="1:7" x14ac:dyDescent="0.25">
      <c r="A534" s="70"/>
      <c r="B534" s="70" t="s">
        <v>2482</v>
      </c>
      <c r="C534" s="70" t="s">
        <v>111</v>
      </c>
      <c r="D534" s="70" t="s">
        <v>1700</v>
      </c>
      <c r="E534" s="70"/>
      <c r="F534" s="70" t="s">
        <v>512</v>
      </c>
      <c r="G534" s="70" t="s">
        <v>2009</v>
      </c>
    </row>
    <row r="535" spans="1:7" x14ac:dyDescent="0.25">
      <c r="A535" s="51" t="s">
        <v>2173</v>
      </c>
      <c r="B535" s="188" t="s">
        <v>2762</v>
      </c>
      <c r="C535" s="173">
        <v>0.5141</v>
      </c>
      <c r="D535" s="173">
        <v>2</v>
      </c>
      <c r="E535" s="57"/>
      <c r="F535" s="148">
        <f>IF($C$553=0,"",IF(C535="[for completion]","",IF(C535="","",C535/$C$553)))</f>
        <v>0.98979591836734704</v>
      </c>
      <c r="G535" s="148">
        <f>IF($D$553=0,"",IF(D535="[for completion]","",IF(D535="","",D535/$D$553)))</f>
        <v>0.66666666666666663</v>
      </c>
    </row>
    <row r="536" spans="1:7" x14ac:dyDescent="0.25">
      <c r="A536" s="51" t="s">
        <v>2174</v>
      </c>
      <c r="B536" s="188" t="s">
        <v>2763</v>
      </c>
      <c r="C536" s="173">
        <v>5.3E-3</v>
      </c>
      <c r="D536" s="173">
        <v>1</v>
      </c>
      <c r="E536" s="57"/>
      <c r="F536" s="148">
        <f t="shared" ref="F536:F552" si="28">IF($C$553=0,"",IF(C536="[for completion]","",IF(C536="","",C536/$C$553)))</f>
        <v>1.0204081632653062E-2</v>
      </c>
      <c r="G536" s="148">
        <f t="shared" ref="G536:G552" si="29">IF($D$553=0,"",IF(D536="[for completion]","",IF(D536="","",D536/$D$553)))</f>
        <v>0.33333333333333331</v>
      </c>
    </row>
    <row r="537" spans="1:7" x14ac:dyDescent="0.25">
      <c r="A537" s="51" t="s">
        <v>2175</v>
      </c>
      <c r="B537" s="188" t="s">
        <v>2764</v>
      </c>
      <c r="C537" s="173">
        <v>0</v>
      </c>
      <c r="D537" s="173">
        <v>0</v>
      </c>
      <c r="E537" s="57"/>
      <c r="F537" s="148">
        <f t="shared" si="28"/>
        <v>0</v>
      </c>
      <c r="G537" s="148">
        <f t="shared" si="29"/>
        <v>0</v>
      </c>
    </row>
    <row r="538" spans="1:7" x14ac:dyDescent="0.25">
      <c r="A538" s="51" t="s">
        <v>2176</v>
      </c>
      <c r="B538" s="188" t="s">
        <v>2765</v>
      </c>
      <c r="C538" s="173">
        <v>0</v>
      </c>
      <c r="D538" s="173">
        <v>0</v>
      </c>
      <c r="E538" s="57"/>
      <c r="F538" s="148">
        <f t="shared" si="28"/>
        <v>0</v>
      </c>
      <c r="G538" s="148">
        <f t="shared" si="29"/>
        <v>0</v>
      </c>
    </row>
    <row r="539" spans="1:7" x14ac:dyDescent="0.25">
      <c r="A539" s="51" t="s">
        <v>2177</v>
      </c>
      <c r="B539" s="188" t="s">
        <v>2766</v>
      </c>
      <c r="C539" s="173">
        <v>0</v>
      </c>
      <c r="D539" s="173">
        <v>0</v>
      </c>
      <c r="E539" s="57"/>
      <c r="F539" s="148">
        <f t="shared" si="28"/>
        <v>0</v>
      </c>
      <c r="G539" s="148">
        <f t="shared" si="29"/>
        <v>0</v>
      </c>
    </row>
    <row r="540" spans="1:7" x14ac:dyDescent="0.25">
      <c r="A540" s="51" t="s">
        <v>2293</v>
      </c>
      <c r="B540" s="188" t="s">
        <v>2767</v>
      </c>
      <c r="C540" s="173">
        <v>0</v>
      </c>
      <c r="D540" s="173">
        <v>0</v>
      </c>
      <c r="E540" s="57"/>
      <c r="F540" s="148">
        <f t="shared" si="28"/>
        <v>0</v>
      </c>
      <c r="G540" s="148">
        <f t="shared" si="29"/>
        <v>0</v>
      </c>
    </row>
    <row r="541" spans="1:7" x14ac:dyDescent="0.25">
      <c r="A541" s="51" t="s">
        <v>2294</v>
      </c>
      <c r="B541" s="188" t="s">
        <v>2724</v>
      </c>
      <c r="C541" s="173">
        <v>0</v>
      </c>
      <c r="D541" s="173">
        <v>0</v>
      </c>
      <c r="E541" s="57"/>
      <c r="F541" s="148">
        <f t="shared" si="28"/>
        <v>0</v>
      </c>
      <c r="G541" s="148">
        <f t="shared" si="29"/>
        <v>0</v>
      </c>
    </row>
    <row r="542" spans="1:7" x14ac:dyDescent="0.25">
      <c r="A542" s="51" t="s">
        <v>2295</v>
      </c>
      <c r="B542" s="188" t="s">
        <v>2768</v>
      </c>
      <c r="C542" s="173" t="s">
        <v>2725</v>
      </c>
      <c r="D542" s="173">
        <v>0</v>
      </c>
      <c r="E542" s="57"/>
      <c r="F542" s="148" t="e">
        <f t="shared" si="28"/>
        <v>#VALUE!</v>
      </c>
      <c r="G542" s="148">
        <f t="shared" si="29"/>
        <v>0</v>
      </c>
    </row>
    <row r="543" spans="1:7" x14ac:dyDescent="0.25">
      <c r="A543" s="51" t="s">
        <v>2296</v>
      </c>
      <c r="B543" s="188" t="s">
        <v>2769</v>
      </c>
      <c r="C543" s="173" t="s">
        <v>2725</v>
      </c>
      <c r="D543" s="173">
        <v>0</v>
      </c>
      <c r="E543" s="57"/>
      <c r="F543" s="148" t="e">
        <f t="shared" si="28"/>
        <v>#VALUE!</v>
      </c>
      <c r="G543" s="148">
        <f t="shared" si="29"/>
        <v>0</v>
      </c>
    </row>
    <row r="544" spans="1:7" x14ac:dyDescent="0.25">
      <c r="A544" s="51" t="s">
        <v>2297</v>
      </c>
      <c r="B544" s="188" t="s">
        <v>2770</v>
      </c>
      <c r="C544" s="173" t="s">
        <v>2725</v>
      </c>
      <c r="D544" s="173">
        <v>0</v>
      </c>
      <c r="E544" s="57"/>
      <c r="F544" s="148" t="e">
        <f t="shared" si="28"/>
        <v>#VALUE!</v>
      </c>
      <c r="G544" s="148">
        <f t="shared" si="29"/>
        <v>0</v>
      </c>
    </row>
    <row r="545" spans="1:7" x14ac:dyDescent="0.25">
      <c r="A545" s="51" t="s">
        <v>2298</v>
      </c>
      <c r="B545" s="188" t="s">
        <v>2771</v>
      </c>
      <c r="C545" s="173" t="s">
        <v>2725</v>
      </c>
      <c r="D545" s="173">
        <v>0</v>
      </c>
      <c r="E545" s="57"/>
      <c r="F545" s="148" t="e">
        <f t="shared" si="28"/>
        <v>#VALUE!</v>
      </c>
      <c r="G545" s="148">
        <f t="shared" si="29"/>
        <v>0</v>
      </c>
    </row>
    <row r="546" spans="1:7" x14ac:dyDescent="0.25">
      <c r="A546" s="51" t="s">
        <v>2299</v>
      </c>
      <c r="B546" s="188" t="s">
        <v>2772</v>
      </c>
      <c r="C546" s="173" t="s">
        <v>2725</v>
      </c>
      <c r="D546" s="173">
        <v>0</v>
      </c>
      <c r="E546" s="57"/>
      <c r="F546" s="148" t="e">
        <f t="shared" si="28"/>
        <v>#VALUE!</v>
      </c>
      <c r="G546" s="148">
        <f t="shared" si="29"/>
        <v>0</v>
      </c>
    </row>
    <row r="547" spans="1:7" x14ac:dyDescent="0.25">
      <c r="A547" s="51" t="s">
        <v>2300</v>
      </c>
      <c r="B547" s="188" t="s">
        <v>2773</v>
      </c>
      <c r="C547" s="173" t="s">
        <v>2725</v>
      </c>
      <c r="D547" s="173">
        <v>0</v>
      </c>
      <c r="E547" s="57"/>
      <c r="F547" s="148" t="e">
        <f t="shared" si="28"/>
        <v>#VALUE!</v>
      </c>
      <c r="G547" s="148">
        <f t="shared" si="29"/>
        <v>0</v>
      </c>
    </row>
    <row r="548" spans="1:7" x14ac:dyDescent="0.25">
      <c r="A548" s="51" t="s">
        <v>2301</v>
      </c>
      <c r="B548" s="188" t="s">
        <v>2774</v>
      </c>
      <c r="C548" s="173" t="s">
        <v>2725</v>
      </c>
      <c r="D548" s="173">
        <v>0</v>
      </c>
      <c r="E548" s="57"/>
      <c r="F548" s="148" t="e">
        <f t="shared" si="28"/>
        <v>#VALUE!</v>
      </c>
      <c r="G548" s="148">
        <f t="shared" si="29"/>
        <v>0</v>
      </c>
    </row>
    <row r="549" spans="1:7" x14ac:dyDescent="0.25">
      <c r="A549" s="51" t="s">
        <v>2302</v>
      </c>
      <c r="B549" s="188" t="s">
        <v>604</v>
      </c>
      <c r="C549" s="173" t="s">
        <v>83</v>
      </c>
      <c r="D549" s="173" t="s">
        <v>83</v>
      </c>
      <c r="E549" s="57"/>
      <c r="F549" s="148" t="str">
        <f t="shared" si="28"/>
        <v/>
      </c>
      <c r="G549" s="148" t="str">
        <f t="shared" si="29"/>
        <v/>
      </c>
    </row>
    <row r="550" spans="1:7" x14ac:dyDescent="0.25">
      <c r="A550" s="51" t="s">
        <v>2303</v>
      </c>
      <c r="B550" s="188" t="s">
        <v>604</v>
      </c>
      <c r="C550" s="173" t="s">
        <v>83</v>
      </c>
      <c r="D550" s="173" t="s">
        <v>83</v>
      </c>
      <c r="E550" s="57"/>
      <c r="F550" s="148" t="str">
        <f t="shared" si="28"/>
        <v/>
      </c>
      <c r="G550" s="148" t="str">
        <f t="shared" si="29"/>
        <v/>
      </c>
    </row>
    <row r="551" spans="1:7" x14ac:dyDescent="0.25">
      <c r="A551" s="51" t="s">
        <v>2304</v>
      </c>
      <c r="B551" s="188" t="s">
        <v>604</v>
      </c>
      <c r="C551" s="173" t="s">
        <v>83</v>
      </c>
      <c r="D551" s="173" t="s">
        <v>83</v>
      </c>
      <c r="E551" s="57"/>
      <c r="F551" s="148" t="str">
        <f t="shared" si="28"/>
        <v/>
      </c>
      <c r="G551" s="148" t="str">
        <f t="shared" si="29"/>
        <v/>
      </c>
    </row>
    <row r="552" spans="1:7" x14ac:dyDescent="0.25">
      <c r="A552" s="51" t="s">
        <v>2305</v>
      </c>
      <c r="B552" s="68" t="s">
        <v>2092</v>
      </c>
      <c r="C552" s="173">
        <v>0</v>
      </c>
      <c r="D552" s="173">
        <v>0</v>
      </c>
      <c r="E552" s="57"/>
      <c r="F552" s="148">
        <f t="shared" si="28"/>
        <v>0</v>
      </c>
      <c r="G552" s="148">
        <f t="shared" si="29"/>
        <v>0</v>
      </c>
    </row>
    <row r="553" spans="1:7" x14ac:dyDescent="0.25">
      <c r="A553" s="51" t="s">
        <v>2306</v>
      </c>
      <c r="B553" s="68" t="s">
        <v>145</v>
      </c>
      <c r="C553" s="141">
        <f>SUM(C535:C552)</f>
        <v>0.51939999999999997</v>
      </c>
      <c r="D553" s="142">
        <f>SUM(D535:D552)</f>
        <v>3</v>
      </c>
      <c r="E553" s="57"/>
      <c r="F553" s="136" t="e">
        <f>SUM(F535:F552)</f>
        <v>#VALUE!</v>
      </c>
      <c r="G553" s="136">
        <f>SUM(G535:G552)</f>
        <v>1</v>
      </c>
    </row>
    <row r="554" spans="1:7" x14ac:dyDescent="0.25">
      <c r="A554" s="51" t="s">
        <v>2483</v>
      </c>
      <c r="B554" s="68"/>
      <c r="C554" s="51"/>
      <c r="D554" s="51"/>
      <c r="E554" s="57"/>
      <c r="F554" s="57"/>
      <c r="G554" s="57"/>
    </row>
    <row r="555" spans="1:7" x14ac:dyDescent="0.25">
      <c r="A555" s="51" t="s">
        <v>2484</v>
      </c>
      <c r="B555" s="68"/>
      <c r="C555" s="51"/>
      <c r="D555" s="51"/>
      <c r="E555" s="57"/>
      <c r="F555" s="57"/>
      <c r="G555" s="57"/>
    </row>
    <row r="556" spans="1:7" x14ac:dyDescent="0.25">
      <c r="A556" s="51" t="s">
        <v>2485</v>
      </c>
      <c r="B556" s="68"/>
      <c r="C556" s="51"/>
      <c r="D556" s="51"/>
      <c r="E556" s="57"/>
      <c r="F556" s="57"/>
      <c r="G556" s="57"/>
    </row>
    <row r="557" spans="1:7" x14ac:dyDescent="0.25">
      <c r="A557" s="70"/>
      <c r="B557" s="70" t="s">
        <v>2486</v>
      </c>
      <c r="C557" s="70" t="s">
        <v>111</v>
      </c>
      <c r="D557" s="70" t="s">
        <v>1700</v>
      </c>
      <c r="E557" s="70"/>
      <c r="F557" s="70" t="s">
        <v>512</v>
      </c>
      <c r="G557" s="70" t="s">
        <v>2353</v>
      </c>
    </row>
    <row r="558" spans="1:7" x14ac:dyDescent="0.25">
      <c r="A558" s="51" t="s">
        <v>2307</v>
      </c>
      <c r="B558" s="188" t="s">
        <v>2775</v>
      </c>
      <c r="C558" s="176">
        <v>0.5141</v>
      </c>
      <c r="D558" s="194">
        <v>2</v>
      </c>
      <c r="E558" s="57"/>
      <c r="F558" s="148">
        <f>IF($C$576=0,"",IF(C558="[for completion]","",IF(C558="","",C558/$C$576)))</f>
        <v>0.98979591836734704</v>
      </c>
      <c r="G558" s="148">
        <f>IF($D$576=0,"",IF(D558="[for completion]","",IF(D558="","",D558/$D$576)))</f>
        <v>0.66666666666666663</v>
      </c>
    </row>
    <row r="559" spans="1:7" x14ac:dyDescent="0.25">
      <c r="A559" s="51" t="s">
        <v>2308</v>
      </c>
      <c r="B559" s="188" t="s">
        <v>2776</v>
      </c>
      <c r="C559" s="176">
        <v>5.3E-3</v>
      </c>
      <c r="D559" s="194">
        <v>1</v>
      </c>
      <c r="E559" s="57"/>
      <c r="F559" s="148">
        <f t="shared" ref="F559:F575" si="30">IF($C$576=0,"",IF(C559="[for completion]","",IF(C559="","",C559/$C$576)))</f>
        <v>1.0204081632653062E-2</v>
      </c>
      <c r="G559" s="148">
        <f t="shared" ref="G559:G575" si="31">IF($D$576=0,"",IF(D559="[for completion]","",IF(D559="","",D559/$D$576)))</f>
        <v>0.33333333333333331</v>
      </c>
    </row>
    <row r="560" spans="1:7" x14ac:dyDescent="0.25">
      <c r="A560" s="51" t="s">
        <v>2309</v>
      </c>
      <c r="B560" s="188" t="s">
        <v>2777</v>
      </c>
      <c r="C560" s="176">
        <v>0</v>
      </c>
      <c r="D560" s="194">
        <v>0</v>
      </c>
      <c r="E560" s="57"/>
      <c r="F560" s="148">
        <f t="shared" si="30"/>
        <v>0</v>
      </c>
      <c r="G560" s="148">
        <f t="shared" si="31"/>
        <v>0</v>
      </c>
    </row>
    <row r="561" spans="1:7" x14ac:dyDescent="0.25">
      <c r="A561" s="51" t="s">
        <v>2310</v>
      </c>
      <c r="B561" s="188" t="s">
        <v>2778</v>
      </c>
      <c r="C561" s="176">
        <v>0</v>
      </c>
      <c r="D561" s="194">
        <v>0</v>
      </c>
      <c r="E561" s="57"/>
      <c r="F561" s="148">
        <f t="shared" si="30"/>
        <v>0</v>
      </c>
      <c r="G561" s="148">
        <f t="shared" si="31"/>
        <v>0</v>
      </c>
    </row>
    <row r="562" spans="1:7" x14ac:dyDescent="0.25">
      <c r="A562" s="51" t="s">
        <v>2311</v>
      </c>
      <c r="B562" s="188" t="s">
        <v>2779</v>
      </c>
      <c r="C562" s="176">
        <v>0</v>
      </c>
      <c r="D562" s="194">
        <v>0</v>
      </c>
      <c r="E562" s="57"/>
      <c r="F562" s="148">
        <f t="shared" si="30"/>
        <v>0</v>
      </c>
      <c r="G562" s="148">
        <f t="shared" si="31"/>
        <v>0</v>
      </c>
    </row>
    <row r="563" spans="1:7" x14ac:dyDescent="0.25">
      <c r="A563" s="51" t="s">
        <v>2312</v>
      </c>
      <c r="B563" s="188" t="s">
        <v>2780</v>
      </c>
      <c r="C563" s="176">
        <v>0</v>
      </c>
      <c r="D563" s="194">
        <v>0</v>
      </c>
      <c r="E563" s="57"/>
      <c r="F563" s="148">
        <f t="shared" si="30"/>
        <v>0</v>
      </c>
      <c r="G563" s="148">
        <f t="shared" si="31"/>
        <v>0</v>
      </c>
    </row>
    <row r="564" spans="1:7" x14ac:dyDescent="0.25">
      <c r="A564" s="51" t="s">
        <v>2313</v>
      </c>
      <c r="B564" s="188" t="s">
        <v>2781</v>
      </c>
      <c r="C564" s="176">
        <v>0</v>
      </c>
      <c r="D564" s="194">
        <v>0</v>
      </c>
      <c r="E564" s="57"/>
      <c r="F564" s="148">
        <f t="shared" si="30"/>
        <v>0</v>
      </c>
      <c r="G564" s="148">
        <f t="shared" si="31"/>
        <v>0</v>
      </c>
    </row>
    <row r="565" spans="1:7" x14ac:dyDescent="0.25">
      <c r="A565" s="51" t="s">
        <v>2314</v>
      </c>
      <c r="B565" s="188" t="s">
        <v>2782</v>
      </c>
      <c r="C565" s="176">
        <v>0</v>
      </c>
      <c r="D565" s="194">
        <v>0</v>
      </c>
      <c r="E565" s="57"/>
      <c r="F565" s="148">
        <f t="shared" si="30"/>
        <v>0</v>
      </c>
      <c r="G565" s="148">
        <f t="shared" si="31"/>
        <v>0</v>
      </c>
    </row>
    <row r="566" spans="1:7" x14ac:dyDescent="0.25">
      <c r="A566" s="51" t="s">
        <v>2315</v>
      </c>
      <c r="B566" s="188" t="s">
        <v>2783</v>
      </c>
      <c r="C566" s="176">
        <v>0</v>
      </c>
      <c r="D566" s="194">
        <v>0</v>
      </c>
      <c r="E566" s="57"/>
      <c r="F566" s="148">
        <f t="shared" si="30"/>
        <v>0</v>
      </c>
      <c r="G566" s="148">
        <f t="shared" si="31"/>
        <v>0</v>
      </c>
    </row>
    <row r="567" spans="1:7" x14ac:dyDescent="0.25">
      <c r="A567" s="51" t="s">
        <v>2316</v>
      </c>
      <c r="B567" s="188" t="s">
        <v>2784</v>
      </c>
      <c r="C567" s="176">
        <v>0</v>
      </c>
      <c r="D567" s="194">
        <v>0</v>
      </c>
      <c r="E567" s="57"/>
      <c r="F567" s="148">
        <f t="shared" si="30"/>
        <v>0</v>
      </c>
      <c r="G567" s="148">
        <f t="shared" si="31"/>
        <v>0</v>
      </c>
    </row>
    <row r="568" spans="1:7" x14ac:dyDescent="0.25">
      <c r="A568" s="51" t="s">
        <v>2317</v>
      </c>
      <c r="B568" s="188" t="s">
        <v>2785</v>
      </c>
      <c r="C568" s="176">
        <v>0</v>
      </c>
      <c r="D568" s="194">
        <v>0</v>
      </c>
      <c r="E568" s="57"/>
      <c r="F568" s="148">
        <f t="shared" si="30"/>
        <v>0</v>
      </c>
      <c r="G568" s="148">
        <f t="shared" si="31"/>
        <v>0</v>
      </c>
    </row>
    <row r="569" spans="1:7" x14ac:dyDescent="0.25">
      <c r="A569" s="51" t="s">
        <v>2487</v>
      </c>
      <c r="B569" s="188" t="s">
        <v>2786</v>
      </c>
      <c r="C569" s="176">
        <v>0</v>
      </c>
      <c r="D569" s="194">
        <v>0</v>
      </c>
      <c r="E569" s="57"/>
      <c r="F569" s="148">
        <f t="shared" si="30"/>
        <v>0</v>
      </c>
      <c r="G569" s="148">
        <f t="shared" si="31"/>
        <v>0</v>
      </c>
    </row>
    <row r="570" spans="1:7" x14ac:dyDescent="0.25">
      <c r="A570" s="51" t="s">
        <v>2488</v>
      </c>
      <c r="B570" s="188" t="s">
        <v>2787</v>
      </c>
      <c r="C570" s="176">
        <v>0</v>
      </c>
      <c r="D570" s="194">
        <v>0</v>
      </c>
      <c r="E570" s="57"/>
      <c r="F570" s="148">
        <f t="shared" si="30"/>
        <v>0</v>
      </c>
      <c r="G570" s="148">
        <f t="shared" si="31"/>
        <v>0</v>
      </c>
    </row>
    <row r="571" spans="1:7" x14ac:dyDescent="0.25">
      <c r="A571" s="51" t="s">
        <v>2489</v>
      </c>
      <c r="B571" s="188" t="s">
        <v>2788</v>
      </c>
      <c r="C571" s="176">
        <v>0</v>
      </c>
      <c r="D571" s="194">
        <v>0</v>
      </c>
      <c r="E571" s="57"/>
      <c r="F571" s="148">
        <f t="shared" si="30"/>
        <v>0</v>
      </c>
      <c r="G571" s="148">
        <f t="shared" si="31"/>
        <v>0</v>
      </c>
    </row>
    <row r="572" spans="1:7" x14ac:dyDescent="0.25">
      <c r="A572" s="51" t="s">
        <v>2490</v>
      </c>
      <c r="B572" s="188" t="s">
        <v>604</v>
      </c>
      <c r="C572" s="176" t="s">
        <v>83</v>
      </c>
      <c r="D572" s="194" t="s">
        <v>83</v>
      </c>
      <c r="E572" s="57"/>
      <c r="F572" s="148" t="str">
        <f t="shared" si="30"/>
        <v/>
      </c>
      <c r="G572" s="148" t="str">
        <f t="shared" si="31"/>
        <v/>
      </c>
    </row>
    <row r="573" spans="1:7" x14ac:dyDescent="0.25">
      <c r="A573" s="51" t="s">
        <v>2491</v>
      </c>
      <c r="B573" s="188" t="s">
        <v>604</v>
      </c>
      <c r="C573" s="176" t="s">
        <v>83</v>
      </c>
      <c r="D573" s="194" t="s">
        <v>83</v>
      </c>
      <c r="E573" s="57"/>
      <c r="F573" s="148" t="str">
        <f t="shared" si="30"/>
        <v/>
      </c>
      <c r="G573" s="148" t="str">
        <f t="shared" si="31"/>
        <v/>
      </c>
    </row>
    <row r="574" spans="1:7" x14ac:dyDescent="0.25">
      <c r="A574" s="51" t="s">
        <v>2492</v>
      </c>
      <c r="B574" s="188" t="s">
        <v>604</v>
      </c>
      <c r="C574" s="176" t="s">
        <v>83</v>
      </c>
      <c r="D574" s="194" t="s">
        <v>83</v>
      </c>
      <c r="E574" s="57"/>
      <c r="F574" s="148" t="str">
        <f t="shared" si="30"/>
        <v/>
      </c>
      <c r="G574" s="148" t="str">
        <f t="shared" si="31"/>
        <v/>
      </c>
    </row>
    <row r="575" spans="1:7" x14ac:dyDescent="0.25">
      <c r="A575" s="51" t="s">
        <v>2493</v>
      </c>
      <c r="B575" s="68" t="s">
        <v>2092</v>
      </c>
      <c r="C575" s="176">
        <v>0</v>
      </c>
      <c r="D575" s="194" t="s">
        <v>83</v>
      </c>
      <c r="E575" s="57"/>
      <c r="F575" s="148">
        <f t="shared" si="30"/>
        <v>0</v>
      </c>
      <c r="G575" s="148" t="str">
        <f t="shared" si="31"/>
        <v/>
      </c>
    </row>
    <row r="576" spans="1:7" x14ac:dyDescent="0.25">
      <c r="A576" s="51" t="s">
        <v>2494</v>
      </c>
      <c r="B576" s="68" t="s">
        <v>145</v>
      </c>
      <c r="C576" s="141">
        <f>SUM(C558:C575)</f>
        <v>0.51939999999999997</v>
      </c>
      <c r="D576" s="142">
        <f>SUM(D558:D575)</f>
        <v>3</v>
      </c>
      <c r="E576" s="57"/>
      <c r="F576" s="136">
        <f>SUM(F558:F575)</f>
        <v>1</v>
      </c>
      <c r="G576" s="136">
        <f>SUM(G558:G575)</f>
        <v>1</v>
      </c>
    </row>
    <row r="577" spans="1:7" x14ac:dyDescent="0.25">
      <c r="A577" s="70"/>
      <c r="B577" s="70" t="s">
        <v>2507</v>
      </c>
      <c r="C577" s="70" t="s">
        <v>111</v>
      </c>
      <c r="D577" s="70" t="s">
        <v>1700</v>
      </c>
      <c r="E577" s="70"/>
      <c r="F577" s="70" t="s">
        <v>512</v>
      </c>
      <c r="G577" s="70" t="s">
        <v>2009</v>
      </c>
    </row>
    <row r="578" spans="1:7" x14ac:dyDescent="0.25">
      <c r="A578" s="51" t="s">
        <v>2318</v>
      </c>
      <c r="B578" s="68" t="s">
        <v>1690</v>
      </c>
      <c r="C578" s="173">
        <v>5.3E-3</v>
      </c>
      <c r="D578" s="173">
        <v>1</v>
      </c>
      <c r="E578" s="57"/>
      <c r="F578" s="148">
        <f>IF($C$588=0,"",IF(C578="[for completion]","",IF(C578="","",C578/$C$588)))</f>
        <v>1.0204081632653062E-2</v>
      </c>
      <c r="G578" s="148">
        <f>IF($D$588=0,"",IF(D578="[for completion]","",IF(D578="","",D578/$D$588)))</f>
        <v>0.33333333333333331</v>
      </c>
    </row>
    <row r="579" spans="1:7" x14ac:dyDescent="0.25">
      <c r="A579" s="51" t="s">
        <v>2319</v>
      </c>
      <c r="B579" s="68" t="s">
        <v>1691</v>
      </c>
      <c r="C579" s="173">
        <v>0</v>
      </c>
      <c r="D579" s="173">
        <v>0</v>
      </c>
      <c r="E579" s="57"/>
      <c r="F579" s="148">
        <f t="shared" ref="F579:F587" si="32">IF($C$588=0,"",IF(C579="[for completion]","",IF(C579="","",C579/$C$588)))</f>
        <v>0</v>
      </c>
      <c r="G579" s="148">
        <f t="shared" ref="G579:G587" si="33">IF($D$588=0,"",IF(D579="[for completion]","",IF(D579="","",D579/$D$588)))</f>
        <v>0</v>
      </c>
    </row>
    <row r="580" spans="1:7" x14ac:dyDescent="0.25">
      <c r="A580" s="51" t="s">
        <v>2320</v>
      </c>
      <c r="B580" s="68" t="s">
        <v>2380</v>
      </c>
      <c r="C580" s="173">
        <v>0</v>
      </c>
      <c r="D580" s="173">
        <v>0</v>
      </c>
      <c r="E580" s="57"/>
      <c r="F580" s="148">
        <f t="shared" si="32"/>
        <v>0</v>
      </c>
      <c r="G580" s="148">
        <f t="shared" si="33"/>
        <v>0</v>
      </c>
    </row>
    <row r="581" spans="1:7" x14ac:dyDescent="0.25">
      <c r="A581" s="51" t="s">
        <v>2321</v>
      </c>
      <c r="B581" s="68" t="s">
        <v>1692</v>
      </c>
      <c r="C581" s="173">
        <v>0</v>
      </c>
      <c r="D581" s="173">
        <v>0</v>
      </c>
      <c r="E581" s="57"/>
      <c r="F581" s="148">
        <f t="shared" si="32"/>
        <v>0</v>
      </c>
      <c r="G581" s="148">
        <f t="shared" si="33"/>
        <v>0</v>
      </c>
    </row>
    <row r="582" spans="1:7" x14ac:dyDescent="0.25">
      <c r="A582" s="51" t="s">
        <v>2322</v>
      </c>
      <c r="B582" s="68" t="s">
        <v>1693</v>
      </c>
      <c r="C582" s="173">
        <v>0</v>
      </c>
      <c r="D582" s="173">
        <v>0</v>
      </c>
      <c r="E582" s="57"/>
      <c r="F582" s="148">
        <f t="shared" si="32"/>
        <v>0</v>
      </c>
      <c r="G582" s="148">
        <f t="shared" si="33"/>
        <v>0</v>
      </c>
    </row>
    <row r="583" spans="1:7" x14ac:dyDescent="0.25">
      <c r="A583" s="51" t="s">
        <v>2495</v>
      </c>
      <c r="B583" s="68" t="s">
        <v>1694</v>
      </c>
      <c r="C583" s="173">
        <v>0</v>
      </c>
      <c r="D583" s="173">
        <v>0</v>
      </c>
      <c r="E583" s="57"/>
      <c r="F583" s="148">
        <f t="shared" si="32"/>
        <v>0</v>
      </c>
      <c r="G583" s="148">
        <f t="shared" si="33"/>
        <v>0</v>
      </c>
    </row>
    <row r="584" spans="1:7" x14ac:dyDescent="0.25">
      <c r="A584" s="51" t="s">
        <v>2496</v>
      </c>
      <c r="B584" s="68" t="s">
        <v>1695</v>
      </c>
      <c r="C584" s="173">
        <v>0</v>
      </c>
      <c r="D584" s="173">
        <v>0</v>
      </c>
      <c r="E584" s="57"/>
      <c r="F584" s="148">
        <f t="shared" si="32"/>
        <v>0</v>
      </c>
      <c r="G584" s="148">
        <f t="shared" si="33"/>
        <v>0</v>
      </c>
    </row>
    <row r="585" spans="1:7" x14ac:dyDescent="0.25">
      <c r="A585" s="51" t="s">
        <v>2497</v>
      </c>
      <c r="B585" s="68" t="s">
        <v>1696</v>
      </c>
      <c r="C585" s="173">
        <v>0</v>
      </c>
      <c r="D585" s="173">
        <v>0</v>
      </c>
      <c r="E585" s="57"/>
      <c r="F585" s="148">
        <f t="shared" si="32"/>
        <v>0</v>
      </c>
      <c r="G585" s="148">
        <f t="shared" si="33"/>
        <v>0</v>
      </c>
    </row>
    <row r="586" spans="1:7" x14ac:dyDescent="0.25">
      <c r="A586" s="51" t="s">
        <v>2498</v>
      </c>
      <c r="B586" s="68" t="s">
        <v>1697</v>
      </c>
      <c r="C586" s="173">
        <v>0.5141</v>
      </c>
      <c r="D586" s="173">
        <v>2</v>
      </c>
      <c r="E586" s="57"/>
      <c r="F586" s="148">
        <f t="shared" si="32"/>
        <v>0.98979591836734704</v>
      </c>
      <c r="G586" s="148">
        <f t="shared" si="33"/>
        <v>0.66666666666666663</v>
      </c>
    </row>
    <row r="587" spans="1:7" x14ac:dyDescent="0.25">
      <c r="A587" s="51" t="s">
        <v>2499</v>
      </c>
      <c r="B587" s="68" t="s">
        <v>2092</v>
      </c>
      <c r="C587" s="173">
        <v>0</v>
      </c>
      <c r="D587" s="173">
        <v>0</v>
      </c>
      <c r="E587" s="57"/>
      <c r="F587" s="148">
        <f t="shared" si="32"/>
        <v>0</v>
      </c>
      <c r="G587" s="148">
        <f t="shared" si="33"/>
        <v>0</v>
      </c>
    </row>
    <row r="588" spans="1:7" x14ac:dyDescent="0.25">
      <c r="A588" s="51" t="s">
        <v>2500</v>
      </c>
      <c r="B588" s="68" t="s">
        <v>145</v>
      </c>
      <c r="C588" s="141">
        <f>SUM(C578:C587)</f>
        <v>0.51939999999999997</v>
      </c>
      <c r="D588" s="142">
        <f>SUM(D578:D587)</f>
        <v>3</v>
      </c>
      <c r="E588" s="57"/>
      <c r="F588" s="136">
        <f>SUM(F578:F587)</f>
        <v>1</v>
      </c>
      <c r="G588" s="136">
        <f>SUM(G578:G587)</f>
        <v>1</v>
      </c>
    </row>
    <row r="590" spans="1:7" x14ac:dyDescent="0.25">
      <c r="A590" s="70"/>
      <c r="B590" s="70" t="s">
        <v>2506</v>
      </c>
      <c r="C590" s="70" t="s">
        <v>111</v>
      </c>
      <c r="D590" s="70" t="s">
        <v>1700</v>
      </c>
      <c r="E590" s="70"/>
      <c r="F590" s="70" t="s">
        <v>512</v>
      </c>
      <c r="G590" s="70" t="s">
        <v>2009</v>
      </c>
    </row>
    <row r="591" spans="1:7" x14ac:dyDescent="0.25">
      <c r="A591" s="51" t="s">
        <v>2501</v>
      </c>
      <c r="B591" s="68" t="s">
        <v>2325</v>
      </c>
      <c r="C591" s="173" t="s">
        <v>83</v>
      </c>
      <c r="D591" s="173" t="s">
        <v>83</v>
      </c>
      <c r="E591" s="57"/>
      <c r="F591" s="148" t="str">
        <f>IF($C$595=0,"",IF(C591="[for completion]","",IF(C591="","",C591/$C$595)))</f>
        <v/>
      </c>
      <c r="G591" s="148" t="str">
        <f>IF($D$595=0,"",IF(D591="[for completion]","",IF(D591="","",D591/$D$595)))</f>
        <v/>
      </c>
    </row>
    <row r="592" spans="1:7" x14ac:dyDescent="0.25">
      <c r="A592" s="51" t="s">
        <v>2502</v>
      </c>
      <c r="B592" s="162" t="s">
        <v>2324</v>
      </c>
      <c r="C592" s="173" t="s">
        <v>83</v>
      </c>
      <c r="D592" s="173" t="s">
        <v>83</v>
      </c>
      <c r="E592" s="57"/>
      <c r="F592" s="57"/>
      <c r="G592" s="148" t="str">
        <f t="shared" ref="G592:G594" si="34">IF($D$595=0,"",IF(D592="[for completion]","",IF(D592="","",D592/$D$595)))</f>
        <v/>
      </c>
    </row>
    <row r="593" spans="1:7" x14ac:dyDescent="0.25">
      <c r="A593" s="51" t="s">
        <v>2503</v>
      </c>
      <c r="B593" s="68" t="s">
        <v>1699</v>
      </c>
      <c r="C593" s="173" t="s">
        <v>83</v>
      </c>
      <c r="D593" s="173" t="s">
        <v>83</v>
      </c>
      <c r="E593" s="57"/>
      <c r="F593" s="57"/>
      <c r="G593" s="148" t="str">
        <f t="shared" si="34"/>
        <v/>
      </c>
    </row>
    <row r="594" spans="1:7" x14ac:dyDescent="0.25">
      <c r="A594" s="51" t="s">
        <v>2504</v>
      </c>
      <c r="B594" s="51" t="s">
        <v>2092</v>
      </c>
      <c r="C594" s="173" t="s">
        <v>83</v>
      </c>
      <c r="D594" s="173" t="s">
        <v>83</v>
      </c>
      <c r="E594" s="57"/>
      <c r="F594" s="57"/>
      <c r="G594" s="148" t="str">
        <f t="shared" si="34"/>
        <v/>
      </c>
    </row>
    <row r="595" spans="1:7" x14ac:dyDescent="0.25">
      <c r="A595" s="51" t="s">
        <v>2505</v>
      </c>
      <c r="B595" s="68" t="s">
        <v>145</v>
      </c>
      <c r="C595" s="141">
        <f>SUM(C591:C594)</f>
        <v>0</v>
      </c>
      <c r="D595" s="142">
        <f>SUM(D591:D594)</f>
        <v>0</v>
      </c>
      <c r="E595" s="57"/>
      <c r="F595" s="136">
        <f>SUM(F591:F594)</f>
        <v>0</v>
      </c>
      <c r="G595" s="136">
        <f>SUM(G591:G594)</f>
        <v>0</v>
      </c>
    </row>
    <row r="596" spans="1:7" x14ac:dyDescent="0.25">
      <c r="A596" s="51"/>
    </row>
    <row r="597" spans="1:7" x14ac:dyDescent="0.25">
      <c r="A597" s="70"/>
      <c r="B597" s="70" t="s">
        <v>2508</v>
      </c>
      <c r="C597" s="70" t="s">
        <v>111</v>
      </c>
      <c r="D597" s="70" t="s">
        <v>1700</v>
      </c>
      <c r="E597" s="70"/>
      <c r="F597" s="70" t="s">
        <v>511</v>
      </c>
      <c r="G597" s="70" t="s">
        <v>2009</v>
      </c>
    </row>
    <row r="598" spans="1:7" x14ac:dyDescent="0.25">
      <c r="A598" s="51" t="s">
        <v>2509</v>
      </c>
      <c r="B598" s="188">
        <v>100</v>
      </c>
      <c r="C598" s="51">
        <v>0.52</v>
      </c>
      <c r="D598" s="51" t="s">
        <v>83</v>
      </c>
      <c r="E598" s="49"/>
      <c r="F598" s="148">
        <f>IF($C$616=0,"",IF(C598="[for completion]","",IF(C598="","",C598/$C$616)))</f>
        <v>1</v>
      </c>
      <c r="G598" s="148" t="str">
        <f>IF($D$616=0,"",IF(D598="[for completion]","",IF(D598="","",D598/$D$616)))</f>
        <v/>
      </c>
    </row>
    <row r="599" spans="1:7" x14ac:dyDescent="0.25">
      <c r="A599" s="51" t="s">
        <v>2510</v>
      </c>
      <c r="B599" s="188" t="s">
        <v>604</v>
      </c>
      <c r="C599" s="51" t="s">
        <v>83</v>
      </c>
      <c r="D599" s="51" t="s">
        <v>83</v>
      </c>
      <c r="E599" s="49"/>
      <c r="F599" s="148" t="str">
        <f t="shared" ref="F599:F615" si="35">IF($C$616=0,"",IF(C599="[for completion]","",IF(C599="","",C599/$C$616)))</f>
        <v/>
      </c>
      <c r="G599" s="148" t="str">
        <f t="shared" ref="G599:G615" si="36">IF($D$616=0,"",IF(D599="[for completion]","",IF(D599="","",D599/$D$616)))</f>
        <v/>
      </c>
    </row>
    <row r="600" spans="1:7" x14ac:dyDescent="0.25">
      <c r="A600" s="51" t="s">
        <v>2511</v>
      </c>
      <c r="B600" s="188" t="s">
        <v>604</v>
      </c>
      <c r="C600" s="51" t="s">
        <v>83</v>
      </c>
      <c r="D600" s="51" t="s">
        <v>83</v>
      </c>
      <c r="E600" s="49"/>
      <c r="F600" s="148" t="str">
        <f t="shared" si="35"/>
        <v/>
      </c>
      <c r="G600" s="148" t="str">
        <f t="shared" si="36"/>
        <v/>
      </c>
    </row>
    <row r="601" spans="1:7" x14ac:dyDescent="0.25">
      <c r="A601" s="51" t="s">
        <v>2512</v>
      </c>
      <c r="B601" s="188" t="s">
        <v>604</v>
      </c>
      <c r="C601" s="51" t="s">
        <v>83</v>
      </c>
      <c r="D601" s="51" t="s">
        <v>83</v>
      </c>
      <c r="E601" s="49"/>
      <c r="F601" s="148" t="str">
        <f t="shared" si="35"/>
        <v/>
      </c>
      <c r="G601" s="148" t="str">
        <f t="shared" si="36"/>
        <v/>
      </c>
    </row>
    <row r="602" spans="1:7" x14ac:dyDescent="0.25">
      <c r="A602" s="51" t="s">
        <v>2513</v>
      </c>
      <c r="B602" s="188" t="s">
        <v>604</v>
      </c>
      <c r="C602" s="51" t="s">
        <v>83</v>
      </c>
      <c r="D602" s="51" t="s">
        <v>83</v>
      </c>
      <c r="E602" s="49"/>
      <c r="F602" s="148" t="str">
        <f t="shared" si="35"/>
        <v/>
      </c>
      <c r="G602" s="148" t="str">
        <f t="shared" si="36"/>
        <v/>
      </c>
    </row>
    <row r="603" spans="1:7" x14ac:dyDescent="0.25">
      <c r="A603" s="51" t="s">
        <v>2514</v>
      </c>
      <c r="B603" s="188" t="s">
        <v>604</v>
      </c>
      <c r="C603" s="51" t="s">
        <v>83</v>
      </c>
      <c r="D603" s="51" t="s">
        <v>83</v>
      </c>
      <c r="E603" s="49"/>
      <c r="F603" s="148" t="str">
        <f t="shared" si="35"/>
        <v/>
      </c>
      <c r="G603" s="148" t="str">
        <f t="shared" si="36"/>
        <v/>
      </c>
    </row>
    <row r="604" spans="1:7" x14ac:dyDescent="0.25">
      <c r="A604" s="51" t="s">
        <v>2515</v>
      </c>
      <c r="B604" s="188" t="s">
        <v>604</v>
      </c>
      <c r="C604" s="51" t="s">
        <v>83</v>
      </c>
      <c r="D604" s="51" t="s">
        <v>83</v>
      </c>
      <c r="E604" s="49"/>
      <c r="F604" s="148" t="str">
        <f t="shared" si="35"/>
        <v/>
      </c>
      <c r="G604" s="148" t="str">
        <f t="shared" si="36"/>
        <v/>
      </c>
    </row>
    <row r="605" spans="1:7" x14ac:dyDescent="0.25">
      <c r="A605" s="51" t="s">
        <v>2516</v>
      </c>
      <c r="B605" s="188" t="s">
        <v>604</v>
      </c>
      <c r="C605" s="51" t="s">
        <v>83</v>
      </c>
      <c r="D605" s="51" t="s">
        <v>83</v>
      </c>
      <c r="E605" s="49"/>
      <c r="F605" s="148" t="str">
        <f t="shared" si="35"/>
        <v/>
      </c>
      <c r="G605" s="148" t="str">
        <f t="shared" si="36"/>
        <v/>
      </c>
    </row>
    <row r="606" spans="1:7" x14ac:dyDescent="0.25">
      <c r="A606" s="51" t="s">
        <v>2517</v>
      </c>
      <c r="B606" s="188" t="s">
        <v>604</v>
      </c>
      <c r="C606" s="51" t="s">
        <v>83</v>
      </c>
      <c r="D606" s="51" t="s">
        <v>83</v>
      </c>
      <c r="E606" s="49"/>
      <c r="F606" s="148" t="str">
        <f t="shared" si="35"/>
        <v/>
      </c>
      <c r="G606" s="148" t="str">
        <f t="shared" si="36"/>
        <v/>
      </c>
    </row>
    <row r="607" spans="1:7" x14ac:dyDescent="0.25">
      <c r="A607" s="51" t="s">
        <v>2518</v>
      </c>
      <c r="B607" s="188" t="s">
        <v>604</v>
      </c>
      <c r="C607" s="51" t="s">
        <v>83</v>
      </c>
      <c r="D607" s="51" t="s">
        <v>83</v>
      </c>
      <c r="E607" s="49"/>
      <c r="F607" s="148" t="str">
        <f t="shared" si="35"/>
        <v/>
      </c>
      <c r="G607" s="148" t="str">
        <f t="shared" si="36"/>
        <v/>
      </c>
    </row>
    <row r="608" spans="1:7" x14ac:dyDescent="0.25">
      <c r="A608" s="51" t="s">
        <v>2519</v>
      </c>
      <c r="B608" s="188" t="s">
        <v>604</v>
      </c>
      <c r="C608" s="51" t="s">
        <v>83</v>
      </c>
      <c r="D608" s="51" t="s">
        <v>83</v>
      </c>
      <c r="E608" s="49"/>
      <c r="F608" s="148" t="str">
        <f t="shared" si="35"/>
        <v/>
      </c>
      <c r="G608" s="148" t="str">
        <f t="shared" si="36"/>
        <v/>
      </c>
    </row>
    <row r="609" spans="1:7" x14ac:dyDescent="0.25">
      <c r="A609" s="51" t="s">
        <v>2520</v>
      </c>
      <c r="B609" s="188" t="s">
        <v>604</v>
      </c>
      <c r="C609" s="51" t="s">
        <v>83</v>
      </c>
      <c r="D609" s="51" t="s">
        <v>83</v>
      </c>
      <c r="E609" s="49"/>
      <c r="F609" s="148" t="str">
        <f t="shared" si="35"/>
        <v/>
      </c>
      <c r="G609" s="148" t="str">
        <f t="shared" si="36"/>
        <v/>
      </c>
    </row>
    <row r="610" spans="1:7" x14ac:dyDescent="0.25">
      <c r="A610" s="51" t="s">
        <v>2521</v>
      </c>
      <c r="B610" s="188" t="s">
        <v>604</v>
      </c>
      <c r="C610" s="51" t="s">
        <v>83</v>
      </c>
      <c r="D610" s="51" t="s">
        <v>83</v>
      </c>
      <c r="E610" s="49"/>
      <c r="F610" s="148" t="str">
        <f t="shared" si="35"/>
        <v/>
      </c>
      <c r="G610" s="148" t="str">
        <f t="shared" si="36"/>
        <v/>
      </c>
    </row>
    <row r="611" spans="1:7" x14ac:dyDescent="0.25">
      <c r="A611" s="51" t="s">
        <v>2522</v>
      </c>
      <c r="B611" s="188" t="s">
        <v>604</v>
      </c>
      <c r="C611" s="51" t="s">
        <v>83</v>
      </c>
      <c r="D611" s="51" t="s">
        <v>83</v>
      </c>
      <c r="E611" s="49"/>
      <c r="F611" s="148" t="str">
        <f t="shared" si="35"/>
        <v/>
      </c>
      <c r="G611" s="148" t="str">
        <f t="shared" si="36"/>
        <v/>
      </c>
    </row>
    <row r="612" spans="1:7" x14ac:dyDescent="0.25">
      <c r="A612" s="51" t="s">
        <v>2523</v>
      </c>
      <c r="B612" s="188" t="s">
        <v>604</v>
      </c>
      <c r="C612" s="51" t="s">
        <v>83</v>
      </c>
      <c r="D612" s="51" t="s">
        <v>83</v>
      </c>
      <c r="E612" s="49"/>
      <c r="F612" s="148" t="str">
        <f t="shared" si="35"/>
        <v/>
      </c>
      <c r="G612" s="148" t="str">
        <f t="shared" si="36"/>
        <v/>
      </c>
    </row>
    <row r="613" spans="1:7" x14ac:dyDescent="0.25">
      <c r="A613" s="51" t="s">
        <v>2524</v>
      </c>
      <c r="B613" s="188" t="s">
        <v>604</v>
      </c>
      <c r="C613" s="51" t="s">
        <v>83</v>
      </c>
      <c r="D613" s="51" t="s">
        <v>83</v>
      </c>
      <c r="E613" s="49"/>
      <c r="F613" s="148" t="str">
        <f t="shared" si="35"/>
        <v/>
      </c>
      <c r="G613" s="148" t="str">
        <f t="shared" si="36"/>
        <v/>
      </c>
    </row>
    <row r="614" spans="1:7" x14ac:dyDescent="0.25">
      <c r="A614" s="51" t="s">
        <v>2525</v>
      </c>
      <c r="B614" s="188" t="s">
        <v>604</v>
      </c>
      <c r="C614" s="51" t="s">
        <v>83</v>
      </c>
      <c r="D614" s="51" t="s">
        <v>83</v>
      </c>
      <c r="E614" s="49"/>
      <c r="F614" s="148" t="str">
        <f t="shared" si="35"/>
        <v/>
      </c>
      <c r="G614" s="148" t="str">
        <f t="shared" si="36"/>
        <v/>
      </c>
    </row>
    <row r="615" spans="1:7" x14ac:dyDescent="0.25">
      <c r="A615" s="51" t="s">
        <v>2526</v>
      </c>
      <c r="B615" s="68" t="s">
        <v>2092</v>
      </c>
      <c r="C615" s="51" t="s">
        <v>83</v>
      </c>
      <c r="D615" s="51" t="s">
        <v>83</v>
      </c>
      <c r="E615" s="49"/>
      <c r="F615" s="148" t="str">
        <f t="shared" si="35"/>
        <v/>
      </c>
      <c r="G615" s="148" t="str">
        <f t="shared" si="36"/>
        <v/>
      </c>
    </row>
    <row r="616" spans="1:7" x14ac:dyDescent="0.25">
      <c r="A616" s="51" t="s">
        <v>2527</v>
      </c>
      <c r="B616" s="68" t="s">
        <v>145</v>
      </c>
      <c r="C616" s="51">
        <f>SUM(C598:C615)</f>
        <v>0.52</v>
      </c>
      <c r="D616" s="51">
        <f>SUM(D598:D615)</f>
        <v>0</v>
      </c>
      <c r="E616" s="49"/>
      <c r="F616" s="198">
        <f>SUM(F598:F615)</f>
        <v>1</v>
      </c>
      <c r="G616" s="198">
        <f>SUM(G598:G615)</f>
        <v>0</v>
      </c>
    </row>
  </sheetData>
  <sheetProtection algorithmName="SHA-512" hashValue="Hl0veQjge7Bw/b+3wkDvrYvbdpY9Z1WfSCUruAUIm/by7T7beDwFdqjiDzxbohMXNDuCWmR/pmI4kbWBO84TnQ==" saltValue="fSQLJ5obszfnEGYkaGKwqg==" spinCount="100000" sheet="1" formatColumns="0" formatRows="0" insertHyperlinks="0" sort="0" autoFilter="0" pivotTables="0"/>
  <protectedRanges>
    <protectedRange sqref="B520" name="Mortgage Assets III_1"/>
    <protectedRange sqref="C384:D402 C598:D616" name="Optional ECBECAIs_2"/>
    <protectedRange sqref="B384:B401 B598:B615" name="Mortgage Assets III_1_1"/>
    <protectedRange sqref="B403:D431 F402:G431 F616:G616" name="Mortgage Asset IV_3"/>
  </protectedRanges>
  <mergeCells count="8">
    <mergeCell ref="A1:B1"/>
    <mergeCell ref="B25:C25"/>
    <mergeCell ref="B6:C6"/>
    <mergeCell ref="B7:C7"/>
    <mergeCell ref="B8:C8"/>
    <mergeCell ref="B9:C9"/>
    <mergeCell ref="B10:C10"/>
    <mergeCell ref="B14:C14"/>
  </mergeCells>
  <phoneticPr fontId="47" type="noConversion"/>
  <hyperlinks>
    <hyperlink ref="B7" location="'F. Optional Sustainable data'!_Hlk506480454" display="1. Additional information on the residential mortgage stock" xr:uid="{3C166C5C-D0DB-4E58-ABF9-ED77F45212BF}"/>
    <hyperlink ref="B10" location="'F. Optional Sustainable data'!B153" display="3.  Additional information on the asset distribution" xr:uid="{F320F060-307D-4EB4-BC4E-D58146ACFF48}"/>
    <hyperlink ref="B9" location="'F. Optional Sustainable data'!B59" tooltip="b59" display="2.  Additional information on the commercial mortgage stock" xr:uid="{C8A8DC6C-48D8-4167-AB59-EA146567D02A}"/>
    <hyperlink ref="B171" location="'2. Harmonised Glossary'!A9" display="Breakdown by Interest Rate" xr:uid="{802C388E-F101-472D-B558-5C0F4D354D3C}"/>
    <hyperlink ref="B201" location="'2. Harmonised Glossary'!A14" display="Non-Performing Loans (NPLs)" xr:uid="{2FDC062A-CAA6-4BF7-9D0D-FF2B91ECB2F0}"/>
    <hyperlink ref="B240" location="'2. Harmonised Glossary'!A288" display="Loan to Value (LTV) Information - Un-indexed" xr:uid="{2491A49F-155B-45F3-AB0E-283A285EB08B}"/>
    <hyperlink ref="B262" location="'2. Harmonised Glossary'!A11" display="Loan to Value (LTV) Information - Indexed" xr:uid="{BA6B3254-BD1B-4773-B84B-3E5853AC1558}"/>
    <hyperlink ref="B8:C8" location="'F1. HTT Sustainable M data'!B26" display="2. Additional information on the sustainable section of the mortgage stock" xr:uid="{51C788E4-93DB-4100-988D-FD3D1723BC1B}"/>
    <hyperlink ref="B9:C9" location="'F1. HTT Sustainable M data'!B211" tooltip="b59" display="2A. Sustainable Residential Cover Pool" xr:uid="{E7AAD563-66CB-4574-9839-CB5B818A2686}"/>
    <hyperlink ref="B10:C10" location="'F1. HTT Sustainable M data'!B401" display="2B. Commercial Cover Pool" xr:uid="{372C4A24-A123-482D-B0F0-D3A3F5966AD2}"/>
    <hyperlink ref="B484" location="'2. Harmonised Glossary'!A11" display="Loan to Value (LTV) Information - Indexed" xr:uid="{1FC05B7F-B84F-48BB-842A-233F92F6079F}"/>
  </hyperlinks>
  <pageMargins left="0.7" right="0.7" top="0.75" bottom="0.75" header="0.3" footer="0.3"/>
  <pageSetup paperSize="9" orientation="portrait" r:id="rId1"/>
  <ignoredErrors>
    <ignoredError sqref="F30"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05401-0600-4613-9A06-5CD7FD30F306}">
  <sheetPr>
    <pageSetUpPr fitToPage="1"/>
  </sheetPr>
  <dimension ref="C9:C56"/>
  <sheetViews>
    <sheetView zoomScaleNormal="100" zoomScaleSheetLayoutView="90" workbookViewId="0"/>
  </sheetViews>
  <sheetFormatPr defaultColWidth="15.85546875" defaultRowHeight="15" x14ac:dyDescent="0.25"/>
  <cols>
    <col min="1" max="1" width="8.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9" spans="3:3" x14ac:dyDescent="0.25">
      <c r="C9" s="19" t="s">
        <v>2809</v>
      </c>
    </row>
    <row r="19" spans="3:3" ht="20.25" x14ac:dyDescent="0.25">
      <c r="C19" s="248" t="str">
        <f>"Published "&amp;TEXT(Contents!D7,"dd-mmm-åååå")&amp;""</f>
        <v>Published 30-jun-2022</v>
      </c>
    </row>
    <row r="23" spans="3:3" ht="37.5" x14ac:dyDescent="0.25">
      <c r="C23" s="249" t="s">
        <v>2810</v>
      </c>
    </row>
    <row r="24" spans="3:3" ht="37.5" x14ac:dyDescent="0.25">
      <c r="C24" s="249" t="s">
        <v>2811</v>
      </c>
    </row>
    <row r="25" spans="3:3" ht="37.5" x14ac:dyDescent="0.25">
      <c r="C25" s="249">
        <v>2019</v>
      </c>
    </row>
    <row r="27" spans="3:3" ht="26.25" x14ac:dyDescent="0.25">
      <c r="C27" s="250" t="str">
        <f>"DLR General Capital Centre, " &amp;'Tabel A - General Issuer Detail'!C9</f>
        <v>DLR General Capital Centre, Q2 2022</v>
      </c>
    </row>
    <row r="56" ht="2.25" customHeight="1" x14ac:dyDescent="0.25"/>
  </sheetData>
  <pageMargins left="0.19685039370078741" right="0" top="0.78740157480314965" bottom="0.19685039370078741" header="0" footer="0"/>
  <pageSetup paperSize="9" scale="6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77CA0-5245-4A45-861D-A7CECE4B1F5A}">
  <sheetPr>
    <pageSetUpPr fitToPage="1"/>
  </sheetPr>
  <dimension ref="A1:I50"/>
  <sheetViews>
    <sheetView zoomScaleNormal="100" workbookViewId="0"/>
  </sheetViews>
  <sheetFormatPr defaultColWidth="15.85546875" defaultRowHeight="15.75" x14ac:dyDescent="0.25"/>
  <cols>
    <col min="1" max="1" width="3.42578125" style="19" customWidth="1"/>
    <col min="2" max="2" width="33.7109375" style="258" bestFit="1" customWidth="1"/>
    <col min="3" max="3" width="1.5703125" style="262" customWidth="1"/>
    <col min="4" max="4" width="71" style="258" customWidth="1"/>
    <col min="5" max="6" width="23.5703125" style="258" customWidth="1"/>
    <col min="7" max="7" width="1.85546875" style="258" customWidth="1"/>
    <col min="8" max="8" width="15.85546875" style="258"/>
    <col min="9" max="9" width="6.140625" style="258" customWidth="1"/>
    <col min="10" max="16384" width="15.85546875" style="258"/>
  </cols>
  <sheetData>
    <row r="1" spans="2:9" s="19" customFormat="1" ht="12" customHeight="1" x14ac:dyDescent="0.25">
      <c r="C1" s="251"/>
    </row>
    <row r="2" spans="2:9" s="19" customFormat="1" ht="12" customHeight="1" x14ac:dyDescent="0.25">
      <c r="C2" s="251"/>
    </row>
    <row r="3" spans="2:9" s="19" customFormat="1" ht="12" customHeight="1" x14ac:dyDescent="0.25">
      <c r="C3" s="251"/>
    </row>
    <row r="4" spans="2:9" s="19" customFormat="1" ht="15.75" customHeight="1" x14ac:dyDescent="0.25">
      <c r="C4" s="251"/>
    </row>
    <row r="5" spans="2:9" s="19" customFormat="1" ht="24" customHeight="1" x14ac:dyDescent="0.35">
      <c r="B5" s="252" t="s">
        <v>2812</v>
      </c>
      <c r="C5" s="252"/>
      <c r="D5" s="252"/>
    </row>
    <row r="6" spans="2:9" s="19" customFormat="1" ht="6" customHeight="1" x14ac:dyDescent="0.25">
      <c r="C6" s="251"/>
    </row>
    <row r="7" spans="2:9" s="19" customFormat="1" ht="15.75" customHeight="1" x14ac:dyDescent="0.3">
      <c r="B7" s="253" t="s">
        <v>2813</v>
      </c>
      <c r="C7" s="254"/>
      <c r="D7" s="255">
        <v>44742</v>
      </c>
      <c r="E7" s="254"/>
      <c r="F7" s="254"/>
      <c r="G7" s="254"/>
      <c r="H7" s="254"/>
      <c r="I7" s="254"/>
    </row>
    <row r="8" spans="2:9" ht="11.25" customHeight="1" x14ac:dyDescent="0.3">
      <c r="B8" s="256"/>
      <c r="C8" s="257"/>
      <c r="D8" s="256"/>
      <c r="E8" s="256"/>
      <c r="F8" s="256"/>
      <c r="G8" s="256"/>
      <c r="H8" s="256"/>
      <c r="I8" s="256"/>
    </row>
    <row r="9" spans="2:9" ht="17.25" x14ac:dyDescent="0.3">
      <c r="B9" s="256"/>
      <c r="C9" s="257"/>
      <c r="D9" s="256"/>
      <c r="E9" s="256"/>
      <c r="F9" s="256"/>
      <c r="G9" s="256"/>
      <c r="H9" s="256"/>
      <c r="I9" s="256"/>
    </row>
    <row r="10" spans="2:9" ht="17.25" x14ac:dyDescent="0.3">
      <c r="B10" s="259" t="s">
        <v>2814</v>
      </c>
      <c r="C10" s="257"/>
      <c r="D10" s="256"/>
      <c r="E10" s="256"/>
      <c r="F10" s="256"/>
      <c r="G10" s="256"/>
      <c r="H10" s="256"/>
      <c r="I10" s="256"/>
    </row>
    <row r="11" spans="2:9" ht="17.25" x14ac:dyDescent="0.3">
      <c r="B11" s="257" t="s">
        <v>2815</v>
      </c>
      <c r="C11" s="257"/>
      <c r="D11" s="257"/>
      <c r="E11" s="256"/>
      <c r="F11" s="256"/>
      <c r="G11" s="256"/>
      <c r="H11" s="256"/>
      <c r="I11" s="256"/>
    </row>
    <row r="12" spans="2:9" ht="17.25" x14ac:dyDescent="0.3">
      <c r="B12" s="260" t="s">
        <v>2762</v>
      </c>
      <c r="C12" s="257"/>
      <c r="D12" s="261" t="s">
        <v>2815</v>
      </c>
      <c r="E12" s="256"/>
      <c r="F12" s="256"/>
      <c r="G12" s="256"/>
      <c r="H12" s="256"/>
      <c r="I12" s="256"/>
    </row>
    <row r="13" spans="2:9" ht="17.25" x14ac:dyDescent="0.3">
      <c r="B13" s="260"/>
      <c r="C13" s="257"/>
      <c r="D13" s="256"/>
      <c r="E13" s="256"/>
      <c r="F13" s="256"/>
      <c r="G13" s="256"/>
      <c r="H13" s="256"/>
      <c r="I13" s="256"/>
    </row>
    <row r="14" spans="2:9" ht="17.25" x14ac:dyDescent="0.3">
      <c r="B14" s="257" t="s">
        <v>2816</v>
      </c>
      <c r="C14" s="257"/>
      <c r="D14" s="256"/>
      <c r="E14" s="256"/>
      <c r="F14" s="256"/>
      <c r="G14" s="256"/>
      <c r="H14" s="256"/>
      <c r="I14" s="256"/>
    </row>
    <row r="15" spans="2:9" ht="17.25" x14ac:dyDescent="0.3">
      <c r="B15" s="260" t="s">
        <v>2817</v>
      </c>
      <c r="C15" s="257"/>
      <c r="D15" s="261" t="s">
        <v>2818</v>
      </c>
      <c r="E15" s="256"/>
      <c r="F15" s="256"/>
      <c r="G15" s="256"/>
      <c r="H15" s="256"/>
      <c r="I15" s="256"/>
    </row>
    <row r="16" spans="2:9" ht="17.25" x14ac:dyDescent="0.3">
      <c r="B16" s="260" t="s">
        <v>2819</v>
      </c>
      <c r="C16" s="257"/>
      <c r="D16" s="261" t="s">
        <v>2820</v>
      </c>
      <c r="E16" s="256"/>
      <c r="F16" s="256"/>
      <c r="G16" s="256"/>
      <c r="H16" s="256"/>
      <c r="I16" s="256"/>
    </row>
    <row r="17" spans="2:9" ht="17.25" x14ac:dyDescent="0.3">
      <c r="B17" s="260" t="s">
        <v>2821</v>
      </c>
      <c r="C17" s="257"/>
      <c r="D17" s="261" t="s">
        <v>2822</v>
      </c>
      <c r="E17" s="256"/>
      <c r="F17" s="256"/>
      <c r="G17" s="256"/>
      <c r="H17" s="256"/>
      <c r="I17" s="256"/>
    </row>
    <row r="18" spans="2:9" ht="17.25" x14ac:dyDescent="0.3">
      <c r="B18" s="260" t="s">
        <v>2823</v>
      </c>
      <c r="C18" s="257"/>
      <c r="D18" s="261" t="s">
        <v>2824</v>
      </c>
      <c r="E18" s="256"/>
      <c r="F18" s="256"/>
      <c r="G18" s="256"/>
      <c r="H18" s="256"/>
      <c r="I18" s="256"/>
    </row>
    <row r="19" spans="2:9" ht="17.25" x14ac:dyDescent="0.3">
      <c r="B19" s="260" t="s">
        <v>2825</v>
      </c>
      <c r="C19" s="257"/>
      <c r="D19" s="261" t="s">
        <v>2826</v>
      </c>
      <c r="E19" s="256"/>
      <c r="F19" s="256"/>
      <c r="G19" s="256"/>
      <c r="H19" s="256"/>
      <c r="I19" s="256"/>
    </row>
    <row r="20" spans="2:9" ht="17.25" x14ac:dyDescent="0.3">
      <c r="B20" s="260" t="s">
        <v>2827</v>
      </c>
      <c r="C20" s="257"/>
      <c r="D20" s="261" t="s">
        <v>2828</v>
      </c>
      <c r="E20" s="256"/>
      <c r="F20" s="256"/>
      <c r="G20" s="256"/>
      <c r="H20" s="256"/>
      <c r="I20" s="256"/>
    </row>
    <row r="21" spans="2:9" ht="17.25" x14ac:dyDescent="0.3">
      <c r="B21" s="260"/>
      <c r="C21" s="257"/>
      <c r="D21" s="256"/>
      <c r="E21" s="256"/>
      <c r="F21" s="256"/>
      <c r="G21" s="256"/>
      <c r="H21" s="256"/>
      <c r="I21" s="256"/>
    </row>
    <row r="22" spans="2:9" ht="17.25" x14ac:dyDescent="0.3">
      <c r="B22" s="260" t="s">
        <v>2829</v>
      </c>
      <c r="C22" s="257"/>
      <c r="D22" s="261" t="s">
        <v>2830</v>
      </c>
      <c r="E22" s="256"/>
      <c r="F22" s="256"/>
      <c r="G22" s="256"/>
      <c r="H22" s="256"/>
      <c r="I22" s="256"/>
    </row>
    <row r="23" spans="2:9" ht="17.25" x14ac:dyDescent="0.3">
      <c r="B23" s="260" t="s">
        <v>2831</v>
      </c>
      <c r="C23" s="257"/>
      <c r="D23" s="261" t="s">
        <v>2832</v>
      </c>
      <c r="E23" s="256"/>
      <c r="F23" s="256"/>
      <c r="G23" s="256"/>
      <c r="H23" s="256"/>
      <c r="I23" s="256"/>
    </row>
    <row r="24" spans="2:9" ht="17.25" x14ac:dyDescent="0.3">
      <c r="B24" s="260" t="s">
        <v>2833</v>
      </c>
      <c r="C24" s="257"/>
      <c r="D24" s="261" t="s">
        <v>2834</v>
      </c>
      <c r="E24" s="256"/>
      <c r="F24" s="256"/>
      <c r="G24" s="256"/>
      <c r="H24" s="256"/>
      <c r="I24" s="256"/>
    </row>
    <row r="25" spans="2:9" ht="17.25" x14ac:dyDescent="0.3">
      <c r="B25" s="260" t="s">
        <v>2835</v>
      </c>
      <c r="C25" s="257"/>
      <c r="D25" s="261" t="s">
        <v>2836</v>
      </c>
      <c r="E25" s="256"/>
      <c r="F25" s="256"/>
      <c r="G25" s="256"/>
      <c r="H25" s="256"/>
      <c r="I25" s="256"/>
    </row>
    <row r="26" spans="2:9" ht="17.25" x14ac:dyDescent="0.3">
      <c r="B26" s="260" t="s">
        <v>2837</v>
      </c>
      <c r="C26" s="257"/>
      <c r="D26" s="261" t="s">
        <v>2838</v>
      </c>
      <c r="E26" s="256"/>
      <c r="F26" s="256"/>
      <c r="G26" s="256"/>
      <c r="H26" s="256"/>
      <c r="I26" s="256"/>
    </row>
    <row r="27" spans="2:9" ht="17.25" x14ac:dyDescent="0.3">
      <c r="B27" s="260" t="s">
        <v>2839</v>
      </c>
      <c r="C27" s="257"/>
      <c r="D27" s="261" t="s">
        <v>2840</v>
      </c>
      <c r="E27" s="256"/>
      <c r="F27" s="256"/>
      <c r="G27" s="256"/>
      <c r="H27" s="256"/>
      <c r="I27" s="256"/>
    </row>
    <row r="28" spans="2:9" ht="17.25" x14ac:dyDescent="0.3">
      <c r="B28" s="260" t="s">
        <v>2841</v>
      </c>
      <c r="C28" s="257"/>
      <c r="D28" s="261" t="s">
        <v>2842</v>
      </c>
      <c r="E28" s="256"/>
      <c r="F28" s="256"/>
      <c r="G28" s="256"/>
      <c r="H28" s="256"/>
      <c r="I28" s="256"/>
    </row>
    <row r="29" spans="2:9" ht="17.25" x14ac:dyDescent="0.3">
      <c r="B29" s="260" t="s">
        <v>2843</v>
      </c>
      <c r="C29" s="257"/>
      <c r="D29" s="261" t="s">
        <v>2844</v>
      </c>
      <c r="E29" s="256"/>
      <c r="F29" s="256"/>
      <c r="G29" s="256"/>
      <c r="H29" s="256"/>
      <c r="I29" s="256"/>
    </row>
    <row r="30" spans="2:9" ht="17.25" x14ac:dyDescent="0.3">
      <c r="B30" s="260" t="s">
        <v>2845</v>
      </c>
      <c r="C30" s="257"/>
      <c r="D30" s="261" t="s">
        <v>2846</v>
      </c>
      <c r="E30" s="256"/>
      <c r="F30" s="256"/>
      <c r="G30" s="256"/>
      <c r="H30" s="256"/>
      <c r="I30" s="256"/>
    </row>
    <row r="31" spans="2:9" ht="17.25" x14ac:dyDescent="0.3">
      <c r="B31" s="260" t="s">
        <v>2847</v>
      </c>
      <c r="C31" s="257"/>
      <c r="D31" s="261" t="s">
        <v>2848</v>
      </c>
      <c r="E31" s="256"/>
      <c r="F31" s="256"/>
      <c r="G31" s="256"/>
      <c r="H31" s="256"/>
      <c r="I31" s="256"/>
    </row>
    <row r="32" spans="2:9" ht="17.25" x14ac:dyDescent="0.3">
      <c r="B32" s="260" t="s">
        <v>2849</v>
      </c>
      <c r="C32" s="257"/>
      <c r="D32" s="261" t="s">
        <v>2850</v>
      </c>
      <c r="E32" s="256"/>
      <c r="F32" s="256"/>
      <c r="G32" s="256"/>
      <c r="H32" s="256"/>
      <c r="I32" s="256"/>
    </row>
    <row r="33" spans="2:9" ht="17.25" x14ac:dyDescent="0.3">
      <c r="B33" s="260" t="s">
        <v>2851</v>
      </c>
      <c r="C33" s="257"/>
      <c r="D33" s="261" t="s">
        <v>2852</v>
      </c>
      <c r="E33" s="256"/>
      <c r="F33" s="256"/>
      <c r="G33" s="256"/>
      <c r="H33" s="256"/>
      <c r="I33" s="256"/>
    </row>
    <row r="34" spans="2:9" ht="17.25" x14ac:dyDescent="0.3">
      <c r="B34" s="260" t="s">
        <v>2853</v>
      </c>
      <c r="C34" s="257"/>
      <c r="D34" s="261" t="s">
        <v>2854</v>
      </c>
      <c r="E34" s="256"/>
      <c r="F34" s="256"/>
      <c r="G34" s="256"/>
      <c r="H34" s="256"/>
      <c r="I34" s="256"/>
    </row>
    <row r="35" spans="2:9" ht="17.25" x14ac:dyDescent="0.3">
      <c r="B35" s="260" t="s">
        <v>2855</v>
      </c>
      <c r="C35" s="257"/>
      <c r="D35" s="261" t="s">
        <v>2856</v>
      </c>
      <c r="E35" s="256"/>
      <c r="F35" s="256"/>
      <c r="G35" s="256"/>
      <c r="H35" s="256"/>
      <c r="I35" s="256"/>
    </row>
    <row r="36" spans="2:9" ht="17.25" x14ac:dyDescent="0.3">
      <c r="B36" s="260" t="s">
        <v>2857</v>
      </c>
      <c r="C36" s="257"/>
      <c r="D36" s="261" t="s">
        <v>2858</v>
      </c>
      <c r="E36" s="256"/>
      <c r="F36" s="256"/>
      <c r="G36" s="256"/>
      <c r="H36" s="256"/>
      <c r="I36" s="256"/>
    </row>
    <row r="37" spans="2:9" ht="17.25" x14ac:dyDescent="0.3">
      <c r="B37" s="260" t="s">
        <v>2859</v>
      </c>
      <c r="C37" s="257"/>
      <c r="D37" s="261" t="s">
        <v>2860</v>
      </c>
      <c r="E37" s="256"/>
      <c r="F37" s="256"/>
      <c r="G37" s="256"/>
      <c r="H37" s="256"/>
      <c r="I37" s="256"/>
    </row>
    <row r="38" spans="2:9" ht="17.25" x14ac:dyDescent="0.3">
      <c r="B38" s="260" t="s">
        <v>2861</v>
      </c>
      <c r="C38" s="257"/>
      <c r="D38" s="261" t="s">
        <v>2862</v>
      </c>
      <c r="E38" s="256"/>
      <c r="F38" s="256"/>
      <c r="G38" s="256"/>
      <c r="H38" s="256"/>
      <c r="I38" s="256"/>
    </row>
    <row r="39" spans="2:9" ht="17.25" x14ac:dyDescent="0.3">
      <c r="B39" s="260" t="s">
        <v>2863</v>
      </c>
      <c r="C39" s="257"/>
      <c r="D39" s="261" t="s">
        <v>2864</v>
      </c>
      <c r="E39" s="256"/>
      <c r="F39" s="256"/>
      <c r="G39" s="256"/>
      <c r="H39" s="256"/>
      <c r="I39" s="256"/>
    </row>
    <row r="40" spans="2:9" ht="17.25" x14ac:dyDescent="0.3">
      <c r="B40" s="256"/>
      <c r="C40" s="257"/>
      <c r="D40" s="256"/>
      <c r="E40" s="257"/>
      <c r="F40" s="256"/>
      <c r="G40" s="256"/>
      <c r="H40" s="256"/>
      <c r="I40" s="256"/>
    </row>
    <row r="41" spans="2:9" ht="17.25" x14ac:dyDescent="0.3">
      <c r="B41" s="256"/>
      <c r="C41" s="257"/>
      <c r="D41" s="256"/>
      <c r="E41" s="257"/>
      <c r="F41" s="256"/>
      <c r="G41" s="256"/>
      <c r="H41" s="256"/>
      <c r="I41" s="256"/>
    </row>
    <row r="42" spans="2:9" ht="17.25" x14ac:dyDescent="0.3">
      <c r="B42" s="259" t="s">
        <v>2865</v>
      </c>
      <c r="C42" s="257"/>
      <c r="D42" s="256"/>
      <c r="E42" s="257"/>
      <c r="F42" s="256"/>
      <c r="G42" s="256"/>
      <c r="H42" s="256"/>
      <c r="I42" s="256"/>
    </row>
    <row r="43" spans="2:9" ht="17.25" x14ac:dyDescent="0.3">
      <c r="B43" s="260" t="s">
        <v>2866</v>
      </c>
      <c r="C43" s="257"/>
      <c r="D43" s="261" t="s">
        <v>2867</v>
      </c>
      <c r="E43" s="257"/>
      <c r="F43" s="256"/>
      <c r="G43" s="256"/>
      <c r="H43" s="256"/>
      <c r="I43" s="256"/>
    </row>
    <row r="44" spans="2:9" ht="17.25" x14ac:dyDescent="0.3">
      <c r="B44" s="260" t="s">
        <v>2868</v>
      </c>
      <c r="C44" s="257"/>
      <c r="D44" s="261" t="s">
        <v>2869</v>
      </c>
      <c r="E44" s="256"/>
      <c r="F44" s="256"/>
      <c r="G44" s="256"/>
      <c r="H44" s="256"/>
      <c r="I44" s="256"/>
    </row>
    <row r="45" spans="2:9" ht="17.25" x14ac:dyDescent="0.3">
      <c r="B45" s="256"/>
      <c r="C45" s="257"/>
      <c r="D45" s="256"/>
      <c r="E45" s="256"/>
      <c r="F45" s="256"/>
      <c r="G45" s="256"/>
      <c r="H45" s="256"/>
      <c r="I45" s="256"/>
    </row>
    <row r="46" spans="2:9" ht="17.25" x14ac:dyDescent="0.3">
      <c r="B46" s="256"/>
      <c r="C46" s="257"/>
      <c r="D46" s="256"/>
      <c r="E46" s="256"/>
      <c r="F46" s="256"/>
      <c r="G46" s="256"/>
      <c r="H46" s="256"/>
      <c r="I46" s="256"/>
    </row>
    <row r="47" spans="2:9" ht="17.25" x14ac:dyDescent="0.3">
      <c r="B47" s="256"/>
      <c r="C47" s="257"/>
      <c r="D47" s="256"/>
      <c r="E47" s="256"/>
      <c r="F47" s="256"/>
      <c r="G47" s="256"/>
      <c r="H47" s="256"/>
      <c r="I47" s="256"/>
    </row>
    <row r="48" spans="2:9" ht="17.25" x14ac:dyDescent="0.3">
      <c r="B48" s="256"/>
      <c r="C48" s="257"/>
      <c r="D48" s="256"/>
      <c r="E48" s="256"/>
      <c r="F48" s="256"/>
      <c r="G48" s="256"/>
      <c r="H48" s="256"/>
      <c r="I48" s="256"/>
    </row>
    <row r="49" spans="2:9" ht="17.25" x14ac:dyDescent="0.3">
      <c r="B49" s="256"/>
      <c r="C49" s="257"/>
      <c r="D49" s="256"/>
      <c r="E49" s="256"/>
      <c r="F49" s="256"/>
      <c r="G49" s="256"/>
      <c r="H49" s="256"/>
      <c r="I49" s="256"/>
    </row>
    <row r="50" spans="2:9" ht="17.25" x14ac:dyDescent="0.3">
      <c r="B50" s="256"/>
      <c r="C50" s="257"/>
      <c r="D50" s="256"/>
      <c r="E50" s="256"/>
      <c r="F50" s="256"/>
      <c r="G50" s="256"/>
      <c r="H50" s="256"/>
      <c r="I50" s="256"/>
    </row>
  </sheetData>
  <mergeCells count="1">
    <mergeCell ref="B5:D5"/>
  </mergeCells>
  <hyperlinks>
    <hyperlink ref="D12" location="'Tabel A - General Issuer Detail'!A1" display="General Issuer Detail" xr:uid="{7F4A64B8-6880-4F2F-9DDD-21C66B08307F}"/>
    <hyperlink ref="D15" location="'G1-G4 - Cover pool inform.'!A1" display="General cover pool information " xr:uid="{7D4BA52C-842F-4427-8AB2-AF8E74AC077C}"/>
    <hyperlink ref="D16" location="'G1-G4 - Cover pool inform.'!B25" display="Outstanding CBs" xr:uid="{E55C926F-8508-49A0-A041-AADBB75C7278}"/>
    <hyperlink ref="D19" location="'G1-G4 - Cover pool inform.'!B61" display="Legal ALM (balance principle) adherence" xr:uid="{A233B59B-66D4-427F-A082-2947C60784B3}"/>
    <hyperlink ref="D20" location="'G1-G4 - Cover pool inform.'!B70" display="Additional characteristics of ALM business model for issued CBs" xr:uid="{AA7FEF3E-32F7-443B-94AB-1B8361787E1A}"/>
    <hyperlink ref="D22" location="'Table 1-3 - Lending'!B7" display="Number of loans by property category" xr:uid="{F000A1E5-EFA4-42CE-A935-736804DB057A}"/>
    <hyperlink ref="D23" location="'Table 1-3 - Lending'!B16" display="Lending by property category, DKKbn" xr:uid="{16DABFAB-4347-4CE1-807A-2F46C52507A4}"/>
    <hyperlink ref="D24" location="'Table 1-3 - Lending'!B23" display="Lending, by loan size, DKKbn" xr:uid="{9C0B7D54-A73E-4E2F-891B-9D35DB520DE4}"/>
    <hyperlink ref="D25" location="'Table 4 - LTV'!B7" display="Lending, by-loan to-value (LTV), current property value, DKKbn" xr:uid="{AF6A9619-6356-4166-8195-5AD86B124375}"/>
    <hyperlink ref="D26" location="'Table 4 - LTV'!B29" display="Lending, by-loan to-value (LTV), current property value, Per cent" xr:uid="{F829BB77-DC37-4ADA-9898-602FA3905847}"/>
    <hyperlink ref="D27" location="'Table 4 - LTV'!B51" display="Lending, by-loan to-value (LTV), current property value, DKKbn (&quot;Sidste krone&quot;)" xr:uid="{B8C0A7A8-902B-419B-8833-49DE27CD43D5}"/>
    <hyperlink ref="D28" location="'Table 4 - LTV'!B73" display="Lending, by-loan to-value (LTV), current property value, Per cent (&quot;Sidste krone&quot;)" xr:uid="{B4EA3895-6D1E-41F2-B538-C38FDAAC8581}"/>
    <hyperlink ref="D29" location="'Table 5 - Lending by region'!B7" display="Lending by region, DKKbn" xr:uid="{693880B0-C257-449B-891E-B35F3B29A973}"/>
    <hyperlink ref="D30" location="'Table 6-8 - Lending by loantype'!B6" display="Lending by loan type - IO Loans, DKKbn" xr:uid="{484C4402-0B9B-4849-9565-624D2D88F786}"/>
    <hyperlink ref="D31" location="'Table 6-8 - Lending by loantype'!B23" display="Lending by loan type - Repayment Loans / Amortizing Loans, DKKbn" xr:uid="{956EDC6E-1971-4BE8-A91D-F01582C1AFC7}"/>
    <hyperlink ref="D32" location="'Table 6-8 - Lending by loantype'!B40" display="Lending by loan type - All loans, DKKbn" xr:uid="{57B1EA23-BCD2-45FD-969F-745CEF9BBB38}"/>
    <hyperlink ref="D33" location="'Table 9-11 - Lending'!B6" display="Lending by Seasoning, DKKbn (Seasoning defined by duration of customer relationship)" xr:uid="{75A0C795-1087-4034-A77F-59F3255B14D7}"/>
    <hyperlink ref="D34" location="'Table 9-11 - Lending'!B20" display="Lending by remaining maturity, DKKbn" xr:uid="{144DC96D-7AD8-453F-A8FF-F4D6CBF67BDB}"/>
    <hyperlink ref="D35" location="'Table 9-11 - Lending'!B35" display="90 day Non-performing loans by property type, as percentage of instalments payments, %" xr:uid="{632F686E-EDB9-4D89-8037-75F5636984F0}"/>
    <hyperlink ref="D36" location="'Table 9-11 - Lending'!B45" display="90 day Non-performing loans by property type, as percentage of lending, %" xr:uid="{2AC6354E-CA46-46F4-B71A-1196DC822035}"/>
    <hyperlink ref="D37" location="'Table 9-11 - Lending'!B55" display="90 day Non-performing loans by property type, as percentage of lending, by continous LTV bracket, %" xr:uid="{5BD9BB5F-836A-4E79-83AF-E81349FCCD5D}"/>
    <hyperlink ref="D38" location="'Table 9-11 - Lending'!B67" display="Realised losses (DKKm)" xr:uid="{7A722D1B-A494-4BA1-9EFE-9924054ED671}"/>
    <hyperlink ref="D39" location="'Table 9-11 - Lending'!B76" display="Realised losses (%)" xr:uid="{3948DFE7-0C6B-42AD-9EF4-BC9A04D19D49}"/>
  </hyperlinks>
  <pageMargins left="0.78740157480314965" right="0.59055118110236227" top="0.78740157480314965" bottom="0.78740157480314965" header="0" footer="0"/>
  <pageSetup paperSize="9" scale="5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5E8D4-FBF2-400C-8D83-ADA533F5240D}">
  <sheetPr>
    <pageSetUpPr fitToPage="1"/>
  </sheetPr>
  <dimension ref="B1:I46"/>
  <sheetViews>
    <sheetView zoomScaleNormal="100" workbookViewId="0"/>
  </sheetViews>
  <sheetFormatPr defaultColWidth="15.85546875" defaultRowHeight="16.5" x14ac:dyDescent="0.3"/>
  <cols>
    <col min="1" max="1" width="3.42578125" style="254" customWidth="1"/>
    <col min="2" max="2" width="68.42578125" style="254" bestFit="1" customWidth="1"/>
    <col min="3" max="6" width="15.7109375" style="254" bestFit="1" customWidth="1"/>
    <col min="7" max="7" width="5.140625" style="254" customWidth="1"/>
    <col min="8" max="16384" width="15.85546875" style="254"/>
  </cols>
  <sheetData>
    <row r="1" spans="2:6" ht="12" customHeight="1" x14ac:dyDescent="0.3"/>
    <row r="2" spans="2:6" ht="12" customHeight="1" x14ac:dyDescent="0.3"/>
    <row r="3" spans="2:6" ht="12" customHeight="1" x14ac:dyDescent="0.3"/>
    <row r="4" spans="2:6" ht="36" customHeight="1" x14ac:dyDescent="0.3">
      <c r="B4" s="263" t="s">
        <v>2870</v>
      </c>
      <c r="C4" s="264"/>
      <c r="D4" s="264"/>
    </row>
    <row r="5" spans="2:6" x14ac:dyDescent="0.3">
      <c r="B5" s="265" t="s">
        <v>2871</v>
      </c>
      <c r="C5" s="266"/>
      <c r="D5" s="266"/>
      <c r="E5" s="266"/>
      <c r="F5" s="266"/>
    </row>
    <row r="6" spans="2:6" ht="3.75" customHeight="1" x14ac:dyDescent="0.3">
      <c r="B6" s="267"/>
      <c r="C6" s="268"/>
      <c r="D6" s="268"/>
      <c r="E6" s="268"/>
      <c r="F6" s="268"/>
    </row>
    <row r="7" spans="2:6" ht="3" customHeight="1" x14ac:dyDescent="0.3">
      <c r="B7" s="267"/>
    </row>
    <row r="8" spans="2:6" ht="3.75" customHeight="1" x14ac:dyDescent="0.3"/>
    <row r="9" spans="2:6" x14ac:dyDescent="0.3">
      <c r="B9" s="269" t="s">
        <v>2872</v>
      </c>
      <c r="C9" s="270" t="s">
        <v>2873</v>
      </c>
      <c r="D9" s="270" t="s">
        <v>2874</v>
      </c>
      <c r="E9" s="270" t="s">
        <v>2875</v>
      </c>
      <c r="F9" s="270" t="s">
        <v>2876</v>
      </c>
    </row>
    <row r="10" spans="2:6" x14ac:dyDescent="0.3">
      <c r="B10" s="271" t="s">
        <v>2877</v>
      </c>
      <c r="C10" s="272">
        <v>179.80719250294013</v>
      </c>
      <c r="D10" s="272">
        <v>181.06452607794</v>
      </c>
      <c r="E10" s="272">
        <v>183.87123547249999</v>
      </c>
      <c r="F10" s="272">
        <v>182.81229164704999</v>
      </c>
    </row>
    <row r="11" spans="2:6" x14ac:dyDescent="0.3">
      <c r="B11" s="271" t="s">
        <v>2878</v>
      </c>
      <c r="C11" s="272">
        <v>169.27966823107016</v>
      </c>
      <c r="D11" s="272">
        <v>171.68896950617</v>
      </c>
      <c r="E11" s="272">
        <v>175.20266192307</v>
      </c>
      <c r="F11" s="272">
        <v>171.33206435896</v>
      </c>
    </row>
    <row r="12" spans="2:6" ht="33" x14ac:dyDescent="0.3">
      <c r="B12" s="273" t="s">
        <v>2879</v>
      </c>
      <c r="C12" s="274">
        <v>169.27966823107016</v>
      </c>
      <c r="D12" s="274">
        <v>171.68896950617</v>
      </c>
      <c r="E12" s="274">
        <v>175.20266192307</v>
      </c>
      <c r="F12" s="274">
        <v>171.33206435896</v>
      </c>
    </row>
    <row r="13" spans="2:6" x14ac:dyDescent="0.3">
      <c r="B13" s="275" t="s">
        <v>2880</v>
      </c>
      <c r="C13" s="276">
        <v>0.19370151758385795</v>
      </c>
      <c r="D13" s="277">
        <v>0.18720204677390265</v>
      </c>
      <c r="E13" s="277">
        <v>0.17111097020181915</v>
      </c>
      <c r="F13" s="277">
        <v>0.16546230330285322</v>
      </c>
    </row>
    <row r="14" spans="2:6" x14ac:dyDescent="0.3">
      <c r="B14" s="271" t="s">
        <v>2881</v>
      </c>
      <c r="C14" s="278">
        <v>0.21090096974473724</v>
      </c>
      <c r="D14" s="278">
        <v>0.20389012587036709</v>
      </c>
      <c r="E14" s="278">
        <v>0.18636046746447862</v>
      </c>
      <c r="F14" s="278">
        <v>0.18126239892852758</v>
      </c>
    </row>
    <row r="15" spans="2:6" x14ac:dyDescent="0.3">
      <c r="B15" s="271" t="s">
        <v>2882</v>
      </c>
      <c r="C15" s="272">
        <v>156.87311227031992</v>
      </c>
      <c r="D15" s="272">
        <v>157.80414369184999</v>
      </c>
      <c r="E15" s="272">
        <v>161.20288895670001</v>
      </c>
      <c r="F15" s="272">
        <v>160.05143797594999</v>
      </c>
    </row>
    <row r="16" spans="2:6" x14ac:dyDescent="0.3">
      <c r="B16" s="271" t="s">
        <v>2883</v>
      </c>
      <c r="C16" s="272">
        <v>4</v>
      </c>
      <c r="D16" s="272">
        <v>4</v>
      </c>
      <c r="E16" s="272">
        <v>4</v>
      </c>
      <c r="F16" s="272">
        <v>4</v>
      </c>
    </row>
    <row r="17" spans="2:6" x14ac:dyDescent="0.3">
      <c r="B17" s="279" t="s">
        <v>2884</v>
      </c>
      <c r="C17" s="272">
        <v>1</v>
      </c>
      <c r="D17" s="274">
        <v>1</v>
      </c>
      <c r="E17" s="274">
        <v>1</v>
      </c>
      <c r="F17" s="274">
        <v>1</v>
      </c>
    </row>
    <row r="18" spans="2:6" x14ac:dyDescent="0.3">
      <c r="B18" s="275" t="s">
        <v>2885</v>
      </c>
      <c r="C18" s="280" t="s">
        <v>2886</v>
      </c>
      <c r="D18" s="281" t="s">
        <v>2886</v>
      </c>
      <c r="E18" s="281" t="s">
        <v>2886</v>
      </c>
      <c r="F18" s="281" t="s">
        <v>2886</v>
      </c>
    </row>
    <row r="19" spans="2:6" x14ac:dyDescent="0.3">
      <c r="B19" s="282" t="s">
        <v>2887</v>
      </c>
      <c r="C19" s="272">
        <v>6.7492596099999993</v>
      </c>
      <c r="D19" s="272">
        <v>78.933052399999994</v>
      </c>
      <c r="E19" s="272">
        <v>-109.44881637</v>
      </c>
      <c r="F19" s="272">
        <v>-78.258301000000003</v>
      </c>
    </row>
    <row r="20" spans="2:6" ht="33" x14ac:dyDescent="0.3">
      <c r="B20" s="283" t="s">
        <v>2888</v>
      </c>
      <c r="C20" s="274">
        <v>3.8228999999999996E-7</v>
      </c>
      <c r="D20" s="274">
        <v>0</v>
      </c>
      <c r="E20" s="274">
        <v>0</v>
      </c>
      <c r="F20" s="274">
        <v>0</v>
      </c>
    </row>
    <row r="21" spans="2:6" ht="9.75" customHeight="1" x14ac:dyDescent="0.3">
      <c r="B21" s="267"/>
      <c r="C21" s="268"/>
      <c r="D21" s="268"/>
      <c r="E21" s="268"/>
      <c r="F21" s="268"/>
    </row>
    <row r="22" spans="2:6" x14ac:dyDescent="0.3">
      <c r="B22" s="284"/>
      <c r="C22" s="268"/>
      <c r="D22" s="268"/>
      <c r="E22" s="268"/>
      <c r="F22" s="268"/>
    </row>
    <row r="23" spans="2:6" x14ac:dyDescent="0.3">
      <c r="B23" s="285" t="s">
        <v>2889</v>
      </c>
      <c r="C23" s="286"/>
      <c r="D23" s="286"/>
      <c r="E23" s="286"/>
      <c r="F23" s="286"/>
    </row>
    <row r="24" spans="2:6" x14ac:dyDescent="0.3">
      <c r="B24" s="287" t="s">
        <v>2890</v>
      </c>
      <c r="C24" s="288">
        <f>SUM(C28:C30)</f>
        <v>179.75501742527001</v>
      </c>
      <c r="D24" s="288">
        <f t="shared" ref="D24:F24" si="0">SUM(D28:D30)</f>
        <v>177.8357722083</v>
      </c>
      <c r="E24" s="288">
        <f t="shared" si="0"/>
        <v>176.06480192594</v>
      </c>
      <c r="F24" s="288">
        <f t="shared" si="0"/>
        <v>172.85349514965</v>
      </c>
    </row>
    <row r="25" spans="2:6" x14ac:dyDescent="0.3">
      <c r="B25" s="285" t="s">
        <v>2891</v>
      </c>
      <c r="C25" s="286"/>
      <c r="D25" s="286"/>
      <c r="E25" s="286"/>
      <c r="F25" s="286"/>
    </row>
    <row r="26" spans="2:6" ht="3" customHeight="1" x14ac:dyDescent="0.3">
      <c r="B26" s="289"/>
      <c r="C26" s="286"/>
      <c r="D26" s="286"/>
      <c r="E26" s="286"/>
      <c r="F26" s="286"/>
    </row>
    <row r="27" spans="2:6" x14ac:dyDescent="0.3">
      <c r="B27" s="273" t="s">
        <v>2892</v>
      </c>
      <c r="C27" s="283"/>
      <c r="D27" s="283"/>
      <c r="E27" s="283"/>
      <c r="F27" s="283"/>
    </row>
    <row r="28" spans="2:6" x14ac:dyDescent="0.3">
      <c r="B28" s="290" t="s">
        <v>2893</v>
      </c>
      <c r="C28" s="291">
        <v>1.1633629600000001E-2</v>
      </c>
      <c r="D28" s="291">
        <v>1.5798908069999999E-2</v>
      </c>
      <c r="E28" s="291">
        <v>1.845690774E-2</v>
      </c>
      <c r="F28" s="291">
        <v>1.10031043E-2</v>
      </c>
    </row>
    <row r="29" spans="2:6" x14ac:dyDescent="0.3">
      <c r="B29" s="290" t="s">
        <v>2894</v>
      </c>
      <c r="C29" s="291">
        <v>0.56235168614999997</v>
      </c>
      <c r="D29" s="291">
        <v>0.61493752286000003</v>
      </c>
      <c r="E29" s="291">
        <v>0.57322001533</v>
      </c>
      <c r="F29" s="291">
        <v>0.54972238458</v>
      </c>
    </row>
    <row r="30" spans="2:6" x14ac:dyDescent="0.3">
      <c r="B30" s="290" t="s">
        <v>2895</v>
      </c>
      <c r="C30" s="291">
        <v>179.18103210952</v>
      </c>
      <c r="D30" s="291">
        <v>177.20503577737</v>
      </c>
      <c r="E30" s="291">
        <v>175.47312500287001</v>
      </c>
      <c r="F30" s="291">
        <v>172.29276966077001</v>
      </c>
    </row>
    <row r="31" spans="2:6" x14ac:dyDescent="0.3">
      <c r="B31" s="273" t="s">
        <v>2896</v>
      </c>
      <c r="C31" s="292"/>
      <c r="D31" s="292"/>
      <c r="E31" s="292"/>
      <c r="F31" s="292"/>
    </row>
    <row r="32" spans="2:6" x14ac:dyDescent="0.3">
      <c r="B32" s="290" t="s">
        <v>2897</v>
      </c>
      <c r="C32" s="291">
        <v>178.50390516089001</v>
      </c>
      <c r="D32" s="291">
        <v>176.52585143305001</v>
      </c>
      <c r="E32" s="291">
        <v>174.66537779428</v>
      </c>
      <c r="F32" s="291">
        <v>171.34234776128</v>
      </c>
    </row>
    <row r="33" spans="2:9" x14ac:dyDescent="0.3">
      <c r="B33" s="290" t="s">
        <v>2898</v>
      </c>
      <c r="C33" s="291">
        <v>1.2511122643799999</v>
      </c>
      <c r="D33" s="291">
        <v>1.3099207752599999</v>
      </c>
      <c r="E33" s="291">
        <v>1.39942413166</v>
      </c>
      <c r="F33" s="291">
        <v>1.51114738837</v>
      </c>
    </row>
    <row r="34" spans="2:9" x14ac:dyDescent="0.3">
      <c r="B34" s="290" t="s">
        <v>2899</v>
      </c>
      <c r="C34" s="293">
        <v>0</v>
      </c>
      <c r="D34" s="293">
        <v>0</v>
      </c>
      <c r="E34" s="293">
        <v>0</v>
      </c>
      <c r="F34" s="293">
        <v>0</v>
      </c>
    </row>
    <row r="35" spans="2:9" x14ac:dyDescent="0.3">
      <c r="B35" s="290" t="s">
        <v>2900</v>
      </c>
      <c r="C35" s="293">
        <v>0</v>
      </c>
      <c r="D35" s="293">
        <v>0</v>
      </c>
      <c r="E35" s="293">
        <v>0</v>
      </c>
      <c r="F35" s="293">
        <v>0</v>
      </c>
    </row>
    <row r="36" spans="2:9" x14ac:dyDescent="0.3">
      <c r="B36" s="273" t="s">
        <v>2901</v>
      </c>
      <c r="C36" s="292"/>
      <c r="D36" s="292"/>
      <c r="E36" s="292"/>
      <c r="F36" s="292"/>
    </row>
    <row r="37" spans="2:9" ht="33" x14ac:dyDescent="0.3">
      <c r="B37" s="290" t="s">
        <v>2902</v>
      </c>
      <c r="C37" s="291">
        <v>50.051327860290002</v>
      </c>
      <c r="D37" s="291">
        <v>49.360687956850001</v>
      </c>
      <c r="E37" s="291">
        <v>48.868448533989998</v>
      </c>
      <c r="F37" s="291">
        <v>47.092763996339997</v>
      </c>
    </row>
    <row r="38" spans="2:9" ht="33" x14ac:dyDescent="0.3">
      <c r="B38" s="290" t="s">
        <v>2903</v>
      </c>
      <c r="C38" s="291">
        <v>125.46562370386999</v>
      </c>
      <c r="D38" s="291">
        <v>128.02375267478001</v>
      </c>
      <c r="E38" s="291">
        <v>126.74854376202001</v>
      </c>
      <c r="F38" s="291">
        <v>125.2996459678</v>
      </c>
      <c r="I38" s="294"/>
    </row>
    <row r="39" spans="2:9" x14ac:dyDescent="0.3">
      <c r="B39" s="290" t="s">
        <v>2904</v>
      </c>
      <c r="C39" s="291">
        <v>4.2380658611099999</v>
      </c>
      <c r="D39" s="291">
        <v>0.45133157667000001</v>
      </c>
      <c r="E39" s="291">
        <v>0.44677127020000001</v>
      </c>
      <c r="F39" s="291">
        <v>0.46108518552</v>
      </c>
    </row>
    <row r="40" spans="2:9" x14ac:dyDescent="0.3">
      <c r="B40" s="273" t="s">
        <v>2905</v>
      </c>
      <c r="C40" s="295">
        <f>SUM(C37:C39)</f>
        <v>179.75501742526998</v>
      </c>
      <c r="D40" s="295">
        <f t="shared" ref="D40:F40" si="1">SUM(D37:D39)</f>
        <v>177.8357722083</v>
      </c>
      <c r="E40" s="295">
        <f t="shared" si="1"/>
        <v>176.06376356621001</v>
      </c>
      <c r="F40" s="295">
        <f t="shared" si="1"/>
        <v>172.85349514966001</v>
      </c>
    </row>
    <row r="41" spans="2:9" x14ac:dyDescent="0.3">
      <c r="B41" s="271" t="s">
        <v>2906</v>
      </c>
      <c r="C41" s="296">
        <v>0.37649575875000002</v>
      </c>
      <c r="D41" s="296">
        <v>0.40247281134000001</v>
      </c>
      <c r="E41" s="296">
        <v>0.42237508823999997</v>
      </c>
      <c r="F41" s="296">
        <v>0.48918406542999998</v>
      </c>
    </row>
    <row r="42" spans="2:9" ht="33" x14ac:dyDescent="0.3">
      <c r="B42" s="283" t="s">
        <v>2907</v>
      </c>
      <c r="C42" s="297">
        <v>0.38743554356999999</v>
      </c>
      <c r="D42" s="297">
        <v>0.38766299999883502</v>
      </c>
      <c r="E42" s="297">
        <v>0.38114240719999998</v>
      </c>
      <c r="F42" s="297">
        <v>0.41906601992405701</v>
      </c>
    </row>
    <row r="46" spans="2:9" x14ac:dyDescent="0.3">
      <c r="F46" s="298" t="s">
        <v>2908</v>
      </c>
    </row>
  </sheetData>
  <mergeCells count="1">
    <mergeCell ref="C4:D4"/>
  </mergeCells>
  <hyperlinks>
    <hyperlink ref="F46" location="Contents!A1" display="To Frontpage" xr:uid="{FA185209-559E-4E40-AD35-0B4423E7260D}"/>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68212-03BC-4280-A220-B4423200930E}">
  <sheetPr>
    <pageSetUpPr fitToPage="1"/>
  </sheetPr>
  <dimension ref="A3:P133"/>
  <sheetViews>
    <sheetView zoomScaleNormal="100" workbookViewId="0"/>
  </sheetViews>
  <sheetFormatPr defaultRowHeight="16.5" x14ac:dyDescent="0.3"/>
  <cols>
    <col min="1" max="1" width="3.28515625" style="254" customWidth="1"/>
    <col min="2" max="2" width="57.140625" style="254" customWidth="1"/>
    <col min="3" max="3" width="15.85546875" style="254" customWidth="1"/>
    <col min="4" max="8" width="10.7109375" style="254" customWidth="1"/>
    <col min="9" max="9" width="10.85546875" style="254" customWidth="1"/>
    <col min="10" max="10" width="10.7109375" style="254" customWidth="1"/>
    <col min="11" max="11" width="13.85546875" style="254" bestFit="1" customWidth="1"/>
    <col min="12" max="12" width="8.85546875" style="254" customWidth="1"/>
    <col min="13" max="15" width="9.140625" style="254"/>
    <col min="16" max="16" width="14.28515625" style="254" bestFit="1" customWidth="1"/>
    <col min="17" max="16384" width="9.140625" style="254"/>
  </cols>
  <sheetData>
    <row r="3" spans="2:16" ht="12" customHeight="1" x14ac:dyDescent="0.3"/>
    <row r="4" spans="2:16" ht="18" x14ac:dyDescent="0.3">
      <c r="B4" s="299" t="s">
        <v>2909</v>
      </c>
      <c r="C4" s="300"/>
      <c r="D4" s="300"/>
      <c r="E4" s="300"/>
      <c r="F4" s="263"/>
      <c r="G4" s="263"/>
      <c r="H4" s="263"/>
      <c r="I4" s="263"/>
    </row>
    <row r="5" spans="2:16" ht="4.5" customHeight="1" x14ac:dyDescent="0.3">
      <c r="B5" s="301"/>
      <c r="C5" s="301"/>
      <c r="D5" s="301"/>
      <c r="E5" s="301"/>
      <c r="F5" s="301"/>
      <c r="G5" s="301"/>
      <c r="H5" s="301"/>
      <c r="I5" s="301"/>
    </row>
    <row r="6" spans="2:16" ht="5.25" customHeight="1" x14ac:dyDescent="0.3">
      <c r="B6" s="302"/>
      <c r="C6" s="302"/>
      <c r="D6" s="302"/>
      <c r="E6" s="302"/>
      <c r="F6" s="302"/>
      <c r="G6" s="302"/>
      <c r="H6" s="302"/>
      <c r="I6" s="302"/>
    </row>
    <row r="7" spans="2:16" x14ac:dyDescent="0.3">
      <c r="B7" s="303" t="s">
        <v>2910</v>
      </c>
      <c r="C7" s="304"/>
      <c r="D7" s="304"/>
      <c r="E7" s="304"/>
      <c r="F7" s="304"/>
      <c r="G7" s="270" t="s">
        <v>2873</v>
      </c>
      <c r="H7" s="270" t="s">
        <v>2874</v>
      </c>
      <c r="I7" s="270" t="s">
        <v>2875</v>
      </c>
      <c r="J7" s="270" t="s">
        <v>2876</v>
      </c>
    </row>
    <row r="8" spans="2:16" x14ac:dyDescent="0.3">
      <c r="B8" s="305" t="s">
        <v>2911</v>
      </c>
      <c r="G8" s="272">
        <v>0.83894412898843407</v>
      </c>
      <c r="H8" s="272">
        <v>0.92324934967674399</v>
      </c>
      <c r="I8" s="272">
        <v>1.0069327813895701</v>
      </c>
      <c r="J8" s="272">
        <v>1.0564246566684401</v>
      </c>
    </row>
    <row r="9" spans="2:16" x14ac:dyDescent="0.3">
      <c r="B9" s="305" t="s">
        <v>2912</v>
      </c>
      <c r="G9" s="306">
        <v>2.5176422562514155E-3</v>
      </c>
      <c r="H9" s="306">
        <v>2.9339362778337901E-3</v>
      </c>
      <c r="I9" s="306">
        <v>2.8568615721581599E-3</v>
      </c>
      <c r="J9" s="306">
        <v>3.8902709141539001E-3</v>
      </c>
    </row>
    <row r="10" spans="2:16" x14ac:dyDescent="0.3">
      <c r="B10" s="305" t="s">
        <v>2913</v>
      </c>
      <c r="G10" s="306">
        <v>8.8446577605259105E-2</v>
      </c>
      <c r="H10" s="306">
        <v>0.101112151849178</v>
      </c>
      <c r="I10" s="306">
        <v>0.102954851981832</v>
      </c>
      <c r="J10" s="306">
        <v>9.0613211932799906E-2</v>
      </c>
    </row>
    <row r="11" spans="2:16" x14ac:dyDescent="0.3">
      <c r="B11" s="305" t="s">
        <v>2914</v>
      </c>
      <c r="C11" s="305" t="s">
        <v>2915</v>
      </c>
      <c r="D11" s="305"/>
      <c r="E11" s="305"/>
      <c r="F11" s="305"/>
      <c r="G11" s="307">
        <v>0.11512937584197835</v>
      </c>
      <c r="H11" s="307">
        <v>0.12483055447183522</v>
      </c>
      <c r="I11" s="307">
        <v>0.12037080535986415</v>
      </c>
      <c r="J11" s="307">
        <v>0.1003202851856187</v>
      </c>
      <c r="K11" s="308"/>
    </row>
    <row r="12" spans="2:16" x14ac:dyDescent="0.3">
      <c r="B12" s="309"/>
      <c r="C12" s="310" t="s">
        <v>2916</v>
      </c>
      <c r="D12" s="310"/>
      <c r="E12" s="310"/>
      <c r="F12" s="310"/>
      <c r="G12" s="311">
        <v>0.08</v>
      </c>
      <c r="H12" s="311">
        <v>0.08</v>
      </c>
      <c r="I12" s="311">
        <v>0.08</v>
      </c>
      <c r="J12" s="311">
        <v>0.08</v>
      </c>
      <c r="P12" s="312"/>
    </row>
    <row r="13" spans="2:16" x14ac:dyDescent="0.3">
      <c r="B13" s="305" t="s">
        <v>2917</v>
      </c>
      <c r="G13" s="313">
        <v>0.81511214551</v>
      </c>
      <c r="H13" s="313">
        <v>0.86062320517000002</v>
      </c>
      <c r="I13" s="313">
        <v>0.90998539747999996</v>
      </c>
      <c r="J13" s="313">
        <v>0.97165044500999997</v>
      </c>
      <c r="P13" s="312"/>
    </row>
    <row r="14" spans="2:16" x14ac:dyDescent="0.3">
      <c r="C14" s="305" t="s">
        <v>2918</v>
      </c>
      <c r="D14" s="305"/>
      <c r="E14" s="305"/>
      <c r="F14" s="305"/>
      <c r="G14" s="313">
        <v>1.7353589999999999E-5</v>
      </c>
      <c r="H14" s="313">
        <v>1.4800000000000001E-9</v>
      </c>
      <c r="I14" s="313">
        <v>1.4800000000000001E-9</v>
      </c>
      <c r="J14" s="313">
        <v>1.25E-9</v>
      </c>
      <c r="P14" s="312"/>
    </row>
    <row r="15" spans="2:16" x14ac:dyDescent="0.3">
      <c r="B15" s="305" t="s">
        <v>2919</v>
      </c>
      <c r="G15" s="313"/>
      <c r="H15" s="313"/>
      <c r="I15" s="313"/>
      <c r="J15" s="313"/>
    </row>
    <row r="16" spans="2:16" x14ac:dyDescent="0.3">
      <c r="B16" s="305" t="s">
        <v>2920</v>
      </c>
      <c r="G16" s="314"/>
      <c r="H16" s="314"/>
      <c r="I16" s="314"/>
      <c r="J16" s="314"/>
    </row>
    <row r="17" spans="1:10" x14ac:dyDescent="0.3">
      <c r="B17" s="305" t="s">
        <v>2921</v>
      </c>
      <c r="G17" s="314">
        <v>5.1396326928850123E-3</v>
      </c>
      <c r="H17" s="314">
        <v>5.97145163887989E-3</v>
      </c>
      <c r="I17" s="314">
        <v>6.3198554881805898E-3</v>
      </c>
      <c r="J17" s="314">
        <v>6.6541563725312104E-3</v>
      </c>
    </row>
    <row r="18" spans="1:10" x14ac:dyDescent="0.3">
      <c r="A18" s="315"/>
      <c r="B18" s="316" t="s">
        <v>2922</v>
      </c>
      <c r="C18" s="317"/>
      <c r="D18" s="317"/>
      <c r="E18" s="317"/>
      <c r="F18" s="317"/>
      <c r="G18" s="318"/>
      <c r="H18" s="318"/>
      <c r="I18" s="318"/>
      <c r="J18" s="318"/>
    </row>
    <row r="19" spans="1:10" x14ac:dyDescent="0.3">
      <c r="B19" s="316" t="s">
        <v>2923</v>
      </c>
      <c r="C19" s="317"/>
      <c r="D19" s="317"/>
      <c r="E19" s="317"/>
      <c r="F19" s="317"/>
      <c r="G19" s="318">
        <v>9.3551200513308466E-2</v>
      </c>
      <c r="H19" s="318">
        <v>9.2777332309443294E-2</v>
      </c>
      <c r="I19" s="318">
        <v>9.1846663113435104E-2</v>
      </c>
      <c r="J19" s="318">
        <v>9.03475641114901E-2</v>
      </c>
    </row>
    <row r="20" spans="1:10" x14ac:dyDescent="0.3">
      <c r="A20" s="315"/>
      <c r="B20" s="316" t="s">
        <v>2924</v>
      </c>
      <c r="C20" s="317"/>
      <c r="D20" s="317"/>
      <c r="E20" s="317"/>
      <c r="F20" s="317"/>
      <c r="G20" s="318">
        <v>9.3551200513308466E-2</v>
      </c>
      <c r="H20" s="318">
        <v>9.2777332309443294E-2</v>
      </c>
      <c r="I20" s="318">
        <v>9.1846663113435104E-2</v>
      </c>
      <c r="J20" s="318">
        <v>9.03475641114901E-2</v>
      </c>
    </row>
    <row r="21" spans="1:10" x14ac:dyDescent="0.3">
      <c r="B21" s="319"/>
      <c r="C21" s="317"/>
      <c r="D21" s="317"/>
      <c r="E21" s="317"/>
      <c r="F21" s="317"/>
      <c r="G21" s="320"/>
      <c r="H21" s="320"/>
      <c r="I21" s="320"/>
      <c r="J21" s="320"/>
    </row>
    <row r="22" spans="1:10" x14ac:dyDescent="0.3">
      <c r="B22" s="321" t="s">
        <v>2925</v>
      </c>
      <c r="C22" s="322"/>
      <c r="D22" s="323"/>
      <c r="E22" s="323"/>
      <c r="F22" s="323"/>
      <c r="G22" s="324" t="s">
        <v>2926</v>
      </c>
      <c r="H22" s="324" t="s">
        <v>2926</v>
      </c>
      <c r="I22" s="325">
        <v>0</v>
      </c>
      <c r="J22" s="324">
        <v>0</v>
      </c>
    </row>
    <row r="23" spans="1:10" x14ac:dyDescent="0.3">
      <c r="B23" s="326"/>
      <c r="C23" s="327"/>
      <c r="D23" s="317"/>
      <c r="E23" s="317"/>
      <c r="F23" s="317"/>
      <c r="G23" s="328"/>
      <c r="H23" s="329"/>
      <c r="I23" s="329"/>
      <c r="J23" s="329"/>
    </row>
    <row r="24" spans="1:10" ht="21" customHeight="1" x14ac:dyDescent="0.3"/>
    <row r="25" spans="1:10" ht="18" x14ac:dyDescent="0.3">
      <c r="B25" s="299" t="s">
        <v>2927</v>
      </c>
      <c r="C25" s="300"/>
      <c r="D25" s="300"/>
      <c r="E25" s="300"/>
      <c r="F25" s="330"/>
      <c r="G25" s="263"/>
      <c r="H25" s="263"/>
      <c r="I25" s="263"/>
      <c r="J25" s="263"/>
    </row>
    <row r="26" spans="1:10" ht="5.25" customHeight="1" x14ac:dyDescent="0.3">
      <c r="B26" s="302"/>
      <c r="C26" s="302"/>
      <c r="D26" s="302"/>
      <c r="E26" s="302"/>
      <c r="F26" s="302"/>
      <c r="G26" s="302"/>
      <c r="H26" s="302"/>
      <c r="I26" s="302"/>
      <c r="J26" s="302"/>
    </row>
    <row r="27" spans="1:10" x14ac:dyDescent="0.3">
      <c r="B27" s="303" t="s">
        <v>2910</v>
      </c>
      <c r="C27" s="304"/>
      <c r="D27" s="304"/>
      <c r="E27" s="304"/>
      <c r="F27" s="304"/>
      <c r="G27" s="270" t="s">
        <v>2873</v>
      </c>
      <c r="H27" s="270" t="s">
        <v>2874</v>
      </c>
      <c r="I27" s="270" t="s">
        <v>2875</v>
      </c>
      <c r="J27" s="270" t="s">
        <v>2876</v>
      </c>
    </row>
    <row r="28" spans="1:10" x14ac:dyDescent="0.3">
      <c r="B28" s="305" t="s">
        <v>2917</v>
      </c>
      <c r="G28" s="331">
        <v>0.81511214551</v>
      </c>
      <c r="H28" s="331">
        <v>0.86062320517000002</v>
      </c>
      <c r="I28" s="331">
        <v>0.90998539747999996</v>
      </c>
      <c r="J28" s="331">
        <v>0.97165044500999997</v>
      </c>
    </row>
    <row r="29" spans="1:10" x14ac:dyDescent="0.3">
      <c r="B29" s="305" t="s">
        <v>2928</v>
      </c>
      <c r="G29" s="332"/>
      <c r="H29" s="331"/>
      <c r="I29" s="331"/>
      <c r="J29" s="331"/>
    </row>
    <row r="30" spans="1:10" x14ac:dyDescent="0.3">
      <c r="B30" s="305" t="s">
        <v>2929</v>
      </c>
      <c r="C30" s="305" t="s">
        <v>2930</v>
      </c>
      <c r="D30" s="305"/>
      <c r="E30" s="305"/>
      <c r="F30" s="305"/>
      <c r="G30" s="331">
        <v>1.7353589999999999E-5</v>
      </c>
      <c r="H30" s="331">
        <v>1.4800000000000001E-9</v>
      </c>
      <c r="I30" s="331">
        <v>1.4800000000000001E-9</v>
      </c>
      <c r="J30" s="331">
        <v>1.25E-9</v>
      </c>
    </row>
    <row r="31" spans="1:10" x14ac:dyDescent="0.3">
      <c r="C31" s="305" t="s">
        <v>2931</v>
      </c>
      <c r="D31" s="305"/>
      <c r="E31" s="305"/>
      <c r="F31" s="305"/>
      <c r="G31" s="331">
        <v>1.4494080999999999E-4</v>
      </c>
      <c r="H31" s="331">
        <v>4.4920103000000003E-4</v>
      </c>
      <c r="I31" s="331">
        <v>8.2076567999999999E-4</v>
      </c>
      <c r="J31" s="331">
        <v>4.8212640000000003E-5</v>
      </c>
    </row>
    <row r="32" spans="1:10" x14ac:dyDescent="0.3">
      <c r="C32" s="333" t="s">
        <v>2932</v>
      </c>
      <c r="D32" s="333"/>
      <c r="E32" s="333"/>
      <c r="F32" s="333"/>
      <c r="G32" s="331">
        <v>0</v>
      </c>
      <c r="H32" s="334">
        <v>0</v>
      </c>
      <c r="I32" s="334">
        <v>0</v>
      </c>
      <c r="J32" s="334">
        <v>1.24197717E-3</v>
      </c>
    </row>
    <row r="33" spans="2:10" x14ac:dyDescent="0.3">
      <c r="C33" s="333" t="s">
        <v>2933</v>
      </c>
      <c r="D33" s="333"/>
      <c r="E33" s="333"/>
      <c r="F33" s="333"/>
      <c r="G33" s="331">
        <v>2.3963171999999999E-4</v>
      </c>
      <c r="H33" s="334">
        <v>2.7765843999999999E-4</v>
      </c>
      <c r="I33" s="334">
        <v>3.1515983999999997E-4</v>
      </c>
      <c r="J33" s="334">
        <v>5.741667E-5</v>
      </c>
    </row>
    <row r="34" spans="2:10" x14ac:dyDescent="0.3">
      <c r="C34" s="333" t="s">
        <v>2934</v>
      </c>
      <c r="D34" s="333"/>
      <c r="E34" s="333"/>
      <c r="F34" s="333"/>
      <c r="G34" s="332">
        <v>9.2447972599999997E-3</v>
      </c>
      <c r="H34" s="334">
        <v>1.1407990220000001E-2</v>
      </c>
      <c r="I34" s="334">
        <v>2.21811123E-3</v>
      </c>
      <c r="J34" s="334">
        <v>3.5214349999999997E-4</v>
      </c>
    </row>
    <row r="35" spans="2:10" x14ac:dyDescent="0.3">
      <c r="C35" s="333" t="s">
        <v>2935</v>
      </c>
      <c r="D35" s="333"/>
      <c r="E35" s="333"/>
      <c r="F35" s="333"/>
      <c r="G35" s="331">
        <v>2.7504252369999999E-2</v>
      </c>
      <c r="H35" s="334">
        <v>3.095799334E-2</v>
      </c>
      <c r="I35" s="334">
        <v>4.5614044860000001E-2</v>
      </c>
      <c r="J35" s="334">
        <v>4.9692855000000001E-2</v>
      </c>
    </row>
    <row r="36" spans="2:10" x14ac:dyDescent="0.3">
      <c r="C36" s="333" t="s">
        <v>2936</v>
      </c>
      <c r="D36" s="333"/>
      <c r="E36" s="333"/>
      <c r="F36" s="333"/>
      <c r="G36" s="331">
        <v>5.3510910999999997E-4</v>
      </c>
      <c r="H36" s="334">
        <v>1.90603673E-3</v>
      </c>
      <c r="I36" s="334">
        <v>2.1282837599999999E-3</v>
      </c>
      <c r="J36" s="334">
        <v>8.4913835199999996E-3</v>
      </c>
    </row>
    <row r="37" spans="2:10" x14ac:dyDescent="0.3">
      <c r="C37" s="305" t="s">
        <v>2937</v>
      </c>
      <c r="D37" s="305"/>
      <c r="E37" s="305"/>
      <c r="F37" s="305"/>
      <c r="G37" s="331">
        <v>4.3306018299999999E-2</v>
      </c>
      <c r="H37" s="335">
        <v>4.7097043210000002E-2</v>
      </c>
      <c r="I37" s="335">
        <v>5.1504715440000001E-2</v>
      </c>
      <c r="J37" s="335">
        <v>5.7599783260000002E-2</v>
      </c>
    </row>
    <row r="38" spans="2:10" x14ac:dyDescent="0.3">
      <c r="C38" s="305" t="s">
        <v>2938</v>
      </c>
      <c r="D38" s="305"/>
      <c r="E38" s="305"/>
      <c r="F38" s="305"/>
      <c r="G38" s="331">
        <v>0.73412004234999995</v>
      </c>
      <c r="H38" s="335">
        <v>0.76852728071999998</v>
      </c>
      <c r="I38" s="335">
        <v>0.80738431518999998</v>
      </c>
      <c r="J38" s="335">
        <v>0.85416667199999996</v>
      </c>
    </row>
    <row r="39" spans="2:10" x14ac:dyDescent="0.3">
      <c r="C39" s="305" t="s">
        <v>2939</v>
      </c>
      <c r="D39" s="305"/>
      <c r="E39" s="305"/>
      <c r="F39" s="305"/>
      <c r="G39" s="331">
        <v>0</v>
      </c>
      <c r="H39" s="335">
        <v>0</v>
      </c>
      <c r="I39" s="335">
        <v>0</v>
      </c>
      <c r="J39" s="335">
        <v>0</v>
      </c>
    </row>
    <row r="40" spans="2:10" x14ac:dyDescent="0.3">
      <c r="B40" s="305" t="s">
        <v>2940</v>
      </c>
      <c r="C40" s="305" t="s">
        <v>2941</v>
      </c>
      <c r="D40" s="305"/>
      <c r="E40" s="305"/>
      <c r="F40" s="305"/>
      <c r="G40" s="336">
        <v>0</v>
      </c>
      <c r="H40" s="336">
        <v>0</v>
      </c>
      <c r="I40" s="336">
        <v>0</v>
      </c>
      <c r="J40" s="336">
        <v>0</v>
      </c>
    </row>
    <row r="41" spans="2:10" x14ac:dyDescent="0.3">
      <c r="C41" s="337" t="s">
        <v>2942</v>
      </c>
      <c r="D41" s="305"/>
      <c r="E41" s="305"/>
      <c r="F41" s="305"/>
      <c r="G41" s="336">
        <v>1</v>
      </c>
      <c r="H41" s="336">
        <v>1</v>
      </c>
      <c r="I41" s="336">
        <v>1</v>
      </c>
      <c r="J41" s="336">
        <v>1</v>
      </c>
    </row>
    <row r="42" spans="2:10" x14ac:dyDescent="0.3">
      <c r="C42" s="305" t="s">
        <v>2943</v>
      </c>
      <c r="D42" s="305"/>
      <c r="E42" s="305"/>
      <c r="F42" s="305"/>
      <c r="G42" s="338"/>
      <c r="H42" s="338"/>
      <c r="I42" s="338"/>
      <c r="J42" s="338"/>
    </row>
    <row r="43" spans="2:10" x14ac:dyDescent="0.3">
      <c r="B43" s="305" t="s">
        <v>2944</v>
      </c>
      <c r="C43" s="305" t="s">
        <v>2945</v>
      </c>
      <c r="D43" s="305"/>
      <c r="E43" s="305"/>
      <c r="F43" s="305"/>
      <c r="G43" s="336">
        <v>0.3338204655</v>
      </c>
      <c r="H43" s="336">
        <v>0.34030327729999998</v>
      </c>
      <c r="I43" s="336">
        <v>0.34343469370000002</v>
      </c>
      <c r="J43" s="336">
        <v>0.34812125779999997</v>
      </c>
    </row>
    <row r="44" spans="2:10" x14ac:dyDescent="0.3">
      <c r="C44" s="305" t="s">
        <v>2946</v>
      </c>
      <c r="D44" s="305"/>
      <c r="E44" s="305"/>
      <c r="F44" s="305"/>
      <c r="G44" s="336"/>
      <c r="H44" s="336"/>
      <c r="I44" s="336"/>
      <c r="J44" s="336"/>
    </row>
    <row r="45" spans="2:10" x14ac:dyDescent="0.3">
      <c r="C45" s="305" t="s">
        <v>2947</v>
      </c>
      <c r="D45" s="305"/>
      <c r="E45" s="305"/>
      <c r="F45" s="305"/>
      <c r="G45" s="336">
        <v>0.6661795345</v>
      </c>
      <c r="H45" s="336">
        <v>0.65969672270000002</v>
      </c>
      <c r="I45" s="336">
        <v>0.65656530629999998</v>
      </c>
      <c r="J45" s="336">
        <v>0.65187874219999997</v>
      </c>
    </row>
    <row r="46" spans="2:10" x14ac:dyDescent="0.3">
      <c r="B46" s="305" t="s">
        <v>2948</v>
      </c>
      <c r="C46" s="305" t="s">
        <v>223</v>
      </c>
      <c r="D46" s="305"/>
      <c r="E46" s="305"/>
      <c r="F46" s="305"/>
      <c r="G46" s="336">
        <v>1</v>
      </c>
      <c r="H46" s="336">
        <v>1</v>
      </c>
      <c r="I46" s="336">
        <v>1</v>
      </c>
      <c r="J46" s="336">
        <v>1</v>
      </c>
    </row>
    <row r="47" spans="2:10" x14ac:dyDescent="0.3">
      <c r="C47" s="305" t="s">
        <v>210</v>
      </c>
      <c r="D47" s="305"/>
      <c r="E47" s="305"/>
      <c r="F47" s="305"/>
      <c r="G47" s="336"/>
      <c r="H47" s="336"/>
      <c r="I47" s="336"/>
      <c r="J47" s="336"/>
    </row>
    <row r="48" spans="2:10" x14ac:dyDescent="0.3">
      <c r="C48" s="305" t="s">
        <v>229</v>
      </c>
      <c r="D48" s="305"/>
      <c r="E48" s="305"/>
      <c r="F48" s="305"/>
      <c r="G48" s="339">
        <v>0</v>
      </c>
      <c r="H48" s="339">
        <v>0</v>
      </c>
      <c r="I48" s="339">
        <v>0</v>
      </c>
      <c r="J48" s="339">
        <v>0</v>
      </c>
    </row>
    <row r="49" spans="2:11" x14ac:dyDescent="0.3">
      <c r="C49" s="305" t="s">
        <v>1599</v>
      </c>
      <c r="D49" s="305"/>
      <c r="E49" s="305"/>
      <c r="F49" s="305"/>
      <c r="G49" s="339">
        <v>0</v>
      </c>
      <c r="H49" s="339">
        <v>0</v>
      </c>
      <c r="I49" s="339">
        <v>0</v>
      </c>
      <c r="J49" s="339">
        <v>0</v>
      </c>
    </row>
    <row r="50" spans="2:11" x14ac:dyDescent="0.3">
      <c r="C50" s="305" t="s">
        <v>214</v>
      </c>
      <c r="D50" s="305"/>
      <c r="E50" s="305"/>
      <c r="F50" s="305"/>
      <c r="G50" s="339">
        <v>0</v>
      </c>
      <c r="H50" s="339">
        <v>0</v>
      </c>
      <c r="I50" s="339">
        <v>0</v>
      </c>
      <c r="J50" s="339">
        <v>0</v>
      </c>
    </row>
    <row r="51" spans="2:11" x14ac:dyDescent="0.3">
      <c r="C51" s="305" t="s">
        <v>1601</v>
      </c>
      <c r="D51" s="305"/>
      <c r="E51" s="305"/>
      <c r="F51" s="305"/>
      <c r="G51" s="339">
        <v>0</v>
      </c>
      <c r="H51" s="339">
        <v>0</v>
      </c>
      <c r="I51" s="339">
        <v>0</v>
      </c>
      <c r="J51" s="339">
        <v>0</v>
      </c>
    </row>
    <row r="52" spans="2:11" x14ac:dyDescent="0.3">
      <c r="C52" s="305" t="s">
        <v>143</v>
      </c>
      <c r="D52" s="305"/>
      <c r="E52" s="305"/>
      <c r="F52" s="305"/>
      <c r="G52" s="339">
        <v>0</v>
      </c>
      <c r="H52" s="339">
        <v>0</v>
      </c>
      <c r="I52" s="339">
        <v>0</v>
      </c>
      <c r="J52" s="339">
        <v>0</v>
      </c>
    </row>
    <row r="53" spans="2:11" x14ac:dyDescent="0.3">
      <c r="B53" s="305" t="s">
        <v>2949</v>
      </c>
      <c r="G53" s="340">
        <v>1</v>
      </c>
      <c r="H53" s="340">
        <v>1</v>
      </c>
      <c r="I53" s="340">
        <v>1</v>
      </c>
      <c r="J53" s="340">
        <v>1</v>
      </c>
    </row>
    <row r="54" spans="2:11" x14ac:dyDescent="0.3">
      <c r="B54" s="305" t="s">
        <v>2950</v>
      </c>
      <c r="G54" s="340">
        <v>1</v>
      </c>
      <c r="H54" s="340">
        <v>1</v>
      </c>
      <c r="I54" s="340">
        <v>1</v>
      </c>
      <c r="J54" s="340">
        <v>1</v>
      </c>
    </row>
    <row r="55" spans="2:11" x14ac:dyDescent="0.3">
      <c r="B55" s="305" t="s">
        <v>2951</v>
      </c>
      <c r="G55" s="340">
        <v>1</v>
      </c>
      <c r="H55" s="340">
        <v>1</v>
      </c>
      <c r="I55" s="340">
        <v>1</v>
      </c>
      <c r="J55" s="340">
        <v>1</v>
      </c>
    </row>
    <row r="56" spans="2:11" x14ac:dyDescent="0.3">
      <c r="B56" s="305" t="s">
        <v>2952</v>
      </c>
      <c r="C56" s="305" t="s">
        <v>2953</v>
      </c>
      <c r="D56" s="305"/>
      <c r="E56" s="305"/>
      <c r="F56" s="305"/>
      <c r="G56" s="341" t="s">
        <v>2926</v>
      </c>
      <c r="H56" s="342" t="s">
        <v>2926</v>
      </c>
      <c r="I56" s="342" t="s">
        <v>2926</v>
      </c>
      <c r="J56" s="341" t="s">
        <v>2926</v>
      </c>
    </row>
    <row r="57" spans="2:11" x14ac:dyDescent="0.3">
      <c r="C57" s="305" t="s">
        <v>2954</v>
      </c>
      <c r="D57" s="305"/>
      <c r="E57" s="305"/>
      <c r="F57" s="305"/>
      <c r="G57" s="341" t="s">
        <v>2955</v>
      </c>
      <c r="H57" s="342" t="s">
        <v>2955</v>
      </c>
      <c r="I57" s="342" t="s">
        <v>2955</v>
      </c>
      <c r="J57" s="341" t="s">
        <v>2955</v>
      </c>
    </row>
    <row r="58" spans="2:11" x14ac:dyDescent="0.3">
      <c r="B58" s="309"/>
      <c r="C58" s="310" t="s">
        <v>2956</v>
      </c>
      <c r="D58" s="310"/>
      <c r="E58" s="310"/>
      <c r="F58" s="310"/>
      <c r="G58" s="343" t="s">
        <v>2926</v>
      </c>
      <c r="H58" s="344" t="s">
        <v>2926</v>
      </c>
      <c r="I58" s="344" t="s">
        <v>2926</v>
      </c>
      <c r="J58" s="343" t="s">
        <v>2926</v>
      </c>
    </row>
    <row r="59" spans="2:11" ht="18" customHeight="1" x14ac:dyDescent="0.3">
      <c r="C59" s="305"/>
      <c r="D59" s="305"/>
      <c r="E59" s="305"/>
      <c r="F59" s="341"/>
      <c r="G59" s="342"/>
      <c r="H59" s="342"/>
      <c r="I59" s="341"/>
    </row>
    <row r="60" spans="2:11" ht="18" x14ac:dyDescent="0.3">
      <c r="B60" s="345" t="s">
        <v>2957</v>
      </c>
      <c r="C60" s="345"/>
      <c r="D60" s="345"/>
      <c r="E60" s="305"/>
      <c r="F60" s="341"/>
      <c r="G60" s="342"/>
      <c r="H60" s="342"/>
      <c r="I60" s="341"/>
      <c r="J60" s="315"/>
    </row>
    <row r="61" spans="2:11" ht="18" x14ac:dyDescent="0.3">
      <c r="B61" s="346"/>
      <c r="C61" s="346"/>
      <c r="D61" s="346"/>
      <c r="E61" s="346"/>
      <c r="F61" s="346"/>
      <c r="G61" s="346"/>
      <c r="H61" s="346"/>
      <c r="I61" s="346"/>
      <c r="J61" s="346"/>
      <c r="K61" s="346"/>
    </row>
    <row r="62" spans="2:11" x14ac:dyDescent="0.3">
      <c r="B62" s="347" t="s">
        <v>2958</v>
      </c>
      <c r="K62" s="315"/>
    </row>
    <row r="63" spans="2:11" x14ac:dyDescent="0.3">
      <c r="B63" s="348" t="s">
        <v>2959</v>
      </c>
      <c r="C63" s="349" t="s">
        <v>2955</v>
      </c>
      <c r="D63" s="349" t="s">
        <v>2960</v>
      </c>
      <c r="E63" s="349" t="s">
        <v>2961</v>
      </c>
      <c r="F63" s="349" t="s">
        <v>2962</v>
      </c>
      <c r="G63" s="349" t="s">
        <v>2963</v>
      </c>
      <c r="H63" s="349" t="s">
        <v>2964</v>
      </c>
      <c r="I63" s="349" t="s">
        <v>2965</v>
      </c>
      <c r="J63" s="349" t="s">
        <v>2966</v>
      </c>
      <c r="K63" s="349" t="s">
        <v>2967</v>
      </c>
    </row>
    <row r="64" spans="2:11" x14ac:dyDescent="0.3">
      <c r="B64" s="254" t="s">
        <v>2968</v>
      </c>
      <c r="D64" s="339"/>
      <c r="E64" s="339"/>
      <c r="F64" s="339"/>
      <c r="G64" s="339"/>
      <c r="H64" s="339"/>
      <c r="I64" s="339"/>
      <c r="J64" s="339"/>
      <c r="K64" s="339"/>
    </row>
    <row r="65" spans="2:11" x14ac:dyDescent="0.3">
      <c r="B65" s="254" t="s">
        <v>2969</v>
      </c>
      <c r="C65" s="335">
        <v>24.482507986235383</v>
      </c>
      <c r="D65" s="339">
        <v>0</v>
      </c>
      <c r="E65" s="339">
        <v>0</v>
      </c>
      <c r="F65" s="339">
        <v>0</v>
      </c>
      <c r="G65" s="339">
        <v>0</v>
      </c>
      <c r="H65" s="339">
        <v>0</v>
      </c>
      <c r="I65" s="339">
        <v>0</v>
      </c>
      <c r="J65" s="339">
        <v>0</v>
      </c>
      <c r="K65" s="339">
        <v>0</v>
      </c>
    </row>
    <row r="66" spans="2:11" x14ac:dyDescent="0.3">
      <c r="B66" s="254" t="s">
        <v>2970</v>
      </c>
      <c r="C66" s="335">
        <v>45.723470009023721</v>
      </c>
      <c r="D66" s="339">
        <v>0</v>
      </c>
      <c r="E66" s="339">
        <v>0</v>
      </c>
      <c r="F66" s="339">
        <v>0</v>
      </c>
      <c r="G66" s="339">
        <v>0</v>
      </c>
      <c r="H66" s="339">
        <v>0</v>
      </c>
      <c r="I66" s="339">
        <v>0</v>
      </c>
      <c r="J66" s="339">
        <v>0</v>
      </c>
      <c r="K66" s="339">
        <v>0</v>
      </c>
    </row>
    <row r="67" spans="2:11" x14ac:dyDescent="0.3">
      <c r="B67" s="309" t="s">
        <v>2971</v>
      </c>
      <c r="C67" s="350">
        <v>18.24059961</v>
      </c>
      <c r="D67" s="339">
        <v>0</v>
      </c>
      <c r="E67" s="339">
        <v>0</v>
      </c>
      <c r="F67" s="339">
        <v>0</v>
      </c>
      <c r="G67" s="339">
        <v>0</v>
      </c>
      <c r="H67" s="339">
        <v>0</v>
      </c>
      <c r="I67" s="339">
        <v>0</v>
      </c>
      <c r="J67" s="339">
        <v>0</v>
      </c>
      <c r="K67" s="339">
        <v>0</v>
      </c>
    </row>
    <row r="68" spans="2:11" x14ac:dyDescent="0.3">
      <c r="B68" s="309" t="s">
        <v>145</v>
      </c>
      <c r="C68" s="350">
        <v>88.446577605259108</v>
      </c>
      <c r="D68" s="351">
        <v>0</v>
      </c>
      <c r="E68" s="351">
        <v>0</v>
      </c>
      <c r="F68" s="351">
        <v>0</v>
      </c>
      <c r="G68" s="351">
        <v>0</v>
      </c>
      <c r="H68" s="351">
        <v>0</v>
      </c>
      <c r="I68" s="351">
        <v>0</v>
      </c>
      <c r="J68" s="351">
        <v>0</v>
      </c>
      <c r="K68" s="351">
        <v>0</v>
      </c>
    </row>
    <row r="69" spans="2:11" x14ac:dyDescent="0.3">
      <c r="C69" s="352"/>
    </row>
    <row r="70" spans="2:11" x14ac:dyDescent="0.3">
      <c r="B70" s="347" t="s">
        <v>2972</v>
      </c>
      <c r="C70" s="353"/>
    </row>
    <row r="71" spans="2:11" x14ac:dyDescent="0.3">
      <c r="B71" s="348" t="s">
        <v>2973</v>
      </c>
      <c r="C71" s="354" t="s">
        <v>2955</v>
      </c>
      <c r="D71" s="349" t="s">
        <v>2960</v>
      </c>
      <c r="E71" s="349" t="s">
        <v>2961</v>
      </c>
      <c r="F71" s="349" t="s">
        <v>2962</v>
      </c>
      <c r="G71" s="349" t="s">
        <v>2963</v>
      </c>
      <c r="H71" s="349" t="s">
        <v>2964</v>
      </c>
      <c r="I71" s="349" t="s">
        <v>2965</v>
      </c>
      <c r="J71" s="349" t="s">
        <v>2966</v>
      </c>
      <c r="K71" s="349" t="s">
        <v>2967</v>
      </c>
    </row>
    <row r="72" spans="2:11" x14ac:dyDescent="0.3">
      <c r="B72" s="254" t="s">
        <v>2974</v>
      </c>
      <c r="C72" s="353">
        <v>7.2737931079403966</v>
      </c>
      <c r="D72" s="339">
        <v>0</v>
      </c>
      <c r="E72" s="339">
        <v>0</v>
      </c>
      <c r="F72" s="339">
        <v>0</v>
      </c>
      <c r="G72" s="339">
        <v>0</v>
      </c>
      <c r="H72" s="339">
        <v>0</v>
      </c>
      <c r="I72" s="339">
        <v>0</v>
      </c>
      <c r="J72" s="339">
        <v>0</v>
      </c>
      <c r="K72" s="339">
        <v>0</v>
      </c>
    </row>
    <row r="73" spans="2:11" x14ac:dyDescent="0.3">
      <c r="B73" s="254" t="s">
        <v>2975</v>
      </c>
      <c r="C73" s="355">
        <v>0</v>
      </c>
      <c r="D73" s="339">
        <v>0</v>
      </c>
      <c r="E73" s="339">
        <v>0</v>
      </c>
      <c r="F73" s="339">
        <v>0</v>
      </c>
      <c r="G73" s="339">
        <v>0</v>
      </c>
      <c r="H73" s="339">
        <v>0</v>
      </c>
      <c r="I73" s="339">
        <v>0</v>
      </c>
      <c r="J73" s="339">
        <v>0</v>
      </c>
      <c r="K73" s="339">
        <v>0</v>
      </c>
    </row>
    <row r="74" spans="2:11" x14ac:dyDescent="0.3">
      <c r="B74" s="254" t="s">
        <v>2976</v>
      </c>
      <c r="C74" s="335">
        <v>81.172784497318716</v>
      </c>
      <c r="D74" s="254">
        <v>0</v>
      </c>
      <c r="E74" s="254">
        <v>0</v>
      </c>
      <c r="F74" s="254">
        <v>0</v>
      </c>
      <c r="G74" s="356"/>
      <c r="H74" s="356"/>
      <c r="I74" s="356"/>
      <c r="J74" s="356"/>
      <c r="K74" s="356"/>
    </row>
    <row r="75" spans="2:11" x14ac:dyDescent="0.3">
      <c r="B75" s="357" t="s">
        <v>2977</v>
      </c>
      <c r="C75" s="358">
        <v>0</v>
      </c>
      <c r="D75" s="349">
        <v>0</v>
      </c>
      <c r="E75" s="349">
        <v>0</v>
      </c>
      <c r="F75" s="349">
        <v>0</v>
      </c>
      <c r="G75" s="309">
        <v>0</v>
      </c>
      <c r="H75" s="309">
        <v>0</v>
      </c>
      <c r="I75" s="309">
        <v>0</v>
      </c>
      <c r="J75" s="339">
        <v>0</v>
      </c>
      <c r="K75" s="339">
        <v>0</v>
      </c>
    </row>
    <row r="76" spans="2:11" x14ac:dyDescent="0.3">
      <c r="B76" s="309" t="s">
        <v>145</v>
      </c>
      <c r="C76" s="350">
        <v>88.446577605259108</v>
      </c>
      <c r="D76" s="309">
        <v>0</v>
      </c>
      <c r="E76" s="309">
        <v>0</v>
      </c>
      <c r="F76" s="309">
        <v>0</v>
      </c>
      <c r="G76" s="309">
        <v>0</v>
      </c>
      <c r="H76" s="309">
        <v>0</v>
      </c>
      <c r="I76" s="309">
        <v>0</v>
      </c>
      <c r="J76" s="351">
        <v>0</v>
      </c>
      <c r="K76" s="351">
        <v>0</v>
      </c>
    </row>
    <row r="77" spans="2:11" x14ac:dyDescent="0.3">
      <c r="C77" s="359"/>
    </row>
    <row r="78" spans="2:11" x14ac:dyDescent="0.3">
      <c r="B78" s="347" t="s">
        <v>2978</v>
      </c>
    </row>
    <row r="79" spans="2:11" x14ac:dyDescent="0.3">
      <c r="B79" s="348" t="s">
        <v>2979</v>
      </c>
      <c r="C79" s="309" t="s">
        <v>2969</v>
      </c>
      <c r="D79" s="309" t="s">
        <v>2970</v>
      </c>
      <c r="E79" s="309" t="s">
        <v>2971</v>
      </c>
      <c r="F79" s="309" t="s">
        <v>145</v>
      </c>
    </row>
    <row r="80" spans="2:11" x14ac:dyDescent="0.3">
      <c r="B80" s="254" t="s">
        <v>2974</v>
      </c>
      <c r="C80" s="331">
        <v>4.1564532045373692</v>
      </c>
      <c r="D80" s="360">
        <v>3.1173399034030269</v>
      </c>
      <c r="E80" s="360">
        <v>0</v>
      </c>
      <c r="F80" s="360">
        <v>7.2737931079403957</v>
      </c>
    </row>
    <row r="81" spans="2:12" x14ac:dyDescent="0.3">
      <c r="B81" s="254" t="s">
        <v>2975</v>
      </c>
      <c r="C81" s="360">
        <v>0</v>
      </c>
      <c r="D81" s="360">
        <v>0</v>
      </c>
      <c r="E81" s="360">
        <v>0</v>
      </c>
      <c r="F81" s="360">
        <v>0</v>
      </c>
    </row>
    <row r="82" spans="2:12" x14ac:dyDescent="0.3">
      <c r="B82" s="254" t="s">
        <v>2976</v>
      </c>
      <c r="C82" s="361">
        <v>20.326054781698016</v>
      </c>
      <c r="D82" s="331">
        <v>42.606130105620693</v>
      </c>
      <c r="E82" s="331">
        <v>18.24059961</v>
      </c>
      <c r="F82" s="331">
        <v>81.172784497318716</v>
      </c>
    </row>
    <row r="83" spans="2:12" x14ac:dyDescent="0.3">
      <c r="B83" s="357" t="s">
        <v>2977</v>
      </c>
      <c r="C83" s="362">
        <v>0</v>
      </c>
      <c r="D83" s="363">
        <v>0</v>
      </c>
      <c r="E83" s="363">
        <v>0</v>
      </c>
      <c r="F83" s="363">
        <v>0</v>
      </c>
    </row>
    <row r="84" spans="2:12" x14ac:dyDescent="0.3">
      <c r="B84" s="309" t="s">
        <v>145</v>
      </c>
      <c r="C84" s="362">
        <v>24.482507986235383</v>
      </c>
      <c r="D84" s="363">
        <v>45.723470009023721</v>
      </c>
      <c r="E84" s="363">
        <v>18.24059961</v>
      </c>
      <c r="F84" s="363">
        <v>88.446577605259108</v>
      </c>
    </row>
    <row r="85" spans="2:12" x14ac:dyDescent="0.3">
      <c r="C85" s="359"/>
    </row>
    <row r="86" spans="2:12" x14ac:dyDescent="0.3">
      <c r="B86" s="347" t="s">
        <v>2980</v>
      </c>
      <c r="L86" s="364"/>
    </row>
    <row r="87" spans="2:12" x14ac:dyDescent="0.3">
      <c r="B87" s="365" t="s">
        <v>2981</v>
      </c>
      <c r="C87" s="365"/>
      <c r="D87" s="365"/>
      <c r="E87" s="365"/>
      <c r="F87" s="366">
        <v>88.446577605259108</v>
      </c>
    </row>
    <row r="88" spans="2:12" x14ac:dyDescent="0.3">
      <c r="B88" s="367"/>
      <c r="C88" s="367"/>
      <c r="D88" s="367"/>
      <c r="E88" s="367"/>
      <c r="F88" s="359"/>
    </row>
    <row r="89" spans="2:12" x14ac:dyDescent="0.3">
      <c r="B89" s="368"/>
      <c r="C89" s="368"/>
      <c r="D89" s="368"/>
    </row>
    <row r="90" spans="2:12" x14ac:dyDescent="0.3">
      <c r="B90" s="369" t="s">
        <v>2982</v>
      </c>
      <c r="C90" s="370"/>
      <c r="D90" s="368"/>
    </row>
    <row r="91" spans="2:12" x14ac:dyDescent="0.3">
      <c r="B91" s="371" t="s">
        <v>2983</v>
      </c>
      <c r="C91" s="339">
        <v>0</v>
      </c>
      <c r="D91" s="368"/>
    </row>
    <row r="92" spans="2:12" x14ac:dyDescent="0.3">
      <c r="B92" s="368" t="s">
        <v>2984</v>
      </c>
      <c r="C92" s="339">
        <v>0</v>
      </c>
      <c r="D92" s="368"/>
    </row>
    <row r="93" spans="2:12" x14ac:dyDescent="0.3">
      <c r="B93" s="357" t="s">
        <v>2971</v>
      </c>
      <c r="C93" s="339">
        <v>0</v>
      </c>
      <c r="D93" s="368"/>
    </row>
    <row r="94" spans="2:12" x14ac:dyDescent="0.3">
      <c r="B94" s="372" t="s">
        <v>145</v>
      </c>
      <c r="C94" s="351">
        <v>0</v>
      </c>
      <c r="D94" s="368"/>
    </row>
    <row r="95" spans="2:12" x14ac:dyDescent="0.3">
      <c r="B95" s="368"/>
      <c r="C95" s="368"/>
      <c r="D95" s="368"/>
    </row>
    <row r="96" spans="2:12" x14ac:dyDescent="0.3">
      <c r="B96" s="369" t="s">
        <v>2985</v>
      </c>
      <c r="C96" s="370"/>
      <c r="D96" s="368"/>
    </row>
    <row r="97" spans="2:9" x14ac:dyDescent="0.3">
      <c r="B97" s="371" t="s">
        <v>2983</v>
      </c>
      <c r="C97" s="339">
        <v>0</v>
      </c>
      <c r="D97" s="368"/>
    </row>
    <row r="98" spans="2:9" x14ac:dyDescent="0.3">
      <c r="B98" s="368" t="s">
        <v>2984</v>
      </c>
      <c r="C98" s="339">
        <v>0</v>
      </c>
      <c r="D98" s="368"/>
    </row>
    <row r="99" spans="2:9" x14ac:dyDescent="0.3">
      <c r="B99" s="357" t="s">
        <v>2971</v>
      </c>
      <c r="C99" s="339">
        <v>0</v>
      </c>
      <c r="D99" s="368"/>
    </row>
    <row r="100" spans="2:9" x14ac:dyDescent="0.3">
      <c r="B100" s="372" t="s">
        <v>145</v>
      </c>
      <c r="C100" s="351">
        <v>0</v>
      </c>
      <c r="D100" s="368"/>
    </row>
    <row r="101" spans="2:9" x14ac:dyDescent="0.3">
      <c r="B101" s="368"/>
      <c r="C101" s="373"/>
      <c r="D101" s="368"/>
    </row>
    <row r="102" spans="2:9" ht="18" x14ac:dyDescent="0.3">
      <c r="B102" s="374" t="s">
        <v>2986</v>
      </c>
      <c r="C102" s="374"/>
      <c r="D102" s="374"/>
      <c r="E102" s="374"/>
      <c r="F102" s="374"/>
    </row>
    <row r="103" spans="2:9" ht="18" x14ac:dyDescent="0.3">
      <c r="B103" s="346"/>
      <c r="C103" s="375"/>
      <c r="D103" s="376"/>
      <c r="E103" s="376"/>
      <c r="F103" s="376"/>
    </row>
    <row r="104" spans="2:9" x14ac:dyDescent="0.3">
      <c r="B104" s="309" t="s">
        <v>2987</v>
      </c>
      <c r="C104" s="377" t="s">
        <v>2988</v>
      </c>
    </row>
    <row r="105" spans="2:9" x14ac:dyDescent="0.3">
      <c r="B105" s="368" t="s">
        <v>2989</v>
      </c>
      <c r="C105" s="378">
        <v>1</v>
      </c>
      <c r="D105" s="315"/>
    </row>
    <row r="106" spans="2:9" x14ac:dyDescent="0.3">
      <c r="B106" s="368" t="s">
        <v>2990</v>
      </c>
      <c r="C106" s="314">
        <v>0</v>
      </c>
    </row>
    <row r="107" spans="2:9" x14ac:dyDescent="0.3">
      <c r="B107" s="368" t="s">
        <v>2991</v>
      </c>
      <c r="C107" s="314">
        <v>0</v>
      </c>
    </row>
    <row r="108" spans="2:9" x14ac:dyDescent="0.3">
      <c r="B108" s="368" t="s">
        <v>2992</v>
      </c>
      <c r="C108" s="314">
        <v>0</v>
      </c>
    </row>
    <row r="109" spans="2:9" x14ac:dyDescent="0.3">
      <c r="B109" s="368" t="s">
        <v>2993</v>
      </c>
      <c r="C109" s="314">
        <v>0</v>
      </c>
    </row>
    <row r="110" spans="2:9" x14ac:dyDescent="0.3">
      <c r="B110" s="368" t="s">
        <v>2994</v>
      </c>
      <c r="C110" s="314">
        <v>0</v>
      </c>
    </row>
    <row r="111" spans="2:9" x14ac:dyDescent="0.3">
      <c r="B111" s="357" t="s">
        <v>2995</v>
      </c>
      <c r="C111" s="379">
        <v>0</v>
      </c>
    </row>
    <row r="112" spans="2:9" x14ac:dyDescent="0.3">
      <c r="C112" s="305"/>
      <c r="D112" s="305"/>
      <c r="E112" s="305"/>
      <c r="F112" s="341"/>
      <c r="G112" s="342"/>
      <c r="H112" s="342"/>
      <c r="I112" s="341"/>
    </row>
    <row r="113" spans="2:9" x14ac:dyDescent="0.3">
      <c r="B113" s="326"/>
      <c r="C113" s="305"/>
      <c r="D113" s="305"/>
      <c r="E113" s="305"/>
      <c r="F113" s="341"/>
      <c r="G113" s="342"/>
      <c r="H113" s="342"/>
      <c r="I113" s="341"/>
    </row>
    <row r="115" spans="2:9" ht="18" x14ac:dyDescent="0.3">
      <c r="B115" s="374" t="s">
        <v>2996</v>
      </c>
      <c r="C115" s="374"/>
      <c r="D115" s="374"/>
      <c r="E115" s="374"/>
      <c r="F115" s="374"/>
    </row>
    <row r="116" spans="2:9" ht="18" x14ac:dyDescent="0.3">
      <c r="B116" s="346"/>
      <c r="C116" s="380" t="s">
        <v>2997</v>
      </c>
      <c r="D116" s="380"/>
      <c r="E116" s="380"/>
      <c r="F116" s="380"/>
    </row>
    <row r="117" spans="2:9" x14ac:dyDescent="0.3">
      <c r="B117" s="333" t="s">
        <v>2998</v>
      </c>
      <c r="C117" s="381"/>
      <c r="D117" s="381"/>
      <c r="E117" s="381"/>
      <c r="F117" s="381"/>
    </row>
    <row r="118" spans="2:9" ht="9.75" customHeight="1" x14ac:dyDescent="0.3">
      <c r="B118" s="333"/>
      <c r="C118" s="382"/>
      <c r="D118" s="382"/>
      <c r="E118" s="382"/>
      <c r="F118" s="382"/>
    </row>
    <row r="119" spans="2:9" x14ac:dyDescent="0.3">
      <c r="B119" s="383" t="s">
        <v>2999</v>
      </c>
      <c r="C119" s="384" t="s">
        <v>3000</v>
      </c>
      <c r="D119" s="384"/>
      <c r="E119" s="384"/>
      <c r="F119" s="384"/>
    </row>
    <row r="120" spans="2:9" s="364" customFormat="1" ht="14.25" x14ac:dyDescent="0.2">
      <c r="B120" s="385" t="s">
        <v>3001</v>
      </c>
    </row>
    <row r="121" spans="2:9" x14ac:dyDescent="0.3">
      <c r="B121" s="333"/>
    </row>
    <row r="122" spans="2:9" x14ac:dyDescent="0.3">
      <c r="B122" s="333"/>
    </row>
    <row r="123" spans="2:9" ht="17.25" x14ac:dyDescent="0.3">
      <c r="B123" s="386"/>
    </row>
    <row r="124" spans="2:9" ht="18" x14ac:dyDescent="0.3">
      <c r="B124" s="374" t="s">
        <v>3002</v>
      </c>
      <c r="C124" s="374"/>
      <c r="D124" s="374"/>
      <c r="E124" s="374"/>
      <c r="F124" s="374"/>
    </row>
    <row r="125" spans="2:9" ht="18" x14ac:dyDescent="0.3">
      <c r="B125" s="346"/>
      <c r="C125" s="380" t="s">
        <v>2997</v>
      </c>
      <c r="D125" s="380"/>
      <c r="E125" s="380"/>
      <c r="F125" s="380"/>
    </row>
    <row r="126" spans="2:9" x14ac:dyDescent="0.3">
      <c r="B126" s="387"/>
      <c r="C126" s="388" t="s">
        <v>3003</v>
      </c>
      <c r="D126" s="388"/>
      <c r="E126" s="388" t="s">
        <v>3004</v>
      </c>
      <c r="F126" s="388"/>
    </row>
    <row r="127" spans="2:9" ht="33" x14ac:dyDescent="0.3">
      <c r="B127" s="282" t="s">
        <v>3005</v>
      </c>
      <c r="C127" s="381" t="s">
        <v>3000</v>
      </c>
      <c r="D127" s="381"/>
      <c r="E127" s="381"/>
      <c r="F127" s="381"/>
    </row>
    <row r="128" spans="2:9" x14ac:dyDescent="0.3">
      <c r="B128" s="333" t="s">
        <v>3006</v>
      </c>
      <c r="C128" s="381" t="s">
        <v>3000</v>
      </c>
      <c r="D128" s="381"/>
      <c r="E128" s="381"/>
      <c r="F128" s="381"/>
    </row>
    <row r="129" spans="2:9" x14ac:dyDescent="0.3">
      <c r="B129" s="383" t="s">
        <v>3007</v>
      </c>
      <c r="C129" s="384"/>
      <c r="D129" s="384"/>
      <c r="E129" s="384" t="s">
        <v>3000</v>
      </c>
      <c r="F129" s="384"/>
    </row>
    <row r="130" spans="2:9" x14ac:dyDescent="0.3">
      <c r="B130" s="389"/>
    </row>
    <row r="133" spans="2:9" x14ac:dyDescent="0.3">
      <c r="I133" s="298" t="s">
        <v>2908</v>
      </c>
    </row>
  </sheetData>
  <mergeCells count="20">
    <mergeCell ref="C129:D129"/>
    <mergeCell ref="E129:F129"/>
    <mergeCell ref="C126:D126"/>
    <mergeCell ref="E126:F126"/>
    <mergeCell ref="C127:D127"/>
    <mergeCell ref="E127:F127"/>
    <mergeCell ref="C128:D128"/>
    <mergeCell ref="E128:F128"/>
    <mergeCell ref="B115:F115"/>
    <mergeCell ref="C116:F116"/>
    <mergeCell ref="C117:F117"/>
    <mergeCell ref="C119:F119"/>
    <mergeCell ref="B124:F124"/>
    <mergeCell ref="C125:F125"/>
    <mergeCell ref="B4:E4"/>
    <mergeCell ref="B5:I5"/>
    <mergeCell ref="B25:E25"/>
    <mergeCell ref="B60:D60"/>
    <mergeCell ref="B87:E87"/>
    <mergeCell ref="B102:F102"/>
  </mergeCells>
  <hyperlinks>
    <hyperlink ref="I133" location="Contents!A1" display="To Frontpage" xr:uid="{FBD69686-932D-4D5D-AC0B-AC36D6BA7432}"/>
  </hyperlinks>
  <pageMargins left="0.70866141732283472" right="0.70866141732283472" top="0.74803149606299213" bottom="0.74803149606299213" header="0.31496062992125984" footer="0.31496062992125984"/>
  <pageSetup paperSize="9" scale="3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4CE24-1262-4192-B617-6D36180EB29B}">
  <sheetPr>
    <pageSetUpPr fitToPage="1"/>
  </sheetPr>
  <dimension ref="B4:N30"/>
  <sheetViews>
    <sheetView zoomScaleNormal="100" workbookViewId="0"/>
  </sheetViews>
  <sheetFormatPr defaultRowHeight="16.5" x14ac:dyDescent="0.3"/>
  <cols>
    <col min="1" max="1" width="4.7109375" style="254" customWidth="1"/>
    <col min="2" max="2" width="7.7109375" style="254" customWidth="1"/>
    <col min="3" max="11" width="15.7109375" style="254" customWidth="1"/>
    <col min="12" max="12" width="18.85546875" style="254" customWidth="1"/>
    <col min="13" max="13" width="15.7109375" style="254" customWidth="1"/>
    <col min="14" max="16384" width="9.140625" style="254"/>
  </cols>
  <sheetData>
    <row r="4" spans="2:13" ht="18" x14ac:dyDescent="0.3">
      <c r="B4" s="390" t="s">
        <v>3008</v>
      </c>
      <c r="K4" s="391" t="s">
        <v>3009</v>
      </c>
      <c r="L4" s="392">
        <v>44742</v>
      </c>
    </row>
    <row r="5" spans="2:13" x14ac:dyDescent="0.3">
      <c r="B5" s="326" t="s">
        <v>3010</v>
      </c>
    </row>
    <row r="7" spans="2:13" x14ac:dyDescent="0.3">
      <c r="B7" s="257" t="s">
        <v>3011</v>
      </c>
    </row>
    <row r="8" spans="2:13" ht="3.75" customHeight="1" x14ac:dyDescent="0.3">
      <c r="B8" s="257"/>
    </row>
    <row r="9" spans="2:13" x14ac:dyDescent="0.3">
      <c r="B9" s="393" t="s">
        <v>2830</v>
      </c>
      <c r="C9" s="394"/>
      <c r="D9" s="394"/>
      <c r="E9" s="394"/>
      <c r="F9" s="394"/>
      <c r="G9" s="394"/>
      <c r="H9" s="394"/>
      <c r="I9" s="394"/>
      <c r="J9" s="394"/>
      <c r="K9" s="394"/>
      <c r="L9" s="394"/>
      <c r="M9" s="394"/>
    </row>
    <row r="10" spans="2:13" ht="66" x14ac:dyDescent="0.3">
      <c r="B10" s="309"/>
      <c r="C10" s="395" t="s">
        <v>3012</v>
      </c>
      <c r="D10" s="395" t="s">
        <v>3013</v>
      </c>
      <c r="E10" s="395" t="s">
        <v>3014</v>
      </c>
      <c r="F10" s="395" t="s">
        <v>3015</v>
      </c>
      <c r="G10" s="395" t="s">
        <v>3016</v>
      </c>
      <c r="H10" s="395" t="s">
        <v>3017</v>
      </c>
      <c r="I10" s="395" t="s">
        <v>3018</v>
      </c>
      <c r="J10" s="395" t="s">
        <v>808</v>
      </c>
      <c r="K10" s="395" t="s">
        <v>3019</v>
      </c>
      <c r="L10" s="395" t="s">
        <v>143</v>
      </c>
      <c r="M10" s="396" t="s">
        <v>145</v>
      </c>
    </row>
    <row r="11" spans="2:13" x14ac:dyDescent="0.3">
      <c r="B11" s="397" t="s">
        <v>145</v>
      </c>
      <c r="C11" s="398">
        <v>428</v>
      </c>
      <c r="D11" s="398">
        <v>0</v>
      </c>
      <c r="E11" s="398">
        <v>0</v>
      </c>
      <c r="F11" s="398">
        <v>9</v>
      </c>
      <c r="G11" s="398">
        <v>200</v>
      </c>
      <c r="H11" s="398">
        <v>4</v>
      </c>
      <c r="I11" s="398">
        <v>234</v>
      </c>
      <c r="J11" s="398">
        <v>744</v>
      </c>
      <c r="K11" s="398">
        <v>2</v>
      </c>
      <c r="L11" s="398">
        <v>1</v>
      </c>
      <c r="M11" s="399">
        <f>SUM(C11:L11)</f>
        <v>1622</v>
      </c>
    </row>
    <row r="12" spans="2:13" x14ac:dyDescent="0.3">
      <c r="B12" s="400" t="s">
        <v>3020</v>
      </c>
      <c r="C12" s="401">
        <f>+C11/$M$11</f>
        <v>0.26387176325524042</v>
      </c>
      <c r="D12" s="401">
        <f t="shared" ref="D12:M12" si="0">+D11/$M$11</f>
        <v>0</v>
      </c>
      <c r="E12" s="401">
        <f t="shared" si="0"/>
        <v>0</v>
      </c>
      <c r="F12" s="401">
        <f t="shared" si="0"/>
        <v>5.5487053020961772E-3</v>
      </c>
      <c r="G12" s="401">
        <f t="shared" si="0"/>
        <v>0.12330456226880394</v>
      </c>
      <c r="H12" s="401">
        <f t="shared" si="0"/>
        <v>2.4660912453760789E-3</v>
      </c>
      <c r="I12" s="401">
        <f t="shared" si="0"/>
        <v>0.1442663378545006</v>
      </c>
      <c r="J12" s="401">
        <f t="shared" si="0"/>
        <v>0.45869297163995065</v>
      </c>
      <c r="K12" s="401">
        <f t="shared" si="0"/>
        <v>1.2330456226880395E-3</v>
      </c>
      <c r="L12" s="401">
        <f t="shared" si="0"/>
        <v>6.1652281134401974E-4</v>
      </c>
      <c r="M12" s="401">
        <f t="shared" si="0"/>
        <v>1</v>
      </c>
    </row>
    <row r="14" spans="2:13" x14ac:dyDescent="0.3">
      <c r="B14" s="257" t="s">
        <v>3021</v>
      </c>
    </row>
    <row r="15" spans="2:13" ht="3.75" customHeight="1" x14ac:dyDescent="0.3">
      <c r="B15" s="257"/>
    </row>
    <row r="16" spans="2:13" x14ac:dyDescent="0.3">
      <c r="B16" s="393" t="s">
        <v>2832</v>
      </c>
      <c r="C16" s="394"/>
      <c r="D16" s="394"/>
      <c r="E16" s="394"/>
      <c r="F16" s="394"/>
      <c r="G16" s="394"/>
      <c r="H16" s="394"/>
      <c r="I16" s="394"/>
      <c r="J16" s="394"/>
      <c r="K16" s="394"/>
      <c r="L16" s="394"/>
      <c r="M16" s="394"/>
    </row>
    <row r="17" spans="2:14" ht="66" x14ac:dyDescent="0.3">
      <c r="B17" s="309"/>
      <c r="C17" s="395" t="s">
        <v>3012</v>
      </c>
      <c r="D17" s="395" t="s">
        <v>3013</v>
      </c>
      <c r="E17" s="395" t="s">
        <v>3014</v>
      </c>
      <c r="F17" s="395" t="s">
        <v>3015</v>
      </c>
      <c r="G17" s="395" t="s">
        <v>3016</v>
      </c>
      <c r="H17" s="395" t="s">
        <v>3017</v>
      </c>
      <c r="I17" s="395" t="s">
        <v>3018</v>
      </c>
      <c r="J17" s="395" t="s">
        <v>808</v>
      </c>
      <c r="K17" s="395" t="s">
        <v>3019</v>
      </c>
      <c r="L17" s="395" t="s">
        <v>143</v>
      </c>
      <c r="M17" s="396" t="s">
        <v>145</v>
      </c>
    </row>
    <row r="18" spans="2:14" x14ac:dyDescent="0.3">
      <c r="B18" s="397" t="s">
        <v>145</v>
      </c>
      <c r="C18" s="366">
        <v>0.18900040638000001</v>
      </c>
      <c r="D18" s="366">
        <v>0</v>
      </c>
      <c r="E18" s="366">
        <v>0</v>
      </c>
      <c r="F18" s="366">
        <v>2.2430499079999999E-2</v>
      </c>
      <c r="G18" s="366">
        <v>8.714524672E-2</v>
      </c>
      <c r="H18" s="366">
        <v>1.5043363600000001E-3</v>
      </c>
      <c r="I18" s="366">
        <v>8.1661925910000002E-2</v>
      </c>
      <c r="J18" s="366">
        <v>0.38543666418</v>
      </c>
      <c r="K18" s="366">
        <v>1.04767443E-3</v>
      </c>
      <c r="L18" s="366">
        <v>9.6501900000000005E-6</v>
      </c>
      <c r="M18" s="402">
        <f>SUM(C18:L18)</f>
        <v>0.76823640324999998</v>
      </c>
    </row>
    <row r="19" spans="2:14" x14ac:dyDescent="0.3">
      <c r="B19" s="400" t="s">
        <v>3020</v>
      </c>
      <c r="C19" s="401">
        <f>+C18/$M$18</f>
        <v>0.24601855051445068</v>
      </c>
      <c r="D19" s="401">
        <f t="shared" ref="D19:M19" si="1">+D18/$M$18</f>
        <v>0</v>
      </c>
      <c r="E19" s="401">
        <f t="shared" si="1"/>
        <v>0</v>
      </c>
      <c r="F19" s="401">
        <f t="shared" si="1"/>
        <v>2.9197391564768967E-2</v>
      </c>
      <c r="G19" s="401">
        <f t="shared" si="1"/>
        <v>0.11343545600199986</v>
      </c>
      <c r="H19" s="401">
        <f t="shared" si="1"/>
        <v>1.9581685450415424E-3</v>
      </c>
      <c r="I19" s="401">
        <f t="shared" si="1"/>
        <v>0.10629791241931753</v>
      </c>
      <c r="J19" s="401">
        <f t="shared" si="1"/>
        <v>0.5017162198373083</v>
      </c>
      <c r="K19" s="401">
        <f t="shared" si="1"/>
        <v>1.3637396321859341E-3</v>
      </c>
      <c r="L19" s="401">
        <f t="shared" si="1"/>
        <v>1.2561484927263503E-5</v>
      </c>
      <c r="M19" s="401">
        <f t="shared" si="1"/>
        <v>1</v>
      </c>
    </row>
    <row r="21" spans="2:14" x14ac:dyDescent="0.3">
      <c r="B21" s="257" t="s">
        <v>3022</v>
      </c>
    </row>
    <row r="22" spans="2:14" ht="3.75" customHeight="1" x14ac:dyDescent="0.3">
      <c r="B22" s="257"/>
    </row>
    <row r="23" spans="2:14" x14ac:dyDescent="0.3">
      <c r="B23" s="393" t="s">
        <v>2834</v>
      </c>
      <c r="C23" s="394"/>
      <c r="D23" s="394"/>
      <c r="E23" s="394"/>
      <c r="F23" s="394"/>
      <c r="G23" s="394"/>
      <c r="H23" s="394"/>
      <c r="I23" s="394"/>
      <c r="J23" s="394"/>
      <c r="K23" s="394"/>
      <c r="L23" s="394"/>
      <c r="M23" s="394"/>
    </row>
    <row r="24" spans="2:14" x14ac:dyDescent="0.3">
      <c r="C24" s="403"/>
    </row>
    <row r="25" spans="2:14" x14ac:dyDescent="0.3">
      <c r="B25" s="309"/>
      <c r="C25" s="395" t="s">
        <v>2751</v>
      </c>
      <c r="D25" s="395" t="s">
        <v>2752</v>
      </c>
      <c r="E25" s="395" t="s">
        <v>2753</v>
      </c>
      <c r="F25" s="395" t="s">
        <v>2754</v>
      </c>
      <c r="G25" s="395" t="s">
        <v>2755</v>
      </c>
      <c r="H25" s="395" t="s">
        <v>2756</v>
      </c>
      <c r="I25" s="396" t="s">
        <v>145</v>
      </c>
    </row>
    <row r="26" spans="2:14" x14ac:dyDescent="0.3">
      <c r="B26" s="397" t="s">
        <v>145</v>
      </c>
      <c r="C26" s="366">
        <v>0.67896992437000003</v>
      </c>
      <c r="D26" s="366">
        <v>6.4046491790000007E-2</v>
      </c>
      <c r="E26" s="366">
        <v>2.521998709E-2</v>
      </c>
      <c r="F26" s="366">
        <v>0</v>
      </c>
      <c r="G26" s="366">
        <v>0</v>
      </c>
      <c r="H26" s="366">
        <v>0</v>
      </c>
      <c r="I26" s="402">
        <f>SUM(C26:H26)</f>
        <v>0.76823640324999998</v>
      </c>
    </row>
    <row r="27" spans="2:14" x14ac:dyDescent="0.3">
      <c r="B27" s="400" t="s">
        <v>3020</v>
      </c>
      <c r="C27" s="401">
        <f>+C26/$I$26</f>
        <v>0.88380337289099953</v>
      </c>
      <c r="D27" s="401">
        <f t="shared" ref="D27:I27" si="2">+D26/$I$26</f>
        <v>8.3368207389097074E-2</v>
      </c>
      <c r="E27" s="401">
        <f t="shared" si="2"/>
        <v>3.2828419719903454E-2</v>
      </c>
      <c r="F27" s="401">
        <f t="shared" si="2"/>
        <v>0</v>
      </c>
      <c r="G27" s="401">
        <f t="shared" si="2"/>
        <v>0</v>
      </c>
      <c r="H27" s="401">
        <f t="shared" si="2"/>
        <v>0</v>
      </c>
      <c r="I27" s="404">
        <f t="shared" si="2"/>
        <v>1</v>
      </c>
    </row>
    <row r="30" spans="2:14" x14ac:dyDescent="0.3">
      <c r="N30" s="298" t="s">
        <v>2908</v>
      </c>
    </row>
  </sheetData>
  <hyperlinks>
    <hyperlink ref="N30" location="Contents!A1" display="To Frontpage" xr:uid="{6AFD411C-BDC5-4157-BA8E-E4FEB678C817}"/>
  </hyperlinks>
  <pageMargins left="0.70866141732283472" right="0.70866141732283472" top="0.74803149606299213" bottom="0.74803149606299213" header="0.31496062992125984" footer="0.31496062992125984"/>
  <pageSetup paperSize="9" scale="6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312E7-9E0A-4AAA-8D98-95EEFA2D9D37}">
  <sheetPr>
    <pageSetUpPr fitToPage="1"/>
  </sheetPr>
  <dimension ref="B4:N93"/>
  <sheetViews>
    <sheetView zoomScaleNormal="100" workbookViewId="0"/>
  </sheetViews>
  <sheetFormatPr defaultRowHeight="16.5" x14ac:dyDescent="0.3"/>
  <cols>
    <col min="1" max="1" width="4.7109375" style="254" customWidth="1"/>
    <col min="2" max="2" width="31" style="254" customWidth="1"/>
    <col min="3" max="3" width="21.5703125" style="254" customWidth="1"/>
    <col min="4" max="11" width="15.7109375" style="254" customWidth="1"/>
    <col min="12" max="12" width="15.85546875" style="254" customWidth="1"/>
    <col min="13" max="13" width="3.42578125" style="254" customWidth="1"/>
    <col min="14" max="16384" width="9.140625" style="254"/>
  </cols>
  <sheetData>
    <row r="4" spans="2:14" x14ac:dyDescent="0.3">
      <c r="J4" s="391" t="s">
        <v>3009</v>
      </c>
      <c r="K4" s="392">
        <f>'Table 1-3 - Lending'!L4</f>
        <v>44742</v>
      </c>
    </row>
    <row r="5" spans="2:14" x14ac:dyDescent="0.3">
      <c r="B5" s="257" t="s">
        <v>3023</v>
      </c>
    </row>
    <row r="6" spans="2:14" ht="3.75" customHeight="1" x14ac:dyDescent="0.3">
      <c r="B6" s="257"/>
    </row>
    <row r="7" spans="2:14" x14ac:dyDescent="0.3">
      <c r="B7" s="405" t="s">
        <v>3024</v>
      </c>
      <c r="C7" s="405"/>
      <c r="D7" s="406"/>
      <c r="E7" s="407"/>
      <c r="F7" s="407"/>
      <c r="G7" s="407"/>
      <c r="H7" s="407"/>
      <c r="I7" s="407"/>
      <c r="J7" s="407"/>
      <c r="K7" s="408"/>
      <c r="L7" s="408"/>
      <c r="M7" s="408"/>
      <c r="N7" s="408"/>
    </row>
    <row r="8" spans="2:14" x14ac:dyDescent="0.3">
      <c r="B8" s="309"/>
      <c r="C8" s="409" t="s">
        <v>3025</v>
      </c>
      <c r="D8" s="409"/>
      <c r="E8" s="409"/>
      <c r="F8" s="409"/>
      <c r="G8" s="409"/>
      <c r="H8" s="409"/>
      <c r="I8" s="409"/>
      <c r="J8" s="409"/>
      <c r="K8" s="409"/>
      <c r="L8" s="409"/>
    </row>
    <row r="9" spans="2:14" x14ac:dyDescent="0.3">
      <c r="B9" s="309"/>
      <c r="C9" s="410" t="s">
        <v>3026</v>
      </c>
      <c r="D9" s="410" t="s">
        <v>3027</v>
      </c>
      <c r="E9" s="410" t="s">
        <v>3028</v>
      </c>
      <c r="F9" s="410" t="s">
        <v>3029</v>
      </c>
      <c r="G9" s="410" t="s">
        <v>3030</v>
      </c>
      <c r="H9" s="410" t="s">
        <v>3031</v>
      </c>
      <c r="I9" s="410" t="s">
        <v>3032</v>
      </c>
      <c r="J9" s="410" t="s">
        <v>3033</v>
      </c>
      <c r="K9" s="410" t="s">
        <v>3034</v>
      </c>
      <c r="L9" s="410" t="s">
        <v>3035</v>
      </c>
      <c r="N9" s="411"/>
    </row>
    <row r="10" spans="2:14" x14ac:dyDescent="0.3">
      <c r="C10" s="412"/>
      <c r="D10" s="412"/>
      <c r="E10" s="412"/>
      <c r="F10" s="412"/>
      <c r="G10" s="412"/>
      <c r="H10" s="412"/>
      <c r="I10" s="412"/>
      <c r="J10" s="412"/>
      <c r="K10" s="412"/>
      <c r="L10" s="412"/>
    </row>
    <row r="11" spans="2:14" x14ac:dyDescent="0.3">
      <c r="B11" s="413" t="s">
        <v>3012</v>
      </c>
      <c r="C11" s="288">
        <v>0.10723570603</v>
      </c>
      <c r="D11" s="288">
        <v>6.1462046239999998E-2</v>
      </c>
      <c r="E11" s="288">
        <v>1.7088957049999999E-2</v>
      </c>
      <c r="F11" s="288">
        <v>1.6882647499999999E-3</v>
      </c>
      <c r="G11" s="288">
        <v>6.6535065E-4</v>
      </c>
      <c r="H11" s="288">
        <v>1.1979503E-4</v>
      </c>
      <c r="I11" s="288">
        <v>9.6866730000000001E-5</v>
      </c>
      <c r="J11" s="288">
        <v>6.1110679999999996E-5</v>
      </c>
      <c r="K11" s="288">
        <v>5.630078E-5</v>
      </c>
      <c r="L11" s="414">
        <v>5.2600800000000001E-4</v>
      </c>
      <c r="N11" s="412"/>
    </row>
    <row r="12" spans="2:14" x14ac:dyDescent="0.3">
      <c r="B12" s="413" t="s">
        <v>3013</v>
      </c>
      <c r="C12" s="415">
        <v>0</v>
      </c>
      <c r="D12" s="415">
        <v>0</v>
      </c>
      <c r="E12" s="415">
        <v>0</v>
      </c>
      <c r="F12" s="415">
        <v>0</v>
      </c>
      <c r="G12" s="415">
        <v>0</v>
      </c>
      <c r="H12" s="415">
        <v>0</v>
      </c>
      <c r="I12" s="415">
        <v>0</v>
      </c>
      <c r="J12" s="415">
        <v>0</v>
      </c>
      <c r="K12" s="415">
        <v>0</v>
      </c>
      <c r="L12" s="415">
        <v>0</v>
      </c>
      <c r="N12" s="415"/>
    </row>
    <row r="13" spans="2:14" x14ac:dyDescent="0.3">
      <c r="B13" s="413" t="s">
        <v>3014</v>
      </c>
      <c r="C13" s="415">
        <v>0</v>
      </c>
      <c r="D13" s="415">
        <v>0</v>
      </c>
      <c r="E13" s="415">
        <v>0</v>
      </c>
      <c r="F13" s="415">
        <v>0</v>
      </c>
      <c r="G13" s="415">
        <v>0</v>
      </c>
      <c r="H13" s="415">
        <v>0</v>
      </c>
      <c r="I13" s="415">
        <v>0</v>
      </c>
      <c r="J13" s="415">
        <v>0</v>
      </c>
      <c r="K13" s="415">
        <v>0</v>
      </c>
      <c r="L13" s="415">
        <v>0</v>
      </c>
      <c r="N13" s="412"/>
    </row>
    <row r="14" spans="2:14" x14ac:dyDescent="0.3">
      <c r="B14" s="413" t="s">
        <v>3015</v>
      </c>
      <c r="C14" s="415">
        <v>1.8071341429999999E-2</v>
      </c>
      <c r="D14" s="415">
        <v>3.54747729E-3</v>
      </c>
      <c r="E14" s="415">
        <v>8.1168036000000003E-4</v>
      </c>
      <c r="F14" s="415"/>
      <c r="G14" s="415"/>
      <c r="H14" s="415"/>
      <c r="I14" s="415"/>
      <c r="J14" s="415"/>
      <c r="K14" s="415"/>
      <c r="L14" s="415"/>
      <c r="N14" s="412"/>
    </row>
    <row r="15" spans="2:14" x14ac:dyDescent="0.3">
      <c r="B15" s="413" t="s">
        <v>3016</v>
      </c>
      <c r="C15" s="415">
        <v>4.5497873059999999E-2</v>
      </c>
      <c r="D15" s="415">
        <v>2.8684122400000001E-2</v>
      </c>
      <c r="E15" s="415">
        <v>1.037558232E-2</v>
      </c>
      <c r="F15" s="415">
        <v>1.2969628000000001E-3</v>
      </c>
      <c r="G15" s="415">
        <v>4.4732023000000002E-4</v>
      </c>
      <c r="H15" s="415">
        <v>1.5659891E-4</v>
      </c>
      <c r="I15" s="415">
        <v>8.6664389999999996E-5</v>
      </c>
      <c r="J15" s="415">
        <v>7.0764010000000003E-5</v>
      </c>
      <c r="K15" s="415">
        <v>7.0764020000000004E-5</v>
      </c>
      <c r="L15" s="415">
        <v>4.5859299999999998E-4</v>
      </c>
      <c r="N15" s="412"/>
    </row>
    <row r="16" spans="2:14" ht="33" x14ac:dyDescent="0.3">
      <c r="B16" s="413" t="s">
        <v>3017</v>
      </c>
      <c r="C16" s="415">
        <v>1.3497396699999999E-3</v>
      </c>
      <c r="D16" s="415">
        <v>1.5459668999999999E-4</v>
      </c>
      <c r="E16" s="415"/>
      <c r="F16" s="415"/>
      <c r="G16" s="415"/>
      <c r="H16" s="415"/>
      <c r="I16" s="415"/>
      <c r="J16" s="415"/>
      <c r="K16" s="415"/>
      <c r="L16" s="415"/>
      <c r="N16" s="412"/>
    </row>
    <row r="17" spans="2:14" x14ac:dyDescent="0.3">
      <c r="B17" s="413" t="s">
        <v>3018</v>
      </c>
      <c r="C17" s="415">
        <v>6.3899711930000005E-2</v>
      </c>
      <c r="D17" s="415">
        <v>1.4823231040000001E-2</v>
      </c>
      <c r="E17" s="415">
        <v>2.1840668199999999E-3</v>
      </c>
      <c r="F17" s="415">
        <v>3.3263419E-4</v>
      </c>
      <c r="G17" s="415">
        <v>2.0465754E-4</v>
      </c>
      <c r="H17" s="415">
        <v>1.0232876E-4</v>
      </c>
      <c r="I17" s="415">
        <v>6.5388229999999994E-5</v>
      </c>
      <c r="J17" s="415">
        <v>2.8086249999999999E-5</v>
      </c>
      <c r="K17" s="415">
        <v>1.04787E-5</v>
      </c>
      <c r="L17" s="415">
        <v>1.1342000000000001E-5</v>
      </c>
      <c r="N17" s="412"/>
    </row>
    <row r="18" spans="2:14" x14ac:dyDescent="0.3">
      <c r="B18" s="413" t="s">
        <v>3036</v>
      </c>
      <c r="C18" s="415">
        <v>0.31747089950000001</v>
      </c>
      <c r="D18" s="415">
        <v>6.0406669320000002E-2</v>
      </c>
      <c r="E18" s="415">
        <v>6.2887032700000003E-3</v>
      </c>
      <c r="F18" s="415">
        <v>9.1708491999999999E-4</v>
      </c>
      <c r="G18" s="415">
        <v>1.7749281999999999E-4</v>
      </c>
      <c r="H18" s="415">
        <v>4.4865170000000003E-5</v>
      </c>
      <c r="I18" s="415">
        <v>3.2549840000000001E-5</v>
      </c>
      <c r="J18" s="415">
        <v>1.727829E-5</v>
      </c>
      <c r="K18" s="415">
        <v>1.569237E-5</v>
      </c>
      <c r="L18" s="415">
        <v>6.5427999999999998E-5</v>
      </c>
      <c r="N18" s="412"/>
    </row>
    <row r="19" spans="2:14" ht="33" x14ac:dyDescent="0.3">
      <c r="B19" s="413" t="s">
        <v>3037</v>
      </c>
      <c r="C19" s="415">
        <v>1.04767443E-3</v>
      </c>
      <c r="D19" s="415"/>
      <c r="E19" s="415"/>
      <c r="F19" s="415"/>
      <c r="G19" s="415"/>
      <c r="H19" s="415"/>
      <c r="I19" s="415"/>
      <c r="J19" s="415"/>
      <c r="K19" s="415"/>
      <c r="L19" s="415"/>
      <c r="N19" s="412"/>
    </row>
    <row r="20" spans="2:14" x14ac:dyDescent="0.3">
      <c r="B20" s="413" t="s">
        <v>143</v>
      </c>
      <c r="C20" s="415">
        <v>9.6501900000000005E-6</v>
      </c>
      <c r="D20" s="415"/>
      <c r="E20" s="415"/>
      <c r="F20" s="415"/>
      <c r="G20" s="415"/>
      <c r="H20" s="415"/>
      <c r="I20" s="415"/>
      <c r="J20" s="415"/>
      <c r="K20" s="415"/>
      <c r="L20" s="415"/>
      <c r="N20" s="412"/>
    </row>
    <row r="21" spans="2:14" x14ac:dyDescent="0.3">
      <c r="C21" s="415"/>
      <c r="D21" s="415"/>
      <c r="E21" s="415"/>
      <c r="F21" s="415"/>
      <c r="G21" s="415"/>
      <c r="H21" s="415"/>
      <c r="I21" s="415"/>
      <c r="J21" s="415"/>
      <c r="K21" s="415"/>
      <c r="L21" s="415"/>
      <c r="N21" s="253"/>
    </row>
    <row r="22" spans="2:14" x14ac:dyDescent="0.3">
      <c r="B22" s="397" t="s">
        <v>145</v>
      </c>
      <c r="C22" s="416">
        <f t="shared" ref="C22:L22" si="0">SUM(C11:C20)</f>
        <v>0.55458259623999995</v>
      </c>
      <c r="D22" s="416">
        <f t="shared" si="0"/>
        <v>0.16907814297999998</v>
      </c>
      <c r="E22" s="416">
        <f t="shared" si="0"/>
        <v>3.6748989820000001E-2</v>
      </c>
      <c r="F22" s="416">
        <f t="shared" si="0"/>
        <v>4.2349466599999998E-3</v>
      </c>
      <c r="G22" s="416">
        <f t="shared" si="0"/>
        <v>1.49482124E-3</v>
      </c>
      <c r="H22" s="416">
        <f t="shared" si="0"/>
        <v>4.2358787000000006E-4</v>
      </c>
      <c r="I22" s="416">
        <f t="shared" si="0"/>
        <v>2.8146919000000001E-4</v>
      </c>
      <c r="J22" s="416">
        <f t="shared" si="0"/>
        <v>1.7723922999999999E-4</v>
      </c>
      <c r="K22" s="416">
        <f t="shared" si="0"/>
        <v>1.5323587000000001E-4</v>
      </c>
      <c r="L22" s="416">
        <f t="shared" si="0"/>
        <v>1.0613709999999998E-3</v>
      </c>
      <c r="N22" s="417"/>
    </row>
    <row r="27" spans="2:14" x14ac:dyDescent="0.3">
      <c r="B27" s="257" t="s">
        <v>3038</v>
      </c>
    </row>
    <row r="28" spans="2:14" ht="3.75" customHeight="1" x14ac:dyDescent="0.3">
      <c r="B28" s="257"/>
    </row>
    <row r="29" spans="2:14" x14ac:dyDescent="0.3">
      <c r="B29" s="405" t="s">
        <v>3039</v>
      </c>
      <c r="C29" s="406"/>
      <c r="D29" s="408"/>
      <c r="E29" s="408"/>
      <c r="F29" s="408"/>
      <c r="G29" s="408"/>
      <c r="H29" s="408"/>
      <c r="I29" s="408"/>
      <c r="J29" s="408"/>
      <c r="K29" s="408"/>
      <c r="L29" s="408"/>
    </row>
    <row r="30" spans="2:14" x14ac:dyDescent="0.3">
      <c r="B30" s="309"/>
      <c r="C30" s="409" t="s">
        <v>3040</v>
      </c>
      <c r="D30" s="409"/>
      <c r="E30" s="409"/>
      <c r="F30" s="409"/>
      <c r="G30" s="409"/>
      <c r="H30" s="409"/>
      <c r="I30" s="409"/>
      <c r="J30" s="409"/>
      <c r="K30" s="409"/>
      <c r="L30" s="409"/>
    </row>
    <row r="31" spans="2:14" x14ac:dyDescent="0.3">
      <c r="B31" s="309"/>
      <c r="C31" s="410" t="s">
        <v>3026</v>
      </c>
      <c r="D31" s="410" t="s">
        <v>3027</v>
      </c>
      <c r="E31" s="410" t="s">
        <v>3028</v>
      </c>
      <c r="F31" s="410" t="s">
        <v>3029</v>
      </c>
      <c r="G31" s="410" t="s">
        <v>3030</v>
      </c>
      <c r="H31" s="410" t="s">
        <v>3031</v>
      </c>
      <c r="I31" s="410" t="s">
        <v>3032</v>
      </c>
      <c r="J31" s="410" t="s">
        <v>3033</v>
      </c>
      <c r="K31" s="410" t="s">
        <v>3034</v>
      </c>
      <c r="L31" s="410" t="s">
        <v>3035</v>
      </c>
      <c r="N31" s="411"/>
    </row>
    <row r="32" spans="2:14" x14ac:dyDescent="0.3">
      <c r="C32" s="412"/>
      <c r="D32" s="412"/>
      <c r="E32" s="412"/>
      <c r="F32" s="412"/>
      <c r="G32" s="412"/>
      <c r="H32" s="412"/>
      <c r="I32" s="412"/>
      <c r="J32" s="412"/>
      <c r="K32" s="412"/>
      <c r="L32" s="412"/>
    </row>
    <row r="33" spans="2:14" x14ac:dyDescent="0.3">
      <c r="B33" s="413" t="s">
        <v>3012</v>
      </c>
      <c r="C33" s="418">
        <f>IFERROR(C11/SUM($C11:$L11),0)</f>
        <v>0.56738346934579076</v>
      </c>
      <c r="D33" s="418">
        <f t="shared" ref="D33:L33" si="1">IFERROR(D11/SUM($C11:$L11),0)</f>
        <v>0.32519531338737823</v>
      </c>
      <c r="E33" s="418">
        <f t="shared" si="1"/>
        <v>9.0417567967684964E-2</v>
      </c>
      <c r="F33" s="418">
        <f t="shared" si="1"/>
        <v>8.9325985391584591E-3</v>
      </c>
      <c r="G33" s="418">
        <f t="shared" si="1"/>
        <v>3.5203662483731489E-3</v>
      </c>
      <c r="H33" s="418">
        <f t="shared" si="1"/>
        <v>6.3383477619635426E-4</v>
      </c>
      <c r="I33" s="418">
        <f t="shared" si="1"/>
        <v>5.1252128014344733E-4</v>
      </c>
      <c r="J33" s="418">
        <f t="shared" si="1"/>
        <v>3.2333623674543941E-4</v>
      </c>
      <c r="K33" s="418">
        <f t="shared" si="1"/>
        <v>2.9788708505670207E-4</v>
      </c>
      <c r="L33" s="418">
        <f t="shared" si="1"/>
        <v>2.7831051334724979E-3</v>
      </c>
      <c r="M33" s="317"/>
      <c r="N33" s="419"/>
    </row>
    <row r="34" spans="2:14" x14ac:dyDescent="0.3">
      <c r="B34" s="413" t="s">
        <v>3013</v>
      </c>
      <c r="C34" s="418">
        <f t="shared" ref="C34:L42" si="2">IFERROR(C12/SUM($C12:$L12),0)</f>
        <v>0</v>
      </c>
      <c r="D34" s="418">
        <f t="shared" si="2"/>
        <v>0</v>
      </c>
      <c r="E34" s="418">
        <f t="shared" si="2"/>
        <v>0</v>
      </c>
      <c r="F34" s="418">
        <f t="shared" si="2"/>
        <v>0</v>
      </c>
      <c r="G34" s="418">
        <f t="shared" si="2"/>
        <v>0</v>
      </c>
      <c r="H34" s="418">
        <f t="shared" si="2"/>
        <v>0</v>
      </c>
      <c r="I34" s="418">
        <f t="shared" si="2"/>
        <v>0</v>
      </c>
      <c r="J34" s="418">
        <f t="shared" si="2"/>
        <v>0</v>
      </c>
      <c r="K34" s="418">
        <f t="shared" si="2"/>
        <v>0</v>
      </c>
      <c r="L34" s="418">
        <f t="shared" si="2"/>
        <v>0</v>
      </c>
      <c r="M34" s="317"/>
      <c r="N34" s="419"/>
    </row>
    <row r="35" spans="2:14" x14ac:dyDescent="0.3">
      <c r="B35" s="413" t="s">
        <v>3014</v>
      </c>
      <c r="C35" s="418">
        <f t="shared" si="2"/>
        <v>0</v>
      </c>
      <c r="D35" s="418">
        <f t="shared" si="2"/>
        <v>0</v>
      </c>
      <c r="E35" s="418">
        <f t="shared" si="2"/>
        <v>0</v>
      </c>
      <c r="F35" s="418">
        <f t="shared" si="2"/>
        <v>0</v>
      </c>
      <c r="G35" s="418">
        <f t="shared" si="2"/>
        <v>0</v>
      </c>
      <c r="H35" s="418">
        <f t="shared" si="2"/>
        <v>0</v>
      </c>
      <c r="I35" s="418">
        <f t="shared" si="2"/>
        <v>0</v>
      </c>
      <c r="J35" s="418">
        <f t="shared" si="2"/>
        <v>0</v>
      </c>
      <c r="K35" s="418">
        <f t="shared" si="2"/>
        <v>0</v>
      </c>
      <c r="L35" s="418">
        <f t="shared" si="2"/>
        <v>0</v>
      </c>
      <c r="M35" s="317"/>
      <c r="N35" s="419"/>
    </row>
    <row r="36" spans="2:14" x14ac:dyDescent="0.3">
      <c r="B36" s="413" t="s">
        <v>3015</v>
      </c>
      <c r="C36" s="418">
        <f t="shared" si="2"/>
        <v>0.80565935539584965</v>
      </c>
      <c r="D36" s="418">
        <f t="shared" si="2"/>
        <v>0.15815418450332583</v>
      </c>
      <c r="E36" s="418">
        <f t="shared" si="2"/>
        <v>3.618646010082447E-2</v>
      </c>
      <c r="F36" s="418">
        <f t="shared" si="2"/>
        <v>0</v>
      </c>
      <c r="G36" s="418">
        <f t="shared" si="2"/>
        <v>0</v>
      </c>
      <c r="H36" s="418">
        <f t="shared" si="2"/>
        <v>0</v>
      </c>
      <c r="I36" s="418">
        <f t="shared" si="2"/>
        <v>0</v>
      </c>
      <c r="J36" s="418">
        <f t="shared" si="2"/>
        <v>0</v>
      </c>
      <c r="K36" s="418">
        <f t="shared" si="2"/>
        <v>0</v>
      </c>
      <c r="L36" s="418">
        <f t="shared" si="2"/>
        <v>0</v>
      </c>
      <c r="M36" s="317"/>
      <c r="N36" s="419"/>
    </row>
    <row r="37" spans="2:14" x14ac:dyDescent="0.3">
      <c r="B37" s="413" t="s">
        <v>3016</v>
      </c>
      <c r="C37" s="418">
        <f t="shared" si="2"/>
        <v>0.52209243300546182</v>
      </c>
      <c r="D37" s="418">
        <f t="shared" si="2"/>
        <v>0.32915304046616167</v>
      </c>
      <c r="E37" s="418">
        <f t="shared" si="2"/>
        <v>0.11906079675754526</v>
      </c>
      <c r="F37" s="418">
        <f t="shared" si="2"/>
        <v>1.4882771835874831E-2</v>
      </c>
      <c r="G37" s="418">
        <f t="shared" si="2"/>
        <v>5.1330423051926021E-3</v>
      </c>
      <c r="H37" s="418">
        <f t="shared" si="2"/>
        <v>1.7969874288427526E-3</v>
      </c>
      <c r="I37" s="418">
        <f t="shared" si="2"/>
        <v>9.9448214140395721E-4</v>
      </c>
      <c r="J37" s="418">
        <f t="shared" si="2"/>
        <v>8.1202376430655136E-4</v>
      </c>
      <c r="K37" s="418">
        <f t="shared" si="2"/>
        <v>8.1202387905750511E-4</v>
      </c>
      <c r="L37" s="418">
        <f t="shared" si="2"/>
        <v>5.2623984161529885E-3</v>
      </c>
      <c r="M37" s="317"/>
      <c r="N37" s="419"/>
    </row>
    <row r="38" spans="2:14" ht="33" x14ac:dyDescent="0.3">
      <c r="B38" s="413" t="s">
        <v>3017</v>
      </c>
      <c r="C38" s="418">
        <f t="shared" si="2"/>
        <v>0.89723263087252647</v>
      </c>
      <c r="D38" s="418">
        <f t="shared" si="2"/>
        <v>0.1027673691274736</v>
      </c>
      <c r="E38" s="418">
        <f t="shared" si="2"/>
        <v>0</v>
      </c>
      <c r="F38" s="418">
        <f t="shared" si="2"/>
        <v>0</v>
      </c>
      <c r="G38" s="418">
        <f t="shared" si="2"/>
        <v>0</v>
      </c>
      <c r="H38" s="418">
        <f t="shared" si="2"/>
        <v>0</v>
      </c>
      <c r="I38" s="418">
        <f t="shared" si="2"/>
        <v>0</v>
      </c>
      <c r="J38" s="418">
        <f t="shared" si="2"/>
        <v>0</v>
      </c>
      <c r="K38" s="418">
        <f t="shared" si="2"/>
        <v>0</v>
      </c>
      <c r="L38" s="418">
        <f t="shared" si="2"/>
        <v>0</v>
      </c>
      <c r="M38" s="317"/>
      <c r="N38" s="419"/>
    </row>
    <row r="39" spans="2:14" x14ac:dyDescent="0.3">
      <c r="B39" s="413" t="s">
        <v>3018</v>
      </c>
      <c r="C39" s="418">
        <f t="shared" si="2"/>
        <v>0.78249088017523705</v>
      </c>
      <c r="D39" s="418">
        <f t="shared" si="2"/>
        <v>0.18151948973161033</v>
      </c>
      <c r="E39" s="418">
        <f t="shared" si="2"/>
        <v>2.6745228056982429E-2</v>
      </c>
      <c r="F39" s="418">
        <f t="shared" si="2"/>
        <v>4.0733081926035688E-3</v>
      </c>
      <c r="G39" s="418">
        <f t="shared" si="2"/>
        <v>2.5061561902584117E-3</v>
      </c>
      <c r="H39" s="418">
        <f t="shared" si="2"/>
        <v>1.253077972673117E-3</v>
      </c>
      <c r="I39" s="418">
        <f t="shared" si="2"/>
        <v>8.0071869027909144E-4</v>
      </c>
      <c r="J39" s="418">
        <f t="shared" si="2"/>
        <v>3.4393323255349061E-4</v>
      </c>
      <c r="K39" s="418">
        <f t="shared" si="2"/>
        <v>1.2831806182592059E-4</v>
      </c>
      <c r="L39" s="418">
        <f t="shared" si="2"/>
        <v>1.3888969597656116E-4</v>
      </c>
      <c r="M39" s="317"/>
      <c r="N39" s="419"/>
    </row>
    <row r="40" spans="2:14" x14ac:dyDescent="0.3">
      <c r="B40" s="413" t="s">
        <v>3036</v>
      </c>
      <c r="C40" s="418">
        <f t="shared" si="2"/>
        <v>0.82366554498778255</v>
      </c>
      <c r="D40" s="418">
        <f t="shared" si="2"/>
        <v>0.15672268634610576</v>
      </c>
      <c r="E40" s="418">
        <f t="shared" si="2"/>
        <v>1.6315788988247096E-2</v>
      </c>
      <c r="F40" s="418">
        <f t="shared" si="2"/>
        <v>2.3793401273047294E-3</v>
      </c>
      <c r="G40" s="418">
        <f t="shared" si="2"/>
        <v>4.6049801902148317E-4</v>
      </c>
      <c r="H40" s="418">
        <f t="shared" si="2"/>
        <v>1.1640088826163266E-4</v>
      </c>
      <c r="I40" s="418">
        <f t="shared" si="2"/>
        <v>8.4449257381037928E-5</v>
      </c>
      <c r="J40" s="418">
        <f t="shared" si="2"/>
        <v>4.4827832005140845E-5</v>
      </c>
      <c r="K40" s="418">
        <f t="shared" si="2"/>
        <v>4.0713226026563515E-5</v>
      </c>
      <c r="L40" s="418">
        <f t="shared" si="2"/>
        <v>1.6975032786417841E-4</v>
      </c>
      <c r="M40" s="317"/>
      <c r="N40" s="419"/>
    </row>
    <row r="41" spans="2:14" ht="33" x14ac:dyDescent="0.3">
      <c r="B41" s="413" t="s">
        <v>3037</v>
      </c>
      <c r="C41" s="418">
        <f t="shared" si="2"/>
        <v>1</v>
      </c>
      <c r="D41" s="418">
        <f t="shared" si="2"/>
        <v>0</v>
      </c>
      <c r="E41" s="418">
        <f t="shared" si="2"/>
        <v>0</v>
      </c>
      <c r="F41" s="418">
        <f t="shared" si="2"/>
        <v>0</v>
      </c>
      <c r="G41" s="418">
        <f t="shared" si="2"/>
        <v>0</v>
      </c>
      <c r="H41" s="418">
        <f t="shared" si="2"/>
        <v>0</v>
      </c>
      <c r="I41" s="418">
        <f t="shared" si="2"/>
        <v>0</v>
      </c>
      <c r="J41" s="418">
        <f t="shared" si="2"/>
        <v>0</v>
      </c>
      <c r="K41" s="418">
        <f t="shared" si="2"/>
        <v>0</v>
      </c>
      <c r="L41" s="418">
        <f t="shared" si="2"/>
        <v>0</v>
      </c>
      <c r="M41" s="317"/>
      <c r="N41" s="419"/>
    </row>
    <row r="42" spans="2:14" x14ac:dyDescent="0.3">
      <c r="B42" s="413" t="s">
        <v>143</v>
      </c>
      <c r="C42" s="418">
        <f t="shared" si="2"/>
        <v>1</v>
      </c>
      <c r="D42" s="418">
        <f t="shared" si="2"/>
        <v>0</v>
      </c>
      <c r="E42" s="418">
        <f t="shared" si="2"/>
        <v>0</v>
      </c>
      <c r="F42" s="418">
        <f t="shared" si="2"/>
        <v>0</v>
      </c>
      <c r="G42" s="418">
        <f t="shared" si="2"/>
        <v>0</v>
      </c>
      <c r="H42" s="418">
        <f t="shared" si="2"/>
        <v>0</v>
      </c>
      <c r="I42" s="418">
        <f t="shared" si="2"/>
        <v>0</v>
      </c>
      <c r="J42" s="418">
        <f t="shared" si="2"/>
        <v>0</v>
      </c>
      <c r="K42" s="418">
        <f t="shared" si="2"/>
        <v>0</v>
      </c>
      <c r="L42" s="418">
        <f t="shared" si="2"/>
        <v>0</v>
      </c>
      <c r="M42" s="317"/>
      <c r="N42" s="419"/>
    </row>
    <row r="43" spans="2:14" x14ac:dyDescent="0.3">
      <c r="C43" s="418"/>
      <c r="D43" s="418"/>
      <c r="E43" s="418"/>
      <c r="F43" s="418"/>
      <c r="G43" s="418"/>
      <c r="H43" s="418"/>
      <c r="I43" s="418"/>
      <c r="J43" s="418"/>
      <c r="K43" s="418"/>
      <c r="L43" s="418"/>
      <c r="M43" s="317"/>
    </row>
    <row r="44" spans="2:14" x14ac:dyDescent="0.3">
      <c r="B44" s="397" t="s">
        <v>145</v>
      </c>
      <c r="C44" s="420">
        <f>IFERROR(C22/SUM($C22:$L22),0)</f>
        <v>0.72189054849237921</v>
      </c>
      <c r="D44" s="420">
        <f t="shared" ref="D44:L44" si="3">IFERROR(D22/SUM($C22:$L22),0)</f>
        <v>0.2200860867279803</v>
      </c>
      <c r="E44" s="420">
        <f t="shared" si="3"/>
        <v>4.783552278337299E-2</v>
      </c>
      <c r="F44" s="420">
        <f t="shared" si="3"/>
        <v>5.5125566289865252E-3</v>
      </c>
      <c r="G44" s="420">
        <f t="shared" si="3"/>
        <v>1.945782886368599E-3</v>
      </c>
      <c r="H44" s="420">
        <f t="shared" si="3"/>
        <v>5.513769849291993E-4</v>
      </c>
      <c r="I44" s="420">
        <f t="shared" si="3"/>
        <v>3.6638356365743883E-4</v>
      </c>
      <c r="J44" s="420">
        <f t="shared" si="3"/>
        <v>2.3070923218026257E-4</v>
      </c>
      <c r="K44" s="420">
        <f t="shared" si="3"/>
        <v>1.9946447471123934E-4</v>
      </c>
      <c r="L44" s="420">
        <f t="shared" si="3"/>
        <v>1.3815682254340498E-3</v>
      </c>
      <c r="M44" s="317"/>
      <c r="N44" s="421"/>
    </row>
    <row r="49" spans="2:14" x14ac:dyDescent="0.3">
      <c r="B49" s="257" t="s">
        <v>3041</v>
      </c>
    </row>
    <row r="50" spans="2:14" ht="3.75" customHeight="1" x14ac:dyDescent="0.3">
      <c r="B50" s="257"/>
    </row>
    <row r="51" spans="2:14" x14ac:dyDescent="0.3">
      <c r="B51" s="422" t="s">
        <v>3042</v>
      </c>
      <c r="C51" s="406"/>
      <c r="D51" s="406"/>
      <c r="E51" s="408"/>
      <c r="F51" s="408"/>
      <c r="G51" s="408"/>
      <c r="H51" s="408"/>
      <c r="I51" s="408"/>
      <c r="J51" s="408"/>
      <c r="K51" s="408"/>
      <c r="L51" s="408"/>
      <c r="M51" s="408"/>
      <c r="N51" s="408"/>
    </row>
    <row r="52" spans="2:14" x14ac:dyDescent="0.3">
      <c r="B52" s="309"/>
      <c r="C52" s="409" t="s">
        <v>3025</v>
      </c>
      <c r="D52" s="409"/>
      <c r="E52" s="409"/>
      <c r="F52" s="409"/>
      <c r="G52" s="409"/>
      <c r="H52" s="409"/>
      <c r="I52" s="409"/>
      <c r="J52" s="409"/>
      <c r="K52" s="409"/>
      <c r="L52" s="409"/>
      <c r="N52" s="309"/>
    </row>
    <row r="53" spans="2:14" ht="33" x14ac:dyDescent="0.3">
      <c r="B53" s="309"/>
      <c r="C53" s="410" t="s">
        <v>3026</v>
      </c>
      <c r="D53" s="410" t="s">
        <v>3027</v>
      </c>
      <c r="E53" s="410" t="s">
        <v>3028</v>
      </c>
      <c r="F53" s="410" t="s">
        <v>3029</v>
      </c>
      <c r="G53" s="410" t="s">
        <v>3030</v>
      </c>
      <c r="H53" s="410" t="s">
        <v>3031</v>
      </c>
      <c r="I53" s="410" t="s">
        <v>3032</v>
      </c>
      <c r="J53" s="410" t="s">
        <v>3033</v>
      </c>
      <c r="K53" s="410" t="s">
        <v>3034</v>
      </c>
      <c r="L53" s="410" t="s">
        <v>3035</v>
      </c>
      <c r="N53" s="410" t="s">
        <v>3043</v>
      </c>
    </row>
    <row r="54" spans="2:14" x14ac:dyDescent="0.3">
      <c r="C54" s="412"/>
      <c r="D54" s="412"/>
      <c r="E54" s="412"/>
      <c r="F54" s="412"/>
      <c r="G54" s="412"/>
      <c r="H54" s="412"/>
      <c r="I54" s="412"/>
      <c r="J54" s="412"/>
      <c r="K54" s="412"/>
      <c r="L54" s="412"/>
    </row>
    <row r="55" spans="2:14" x14ac:dyDescent="0.3">
      <c r="B55" s="413" t="s">
        <v>3012</v>
      </c>
      <c r="C55" s="423">
        <v>1.536184464E-2</v>
      </c>
      <c r="D55" s="423">
        <v>8.401686958E-2</v>
      </c>
      <c r="E55" s="423">
        <v>6.7850092060000006E-2</v>
      </c>
      <c r="F55" s="423">
        <v>1.2709620899999999E-2</v>
      </c>
      <c r="G55" s="423">
        <v>4.9818833999999996E-3</v>
      </c>
      <c r="H55" s="423">
        <v>1.6814455700000001E-3</v>
      </c>
      <c r="I55" s="423">
        <v>4.7181612999999998E-4</v>
      </c>
      <c r="J55" s="423">
        <v>2.7481005999999998E-4</v>
      </c>
      <c r="K55" s="423">
        <v>0</v>
      </c>
      <c r="L55" s="423">
        <v>1.65202404E-3</v>
      </c>
      <c r="N55" s="419">
        <v>39.950000000000003</v>
      </c>
    </row>
    <row r="56" spans="2:14" x14ac:dyDescent="0.3">
      <c r="B56" s="413" t="s">
        <v>3013</v>
      </c>
      <c r="C56" s="423">
        <v>0</v>
      </c>
      <c r="D56" s="423">
        <v>0</v>
      </c>
      <c r="E56" s="423">
        <v>0</v>
      </c>
      <c r="F56" s="423">
        <v>0</v>
      </c>
      <c r="G56" s="423">
        <v>0</v>
      </c>
      <c r="H56" s="423">
        <v>0</v>
      </c>
      <c r="I56" s="423">
        <v>0</v>
      </c>
      <c r="J56" s="423">
        <v>0</v>
      </c>
      <c r="K56" s="423">
        <v>0</v>
      </c>
      <c r="L56" s="423">
        <v>0</v>
      </c>
      <c r="N56" s="424">
        <v>0</v>
      </c>
    </row>
    <row r="57" spans="2:14" x14ac:dyDescent="0.3">
      <c r="B57" s="413" t="s">
        <v>3014</v>
      </c>
      <c r="C57" s="423">
        <v>0</v>
      </c>
      <c r="D57" s="423">
        <v>0</v>
      </c>
      <c r="E57" s="423">
        <v>0</v>
      </c>
      <c r="F57" s="423">
        <v>0</v>
      </c>
      <c r="G57" s="423">
        <v>0</v>
      </c>
      <c r="H57" s="423">
        <v>0</v>
      </c>
      <c r="I57" s="423">
        <v>0</v>
      </c>
      <c r="J57" s="423">
        <v>0</v>
      </c>
      <c r="K57" s="423">
        <v>0</v>
      </c>
      <c r="L57" s="423">
        <v>0</v>
      </c>
      <c r="N57" s="419">
        <v>0</v>
      </c>
    </row>
    <row r="58" spans="2:14" x14ac:dyDescent="0.3">
      <c r="B58" s="413" t="s">
        <v>3015</v>
      </c>
      <c r="C58" s="423">
        <v>1.253437737E-2</v>
      </c>
      <c r="D58" s="423">
        <v>7.1011606299999997E-3</v>
      </c>
      <c r="E58" s="423">
        <v>2.79496108E-3</v>
      </c>
      <c r="F58" s="423">
        <v>0</v>
      </c>
      <c r="G58" s="423">
        <v>0</v>
      </c>
      <c r="H58" s="423">
        <v>0</v>
      </c>
      <c r="I58" s="423">
        <v>0</v>
      </c>
      <c r="J58" s="423">
        <v>0</v>
      </c>
      <c r="K58" s="423">
        <v>0</v>
      </c>
      <c r="L58" s="423">
        <v>0</v>
      </c>
      <c r="N58" s="419">
        <v>26.63</v>
      </c>
    </row>
    <row r="59" spans="2:14" x14ac:dyDescent="0.3">
      <c r="B59" s="413" t="s">
        <v>3016</v>
      </c>
      <c r="C59" s="423">
        <v>9.8711854199999994E-3</v>
      </c>
      <c r="D59" s="423">
        <v>2.4403998850000001E-2</v>
      </c>
      <c r="E59" s="423">
        <v>3.7775907210000001E-2</v>
      </c>
      <c r="F59" s="423">
        <v>8.1121378200000004E-3</v>
      </c>
      <c r="G59" s="423">
        <v>3.3960059700000001E-3</v>
      </c>
      <c r="H59" s="423">
        <v>4.5693513000000002E-4</v>
      </c>
      <c r="I59" s="423">
        <v>1.25520139E-3</v>
      </c>
      <c r="J59" s="423">
        <v>0</v>
      </c>
      <c r="K59" s="423">
        <v>0</v>
      </c>
      <c r="L59" s="423">
        <v>1.87387493E-3</v>
      </c>
      <c r="N59" s="419">
        <v>44.73</v>
      </c>
    </row>
    <row r="60" spans="2:14" ht="33" x14ac:dyDescent="0.3">
      <c r="B60" s="413" t="s">
        <v>3017</v>
      </c>
      <c r="C60" s="423">
        <v>9.0973826000000004E-4</v>
      </c>
      <c r="D60" s="423">
        <v>5.9459810000000004E-4</v>
      </c>
      <c r="E60" s="423">
        <v>0</v>
      </c>
      <c r="F60" s="423">
        <v>0</v>
      </c>
      <c r="G60" s="423">
        <v>0</v>
      </c>
      <c r="H60" s="423">
        <v>0</v>
      </c>
      <c r="I60" s="423">
        <v>0</v>
      </c>
      <c r="J60" s="423">
        <v>0</v>
      </c>
      <c r="K60" s="423">
        <v>0</v>
      </c>
      <c r="L60" s="423">
        <v>0</v>
      </c>
      <c r="N60" s="419">
        <v>19.350000000000001</v>
      </c>
    </row>
    <row r="61" spans="2:14" x14ac:dyDescent="0.3">
      <c r="B61" s="413" t="s">
        <v>3018</v>
      </c>
      <c r="C61" s="423">
        <v>3.6120059580000002E-2</v>
      </c>
      <c r="D61" s="423">
        <v>2.9169117979999999E-2</v>
      </c>
      <c r="E61" s="423">
        <v>1.330688403E-2</v>
      </c>
      <c r="F61" s="423">
        <v>1.21097961E-3</v>
      </c>
      <c r="G61" s="423">
        <v>0</v>
      </c>
      <c r="H61" s="423">
        <v>0</v>
      </c>
      <c r="I61" s="423">
        <v>8.3606030000000001E-4</v>
      </c>
      <c r="J61" s="423">
        <v>7.9790785999999997E-4</v>
      </c>
      <c r="K61" s="423">
        <v>0</v>
      </c>
      <c r="L61" s="423">
        <v>2.2091655000000001E-4</v>
      </c>
      <c r="N61" s="419">
        <v>26.24</v>
      </c>
    </row>
    <row r="62" spans="2:14" x14ac:dyDescent="0.3">
      <c r="B62" s="413" t="s">
        <v>3036</v>
      </c>
      <c r="C62" s="423">
        <v>0.18578014566000001</v>
      </c>
      <c r="D62" s="423">
        <v>0.15964522784999999</v>
      </c>
      <c r="E62" s="423">
        <v>3.015193721E-2</v>
      </c>
      <c r="F62" s="423">
        <v>6.8904089199999996E-3</v>
      </c>
      <c r="G62" s="423">
        <v>1.96383612E-3</v>
      </c>
      <c r="H62" s="423">
        <v>2.8824309E-4</v>
      </c>
      <c r="I62" s="423">
        <v>1.992997E-4</v>
      </c>
      <c r="J62" s="423">
        <v>1.3828943000000001E-4</v>
      </c>
      <c r="K62" s="423">
        <v>0</v>
      </c>
      <c r="L62" s="423">
        <v>3.7927620000000002E-4</v>
      </c>
      <c r="N62" s="419">
        <v>23.16</v>
      </c>
    </row>
    <row r="63" spans="2:14" ht="33" x14ac:dyDescent="0.3">
      <c r="B63" s="413" t="s">
        <v>3037</v>
      </c>
      <c r="C63" s="423">
        <v>1.04767443E-3</v>
      </c>
      <c r="D63" s="423">
        <v>0</v>
      </c>
      <c r="E63" s="423">
        <v>0</v>
      </c>
      <c r="F63" s="423">
        <v>0</v>
      </c>
      <c r="G63" s="423">
        <v>0</v>
      </c>
      <c r="H63" s="423">
        <v>0</v>
      </c>
      <c r="I63" s="423">
        <v>0</v>
      </c>
      <c r="J63" s="423">
        <v>0</v>
      </c>
      <c r="K63" s="423">
        <v>0</v>
      </c>
      <c r="L63" s="423">
        <v>0</v>
      </c>
      <c r="N63" s="419">
        <v>9.86</v>
      </c>
    </row>
    <row r="64" spans="2:14" x14ac:dyDescent="0.3">
      <c r="B64" s="413" t="s">
        <v>143</v>
      </c>
      <c r="C64" s="423">
        <v>9.6501900000000005E-6</v>
      </c>
      <c r="D64" s="423">
        <v>0</v>
      </c>
      <c r="E64" s="423">
        <v>0</v>
      </c>
      <c r="F64" s="423">
        <v>0</v>
      </c>
      <c r="G64" s="423">
        <v>0</v>
      </c>
      <c r="H64" s="423">
        <v>0</v>
      </c>
      <c r="I64" s="423">
        <v>0</v>
      </c>
      <c r="J64" s="423">
        <v>0</v>
      </c>
      <c r="K64" s="423">
        <v>0</v>
      </c>
      <c r="L64" s="423">
        <v>0</v>
      </c>
      <c r="N64" s="419">
        <v>6.43</v>
      </c>
    </row>
    <row r="65" spans="2:14" x14ac:dyDescent="0.3">
      <c r="C65" s="423"/>
      <c r="D65" s="423"/>
      <c r="E65" s="423"/>
      <c r="F65" s="423"/>
      <c r="G65" s="423"/>
      <c r="H65" s="423"/>
      <c r="I65" s="423"/>
      <c r="J65" s="423"/>
      <c r="K65" s="423"/>
      <c r="L65" s="423"/>
      <c r="N65" s="419"/>
    </row>
    <row r="66" spans="2:14" x14ac:dyDescent="0.3">
      <c r="B66" s="397" t="s">
        <v>145</v>
      </c>
      <c r="C66" s="425">
        <f>SUM(C55:C64)</f>
        <v>0.26163467554999997</v>
      </c>
      <c r="D66" s="425">
        <f t="shared" ref="D66:L66" si="4">SUM(D55:D64)</f>
        <v>0.30493097298999999</v>
      </c>
      <c r="E66" s="425">
        <f t="shared" si="4"/>
        <v>0.15187978159000001</v>
      </c>
      <c r="F66" s="425">
        <f t="shared" si="4"/>
        <v>2.892314725E-2</v>
      </c>
      <c r="G66" s="425">
        <f t="shared" si="4"/>
        <v>1.0341725489999998E-2</v>
      </c>
      <c r="H66" s="425">
        <f t="shared" si="4"/>
        <v>2.4266237900000005E-3</v>
      </c>
      <c r="I66" s="425">
        <f t="shared" si="4"/>
        <v>2.76237752E-3</v>
      </c>
      <c r="J66" s="425">
        <f t="shared" si="4"/>
        <v>1.21100735E-3</v>
      </c>
      <c r="K66" s="425">
        <f t="shared" si="4"/>
        <v>0</v>
      </c>
      <c r="L66" s="425">
        <f t="shared" si="4"/>
        <v>4.1260917199999999E-3</v>
      </c>
      <c r="N66" s="416">
        <v>30.13</v>
      </c>
    </row>
    <row r="71" spans="2:14" x14ac:dyDescent="0.3">
      <c r="B71" s="257" t="s">
        <v>3044</v>
      </c>
    </row>
    <row r="72" spans="2:14" ht="3.75" customHeight="1" x14ac:dyDescent="0.3">
      <c r="B72" s="257"/>
    </row>
    <row r="73" spans="2:14" x14ac:dyDescent="0.3">
      <c r="B73" s="422" t="s">
        <v>3045</v>
      </c>
      <c r="C73" s="406"/>
      <c r="D73" s="406"/>
      <c r="E73" s="408"/>
      <c r="F73" s="408"/>
      <c r="G73" s="408"/>
      <c r="H73" s="408"/>
      <c r="I73" s="408"/>
      <c r="J73" s="408"/>
      <c r="K73" s="408"/>
      <c r="L73" s="408"/>
      <c r="N73" s="408"/>
    </row>
    <row r="74" spans="2:14" x14ac:dyDescent="0.3">
      <c r="B74" s="309"/>
      <c r="C74" s="409" t="s">
        <v>3040</v>
      </c>
      <c r="D74" s="409"/>
      <c r="E74" s="409"/>
      <c r="F74" s="409"/>
      <c r="G74" s="409"/>
      <c r="H74" s="409"/>
      <c r="I74" s="409"/>
      <c r="J74" s="409"/>
      <c r="K74" s="409"/>
      <c r="L74" s="409"/>
      <c r="N74" s="309"/>
    </row>
    <row r="75" spans="2:14" ht="33" x14ac:dyDescent="0.3">
      <c r="B75" s="309"/>
      <c r="C75" s="410" t="s">
        <v>3026</v>
      </c>
      <c r="D75" s="410" t="s">
        <v>3027</v>
      </c>
      <c r="E75" s="410" t="s">
        <v>3028</v>
      </c>
      <c r="F75" s="410" t="s">
        <v>3029</v>
      </c>
      <c r="G75" s="410" t="s">
        <v>3030</v>
      </c>
      <c r="H75" s="410" t="s">
        <v>3031</v>
      </c>
      <c r="I75" s="410" t="s">
        <v>3032</v>
      </c>
      <c r="J75" s="410" t="s">
        <v>3033</v>
      </c>
      <c r="K75" s="410" t="s">
        <v>3034</v>
      </c>
      <c r="L75" s="410" t="s">
        <v>3035</v>
      </c>
      <c r="N75" s="410" t="s">
        <v>3043</v>
      </c>
    </row>
    <row r="76" spans="2:14" x14ac:dyDescent="0.3">
      <c r="C76" s="412"/>
      <c r="D76" s="412"/>
      <c r="E76" s="412"/>
      <c r="F76" s="412"/>
      <c r="G76" s="412"/>
      <c r="H76" s="412"/>
      <c r="I76" s="412"/>
      <c r="J76" s="412"/>
      <c r="K76" s="412"/>
      <c r="L76" s="412"/>
    </row>
    <row r="77" spans="2:14" x14ac:dyDescent="0.3">
      <c r="B77" s="413" t="s">
        <v>3012</v>
      </c>
      <c r="C77" s="418">
        <f>IFERROR(C55/SUM($C55:$L55),0)</f>
        <v>8.12794265061728E-2</v>
      </c>
      <c r="D77" s="418">
        <f t="shared" ref="D77:L77" si="5">IFERROR(D55/SUM($C55:$L55),0)</f>
        <v>0.44453274566551759</v>
      </c>
      <c r="E77" s="418">
        <f t="shared" si="5"/>
        <v>0.35899442418966088</v>
      </c>
      <c r="F77" s="418">
        <f t="shared" si="5"/>
        <v>6.7246526837864681E-2</v>
      </c>
      <c r="G77" s="418">
        <f t="shared" si="5"/>
        <v>2.6359114752290726E-2</v>
      </c>
      <c r="H77" s="418">
        <f t="shared" si="5"/>
        <v>8.8965182784809631E-3</v>
      </c>
      <c r="I77" s="418">
        <f t="shared" si="5"/>
        <v>2.4963762726064038E-3</v>
      </c>
      <c r="J77" s="418">
        <f t="shared" si="5"/>
        <v>1.4540183551112215E-3</v>
      </c>
      <c r="K77" s="418">
        <f t="shared" si="5"/>
        <v>0</v>
      </c>
      <c r="L77" s="418">
        <f t="shared" si="5"/>
        <v>8.7408491422948445E-3</v>
      </c>
      <c r="M77" s="317"/>
      <c r="N77" s="419">
        <f>+N55</f>
        <v>39.950000000000003</v>
      </c>
    </row>
    <row r="78" spans="2:14" x14ac:dyDescent="0.3">
      <c r="B78" s="413" t="s">
        <v>3013</v>
      </c>
      <c r="C78" s="418">
        <f t="shared" ref="C78:L86" si="6">IFERROR(C56/SUM($C56:$L56),0)</f>
        <v>0</v>
      </c>
      <c r="D78" s="418">
        <f t="shared" si="6"/>
        <v>0</v>
      </c>
      <c r="E78" s="418">
        <f t="shared" si="6"/>
        <v>0</v>
      </c>
      <c r="F78" s="418">
        <f t="shared" si="6"/>
        <v>0</v>
      </c>
      <c r="G78" s="418">
        <f t="shared" si="6"/>
        <v>0</v>
      </c>
      <c r="H78" s="418">
        <f t="shared" si="6"/>
        <v>0</v>
      </c>
      <c r="I78" s="418">
        <f t="shared" si="6"/>
        <v>0</v>
      </c>
      <c r="J78" s="418">
        <f t="shared" si="6"/>
        <v>0</v>
      </c>
      <c r="K78" s="418">
        <f t="shared" si="6"/>
        <v>0</v>
      </c>
      <c r="L78" s="418">
        <f t="shared" si="6"/>
        <v>0</v>
      </c>
      <c r="M78" s="317"/>
      <c r="N78" s="419">
        <f>+N56</f>
        <v>0</v>
      </c>
    </row>
    <row r="79" spans="2:14" x14ac:dyDescent="0.3">
      <c r="B79" s="413" t="s">
        <v>3014</v>
      </c>
      <c r="C79" s="418">
        <f t="shared" si="6"/>
        <v>0</v>
      </c>
      <c r="D79" s="418">
        <f t="shared" si="6"/>
        <v>0</v>
      </c>
      <c r="E79" s="418">
        <f t="shared" si="6"/>
        <v>0</v>
      </c>
      <c r="F79" s="418">
        <f t="shared" si="6"/>
        <v>0</v>
      </c>
      <c r="G79" s="418">
        <f t="shared" si="6"/>
        <v>0</v>
      </c>
      <c r="H79" s="418">
        <f t="shared" si="6"/>
        <v>0</v>
      </c>
      <c r="I79" s="418">
        <f t="shared" si="6"/>
        <v>0</v>
      </c>
      <c r="J79" s="418">
        <f t="shared" si="6"/>
        <v>0</v>
      </c>
      <c r="K79" s="418">
        <f t="shared" si="6"/>
        <v>0</v>
      </c>
      <c r="L79" s="418">
        <f t="shared" si="6"/>
        <v>0</v>
      </c>
      <c r="M79" s="317"/>
      <c r="N79" s="419">
        <f t="shared" ref="N79:N86" si="7">+N57</f>
        <v>0</v>
      </c>
    </row>
    <row r="80" spans="2:14" x14ac:dyDescent="0.3">
      <c r="B80" s="413" t="s">
        <v>3015</v>
      </c>
      <c r="C80" s="418">
        <f t="shared" si="6"/>
        <v>0.55880956216333999</v>
      </c>
      <c r="D80" s="418">
        <f t="shared" si="6"/>
        <v>0.31658504809336591</v>
      </c>
      <c r="E80" s="418">
        <f t="shared" si="6"/>
        <v>0.12460538974329412</v>
      </c>
      <c r="F80" s="418">
        <f t="shared" si="6"/>
        <v>0</v>
      </c>
      <c r="G80" s="418">
        <f t="shared" si="6"/>
        <v>0</v>
      </c>
      <c r="H80" s="418">
        <f t="shared" si="6"/>
        <v>0</v>
      </c>
      <c r="I80" s="418">
        <f t="shared" si="6"/>
        <v>0</v>
      </c>
      <c r="J80" s="418">
        <f t="shared" si="6"/>
        <v>0</v>
      </c>
      <c r="K80" s="418">
        <f t="shared" si="6"/>
        <v>0</v>
      </c>
      <c r="L80" s="418">
        <f t="shared" si="6"/>
        <v>0</v>
      </c>
      <c r="M80" s="317"/>
      <c r="N80" s="419">
        <f t="shared" si="7"/>
        <v>26.63</v>
      </c>
    </row>
    <row r="81" spans="2:14" x14ac:dyDescent="0.3">
      <c r="B81" s="413" t="s">
        <v>3016</v>
      </c>
      <c r="C81" s="418">
        <f t="shared" si="6"/>
        <v>0.11327279216635165</v>
      </c>
      <c r="D81" s="418">
        <f t="shared" si="6"/>
        <v>0.28003820940929453</v>
      </c>
      <c r="E81" s="418">
        <f t="shared" si="6"/>
        <v>0.43348213048699019</v>
      </c>
      <c r="F81" s="418">
        <f t="shared" si="6"/>
        <v>9.3087553542243268E-2</v>
      </c>
      <c r="G81" s="418">
        <f t="shared" si="6"/>
        <v>3.8969491714349692E-2</v>
      </c>
      <c r="H81" s="418">
        <f t="shared" si="6"/>
        <v>5.2433741047075658E-3</v>
      </c>
      <c r="I81" s="418">
        <f t="shared" si="6"/>
        <v>1.4403555411725385E-2</v>
      </c>
      <c r="J81" s="418">
        <f t="shared" si="6"/>
        <v>0</v>
      </c>
      <c r="K81" s="418">
        <f t="shared" si="6"/>
        <v>0</v>
      </c>
      <c r="L81" s="418">
        <f t="shared" si="6"/>
        <v>2.1502893164337577E-2</v>
      </c>
      <c r="M81" s="317"/>
      <c r="N81" s="419">
        <f t="shared" si="7"/>
        <v>44.73</v>
      </c>
    </row>
    <row r="82" spans="2:14" ht="33" x14ac:dyDescent="0.3">
      <c r="B82" s="413" t="s">
        <v>3017</v>
      </c>
      <c r="C82" s="418">
        <f t="shared" si="6"/>
        <v>0.60474391511749404</v>
      </c>
      <c r="D82" s="418">
        <f t="shared" si="6"/>
        <v>0.39525608488250591</v>
      </c>
      <c r="E82" s="418">
        <f t="shared" si="6"/>
        <v>0</v>
      </c>
      <c r="F82" s="418">
        <f t="shared" si="6"/>
        <v>0</v>
      </c>
      <c r="G82" s="418">
        <f t="shared" si="6"/>
        <v>0</v>
      </c>
      <c r="H82" s="418">
        <f t="shared" si="6"/>
        <v>0</v>
      </c>
      <c r="I82" s="418">
        <f t="shared" si="6"/>
        <v>0</v>
      </c>
      <c r="J82" s="418">
        <f t="shared" si="6"/>
        <v>0</v>
      </c>
      <c r="K82" s="418">
        <f t="shared" si="6"/>
        <v>0</v>
      </c>
      <c r="L82" s="418">
        <f t="shared" si="6"/>
        <v>0</v>
      </c>
      <c r="M82" s="317"/>
      <c r="N82" s="419">
        <f t="shared" si="7"/>
        <v>19.350000000000001</v>
      </c>
    </row>
    <row r="83" spans="2:14" x14ac:dyDescent="0.3">
      <c r="B83" s="413" t="s">
        <v>3018</v>
      </c>
      <c r="C83" s="418">
        <f t="shared" si="6"/>
        <v>0.44231212009141319</v>
      </c>
      <c r="D83" s="418">
        <f t="shared" si="6"/>
        <v>0.35719360834261277</v>
      </c>
      <c r="E83" s="418">
        <f t="shared" si="6"/>
        <v>0.16295089641487984</v>
      </c>
      <c r="F83" s="418">
        <f t="shared" si="6"/>
        <v>1.4829182590361959E-2</v>
      </c>
      <c r="G83" s="418">
        <f t="shared" si="6"/>
        <v>0</v>
      </c>
      <c r="H83" s="418">
        <f t="shared" si="6"/>
        <v>0</v>
      </c>
      <c r="I83" s="418">
        <f t="shared" si="6"/>
        <v>1.023806738187177E-2</v>
      </c>
      <c r="J83" s="418">
        <f t="shared" si="6"/>
        <v>9.7708675261881303E-3</v>
      </c>
      <c r="K83" s="418">
        <f t="shared" si="6"/>
        <v>0</v>
      </c>
      <c r="L83" s="418">
        <f t="shared" si="6"/>
        <v>2.7052576526724733E-3</v>
      </c>
      <c r="M83" s="317"/>
      <c r="N83" s="419">
        <f t="shared" si="7"/>
        <v>26.24</v>
      </c>
    </row>
    <row r="84" spans="2:14" x14ac:dyDescent="0.3">
      <c r="B84" s="413" t="s">
        <v>3036</v>
      </c>
      <c r="C84" s="418">
        <f t="shared" si="6"/>
        <v>0.48199915297430085</v>
      </c>
      <c r="D84" s="418">
        <f t="shared" si="6"/>
        <v>0.41419315463835904</v>
      </c>
      <c r="E84" s="418">
        <f t="shared" si="6"/>
        <v>7.8227994407711471E-2</v>
      </c>
      <c r="F84" s="418">
        <f t="shared" si="6"/>
        <v>1.7876890188065139E-2</v>
      </c>
      <c r="G84" s="418">
        <f t="shared" si="6"/>
        <v>5.0950942204161546E-3</v>
      </c>
      <c r="H84" s="418">
        <f t="shared" si="6"/>
        <v>7.478351614868421E-4</v>
      </c>
      <c r="I84" s="418">
        <f t="shared" si="6"/>
        <v>5.1707509565547332E-4</v>
      </c>
      <c r="J84" s="418">
        <f t="shared" si="6"/>
        <v>3.5878639177776425E-4</v>
      </c>
      <c r="K84" s="418">
        <f t="shared" si="6"/>
        <v>0</v>
      </c>
      <c r="L84" s="418">
        <f t="shared" si="6"/>
        <v>9.8401692222740132E-4</v>
      </c>
      <c r="M84" s="317"/>
      <c r="N84" s="419">
        <f t="shared" si="7"/>
        <v>23.16</v>
      </c>
    </row>
    <row r="85" spans="2:14" ht="33" x14ac:dyDescent="0.3">
      <c r="B85" s="413" t="s">
        <v>3037</v>
      </c>
      <c r="C85" s="418">
        <f t="shared" si="6"/>
        <v>1</v>
      </c>
      <c r="D85" s="418">
        <f t="shared" si="6"/>
        <v>0</v>
      </c>
      <c r="E85" s="418">
        <f t="shared" si="6"/>
        <v>0</v>
      </c>
      <c r="F85" s="418">
        <f t="shared" si="6"/>
        <v>0</v>
      </c>
      <c r="G85" s="418">
        <f t="shared" si="6"/>
        <v>0</v>
      </c>
      <c r="H85" s="418">
        <f t="shared" si="6"/>
        <v>0</v>
      </c>
      <c r="I85" s="418">
        <f t="shared" si="6"/>
        <v>0</v>
      </c>
      <c r="J85" s="418">
        <f t="shared" si="6"/>
        <v>0</v>
      </c>
      <c r="K85" s="418">
        <f t="shared" si="6"/>
        <v>0</v>
      </c>
      <c r="L85" s="418">
        <f t="shared" si="6"/>
        <v>0</v>
      </c>
      <c r="M85" s="317"/>
      <c r="N85" s="419">
        <f t="shared" si="7"/>
        <v>9.86</v>
      </c>
    </row>
    <row r="86" spans="2:14" x14ac:dyDescent="0.3">
      <c r="B86" s="413" t="s">
        <v>143</v>
      </c>
      <c r="C86" s="418">
        <f t="shared" si="6"/>
        <v>1</v>
      </c>
      <c r="D86" s="418">
        <f t="shared" si="6"/>
        <v>0</v>
      </c>
      <c r="E86" s="418">
        <f t="shared" si="6"/>
        <v>0</v>
      </c>
      <c r="F86" s="418">
        <f t="shared" si="6"/>
        <v>0</v>
      </c>
      <c r="G86" s="418">
        <f t="shared" si="6"/>
        <v>0</v>
      </c>
      <c r="H86" s="418">
        <f t="shared" si="6"/>
        <v>0</v>
      </c>
      <c r="I86" s="418">
        <f t="shared" si="6"/>
        <v>0</v>
      </c>
      <c r="J86" s="418">
        <f t="shared" si="6"/>
        <v>0</v>
      </c>
      <c r="K86" s="418">
        <f t="shared" si="6"/>
        <v>0</v>
      </c>
      <c r="L86" s="418">
        <f t="shared" si="6"/>
        <v>0</v>
      </c>
      <c r="M86" s="317"/>
      <c r="N86" s="419">
        <f t="shared" si="7"/>
        <v>6.43</v>
      </c>
    </row>
    <row r="87" spans="2:14" x14ac:dyDescent="0.3">
      <c r="C87" s="426"/>
      <c r="D87" s="426"/>
      <c r="E87" s="426"/>
      <c r="F87" s="426"/>
      <c r="G87" s="426"/>
      <c r="H87" s="426"/>
      <c r="I87" s="426"/>
      <c r="J87" s="426"/>
      <c r="K87" s="426"/>
      <c r="L87" s="426"/>
      <c r="M87" s="317"/>
      <c r="N87" s="419"/>
    </row>
    <row r="88" spans="2:14" x14ac:dyDescent="0.3">
      <c r="B88" s="397" t="s">
        <v>145</v>
      </c>
      <c r="C88" s="420">
        <f>IFERROR(C66/SUM($C66:$L66),0)</f>
        <v>0.34056531875235629</v>
      </c>
      <c r="D88" s="420">
        <f t="shared" ref="D88:L88" si="8">IFERROR(D66/SUM($C66:$L66),0)</f>
        <v>0.39692335809654306</v>
      </c>
      <c r="E88" s="420">
        <f t="shared" si="8"/>
        <v>0.19769927713328522</v>
      </c>
      <c r="F88" s="420">
        <f t="shared" si="8"/>
        <v>3.7648759063800587E-2</v>
      </c>
      <c r="G88" s="420">
        <f t="shared" si="8"/>
        <v>1.3461644678968158E-2</v>
      </c>
      <c r="H88" s="420">
        <f t="shared" si="8"/>
        <v>3.1586940943363847E-3</v>
      </c>
      <c r="I88" s="420">
        <f t="shared" si="8"/>
        <v>3.5957389005699921E-3</v>
      </c>
      <c r="J88" s="420">
        <f t="shared" si="8"/>
        <v>1.5763472609171753E-3</v>
      </c>
      <c r="K88" s="420">
        <f t="shared" si="8"/>
        <v>0</v>
      </c>
      <c r="L88" s="420">
        <f t="shared" si="8"/>
        <v>5.3708620192231176E-3</v>
      </c>
      <c r="M88" s="317"/>
      <c r="N88" s="427">
        <f>+N66</f>
        <v>30.13</v>
      </c>
    </row>
    <row r="93" spans="2:14" x14ac:dyDescent="0.3">
      <c r="N93" s="298" t="s">
        <v>2908</v>
      </c>
    </row>
  </sheetData>
  <mergeCells count="4">
    <mergeCell ref="C8:L8"/>
    <mergeCell ref="C30:L30"/>
    <mergeCell ref="C52:L52"/>
    <mergeCell ref="C74:L74"/>
  </mergeCells>
  <hyperlinks>
    <hyperlink ref="N93" location="Contents!A1" display="To Frontpage" xr:uid="{001738BD-831A-403C-A455-68C99F9F9DA7}"/>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0BD1E-29DF-4BE5-80F8-2AC1A4EB3F69}">
  <sheetPr>
    <pageSetUpPr fitToPage="1"/>
  </sheetPr>
  <dimension ref="B4:I31"/>
  <sheetViews>
    <sheetView zoomScaleNormal="100" workbookViewId="0"/>
  </sheetViews>
  <sheetFormatPr defaultRowHeight="16.5" x14ac:dyDescent="0.3"/>
  <cols>
    <col min="1" max="1" width="4.7109375" style="254" customWidth="1"/>
    <col min="2" max="2" width="30.28515625" style="254" customWidth="1"/>
    <col min="3" max="8" width="27.42578125" style="254" customWidth="1"/>
    <col min="9" max="9" width="25.7109375" style="254" customWidth="1"/>
    <col min="10" max="16384" width="9.140625" style="254"/>
  </cols>
  <sheetData>
    <row r="4" spans="2:9" x14ac:dyDescent="0.3">
      <c r="G4" s="391" t="s">
        <v>3009</v>
      </c>
      <c r="H4" s="392">
        <f>'Table 1-3 - Lending'!L4</f>
        <v>44742</v>
      </c>
    </row>
    <row r="5" spans="2:9" x14ac:dyDescent="0.3">
      <c r="B5" s="257" t="s">
        <v>3046</v>
      </c>
    </row>
    <row r="6" spans="2:9" ht="3.75" customHeight="1" x14ac:dyDescent="0.3">
      <c r="B6" s="257"/>
    </row>
    <row r="7" spans="2:9" x14ac:dyDescent="0.3">
      <c r="B7" s="405" t="s">
        <v>2844</v>
      </c>
      <c r="C7" s="405"/>
      <c r="D7" s="428"/>
      <c r="E7" s="428"/>
      <c r="F7" s="428"/>
      <c r="G7" s="428"/>
      <c r="H7" s="428"/>
      <c r="I7" s="428"/>
    </row>
    <row r="8" spans="2:9" x14ac:dyDescent="0.3">
      <c r="B8" s="309"/>
      <c r="C8" s="309"/>
      <c r="D8" s="309"/>
      <c r="E8" s="309"/>
      <c r="F8" s="309"/>
      <c r="G8" s="309"/>
      <c r="H8" s="309"/>
      <c r="I8" s="309"/>
    </row>
    <row r="9" spans="2:9" ht="49.5" x14ac:dyDescent="0.3">
      <c r="B9" s="309"/>
      <c r="C9" s="410" t="s">
        <v>2757</v>
      </c>
      <c r="D9" s="410" t="s">
        <v>2758</v>
      </c>
      <c r="E9" s="410" t="s">
        <v>2759</v>
      </c>
      <c r="F9" s="410" t="s">
        <v>2760</v>
      </c>
      <c r="G9" s="410" t="s">
        <v>2761</v>
      </c>
      <c r="H9" s="410" t="s">
        <v>3047</v>
      </c>
      <c r="I9" s="410" t="s">
        <v>145</v>
      </c>
    </row>
    <row r="11" spans="2:9" x14ac:dyDescent="0.3">
      <c r="B11" s="413" t="s">
        <v>3012</v>
      </c>
      <c r="C11" s="352">
        <v>1.351394025E-2</v>
      </c>
      <c r="D11" s="352">
        <v>4.4462023240000002E-2</v>
      </c>
      <c r="E11" s="352">
        <v>3.4155649590000003E-2</v>
      </c>
      <c r="F11" s="352">
        <v>4.0670098940000003E-2</v>
      </c>
      <c r="G11" s="352">
        <v>5.3453640750000003E-2</v>
      </c>
      <c r="H11" s="352">
        <v>2.7450536100000001E-3</v>
      </c>
      <c r="I11" s="352">
        <f>SUM(C11:H11)</f>
        <v>0.18900040638000001</v>
      </c>
    </row>
    <row r="12" spans="2:9" x14ac:dyDescent="0.3">
      <c r="B12" s="413" t="s">
        <v>3013</v>
      </c>
      <c r="C12" s="352">
        <v>0</v>
      </c>
      <c r="D12" s="352">
        <v>0</v>
      </c>
      <c r="E12" s="352">
        <v>0</v>
      </c>
      <c r="F12" s="352">
        <v>0</v>
      </c>
      <c r="G12" s="352">
        <v>0</v>
      </c>
      <c r="H12" s="352">
        <v>0</v>
      </c>
      <c r="I12" s="352">
        <f t="shared" ref="I12:I20" si="0">SUM(C12:H12)</f>
        <v>0</v>
      </c>
    </row>
    <row r="13" spans="2:9" x14ac:dyDescent="0.3">
      <c r="B13" s="413" t="s">
        <v>3014</v>
      </c>
      <c r="C13" s="352">
        <v>0</v>
      </c>
      <c r="D13" s="352">
        <v>0</v>
      </c>
      <c r="E13" s="352">
        <v>0</v>
      </c>
      <c r="F13" s="352">
        <v>0</v>
      </c>
      <c r="G13" s="352">
        <v>0</v>
      </c>
      <c r="H13" s="352">
        <v>0</v>
      </c>
      <c r="I13" s="352">
        <f t="shared" si="0"/>
        <v>0</v>
      </c>
    </row>
    <row r="14" spans="2:9" x14ac:dyDescent="0.3">
      <c r="B14" s="413" t="s">
        <v>3015</v>
      </c>
      <c r="C14" s="352">
        <v>1.2164190639999999E-2</v>
      </c>
      <c r="D14" s="352">
        <v>6.6852755099999998E-3</v>
      </c>
      <c r="E14" s="352">
        <v>0</v>
      </c>
      <c r="F14" s="352">
        <v>4.6568089999999998E-5</v>
      </c>
      <c r="G14" s="352">
        <v>1.6190248199999999E-3</v>
      </c>
      <c r="H14" s="352">
        <v>1.9154400199999999E-3</v>
      </c>
      <c r="I14" s="352">
        <f t="shared" si="0"/>
        <v>2.2430499079999999E-2</v>
      </c>
    </row>
    <row r="15" spans="2:9" x14ac:dyDescent="0.3">
      <c r="B15" s="413" t="s">
        <v>3016</v>
      </c>
      <c r="C15" s="352">
        <v>4.3577866499999998E-3</v>
      </c>
      <c r="D15" s="352">
        <v>1.2847993760000001E-2</v>
      </c>
      <c r="E15" s="352">
        <v>1.322147552E-2</v>
      </c>
      <c r="F15" s="352">
        <v>2.3595069220000001E-2</v>
      </c>
      <c r="G15" s="352">
        <v>3.3005646800000003E-2</v>
      </c>
      <c r="H15" s="352">
        <v>1.1727477E-4</v>
      </c>
      <c r="I15" s="352">
        <f t="shared" si="0"/>
        <v>8.714524672E-2</v>
      </c>
    </row>
    <row r="16" spans="2:9" ht="33" x14ac:dyDescent="0.3">
      <c r="B16" s="413" t="s">
        <v>3017</v>
      </c>
      <c r="C16" s="352">
        <v>5.9459810000000004E-4</v>
      </c>
      <c r="D16" s="352">
        <v>8.6485152999999997E-4</v>
      </c>
      <c r="E16" s="352">
        <v>0</v>
      </c>
      <c r="F16" s="352">
        <v>4.488673E-5</v>
      </c>
      <c r="G16" s="352">
        <v>0</v>
      </c>
      <c r="H16" s="352">
        <v>0</v>
      </c>
      <c r="I16" s="352">
        <f t="shared" si="0"/>
        <v>1.5043363599999999E-3</v>
      </c>
    </row>
    <row r="17" spans="2:9" x14ac:dyDescent="0.3">
      <c r="B17" s="413" t="s">
        <v>3018</v>
      </c>
      <c r="C17" s="352">
        <v>8.3271400000000002E-3</v>
      </c>
      <c r="D17" s="352">
        <v>1.4476268029999999E-2</v>
      </c>
      <c r="E17" s="352">
        <v>1.5174598839999999E-2</v>
      </c>
      <c r="F17" s="352">
        <v>1.6046265689999999E-2</v>
      </c>
      <c r="G17" s="352">
        <v>2.7637653349999999E-2</v>
      </c>
      <c r="H17" s="352">
        <v>0</v>
      </c>
      <c r="I17" s="352">
        <f t="shared" si="0"/>
        <v>8.1661925909999988E-2</v>
      </c>
    </row>
    <row r="18" spans="2:9" x14ac:dyDescent="0.3">
      <c r="B18" s="413" t="s">
        <v>3036</v>
      </c>
      <c r="C18" s="352">
        <v>2.298429326E-2</v>
      </c>
      <c r="D18" s="352">
        <v>5.5652641849999997E-2</v>
      </c>
      <c r="E18" s="352">
        <v>7.4618011220000002E-2</v>
      </c>
      <c r="F18" s="352">
        <v>0.10702741613</v>
      </c>
      <c r="G18" s="352">
        <v>0.12515430172</v>
      </c>
      <c r="H18" s="352">
        <v>0</v>
      </c>
      <c r="I18" s="352">
        <f t="shared" si="0"/>
        <v>0.38543666418</v>
      </c>
    </row>
    <row r="19" spans="2:9" ht="33" x14ac:dyDescent="0.3">
      <c r="B19" s="413" t="s">
        <v>3037</v>
      </c>
      <c r="C19" s="352">
        <v>0</v>
      </c>
      <c r="D19" s="352">
        <v>0</v>
      </c>
      <c r="E19" s="352">
        <v>0</v>
      </c>
      <c r="F19" s="352">
        <v>1.04767443E-3</v>
      </c>
      <c r="G19" s="352">
        <v>0</v>
      </c>
      <c r="H19" s="352">
        <v>0</v>
      </c>
      <c r="I19" s="352">
        <f t="shared" si="0"/>
        <v>1.04767443E-3</v>
      </c>
    </row>
    <row r="20" spans="2:9" x14ac:dyDescent="0.3">
      <c r="B20" s="413" t="s">
        <v>143</v>
      </c>
      <c r="C20" s="352">
        <v>0</v>
      </c>
      <c r="D20" s="352">
        <v>0</v>
      </c>
      <c r="E20" s="352">
        <v>9.6501900000000005E-6</v>
      </c>
      <c r="F20" s="352">
        <v>0</v>
      </c>
      <c r="G20" s="352">
        <v>0</v>
      </c>
      <c r="H20" s="352">
        <v>0</v>
      </c>
      <c r="I20" s="352">
        <f t="shared" si="0"/>
        <v>9.6501900000000005E-6</v>
      </c>
    </row>
    <row r="21" spans="2:9" x14ac:dyDescent="0.3">
      <c r="C21" s="352"/>
      <c r="D21" s="352"/>
      <c r="E21" s="352"/>
      <c r="F21" s="352"/>
      <c r="G21" s="352"/>
      <c r="H21" s="352"/>
      <c r="I21" s="352"/>
    </row>
    <row r="22" spans="2:9" x14ac:dyDescent="0.3">
      <c r="B22" s="397" t="s">
        <v>145</v>
      </c>
      <c r="C22" s="402">
        <f>SUM(C11:C20)</f>
        <v>6.1941948900000002E-2</v>
      </c>
      <c r="D22" s="402">
        <f t="shared" ref="D22:I22" si="1">SUM(D11:D20)</f>
        <v>0.13498905391999999</v>
      </c>
      <c r="E22" s="402">
        <f t="shared" si="1"/>
        <v>0.13717938535999999</v>
      </c>
      <c r="F22" s="402">
        <f t="shared" si="1"/>
        <v>0.18847797923000001</v>
      </c>
      <c r="G22" s="402">
        <f t="shared" si="1"/>
        <v>0.24087026744000001</v>
      </c>
      <c r="H22" s="402">
        <f t="shared" si="1"/>
        <v>4.7777684000000001E-3</v>
      </c>
      <c r="I22" s="402">
        <f t="shared" si="1"/>
        <v>0.76823640324999998</v>
      </c>
    </row>
    <row r="23" spans="2:9" x14ac:dyDescent="0.3">
      <c r="B23" s="326" t="s">
        <v>3048</v>
      </c>
    </row>
    <row r="31" spans="2:9" x14ac:dyDescent="0.3">
      <c r="I31" s="298" t="s">
        <v>2908</v>
      </c>
    </row>
  </sheetData>
  <hyperlinks>
    <hyperlink ref="I31" location="Contents!A1" display="To Frontpage" xr:uid="{8289AB36-BD58-4EEA-B829-45ED9FEC84B9}"/>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6"/>
      <c r="E6" s="214" t="s">
        <v>2378</v>
      </c>
      <c r="F6" s="214"/>
      <c r="G6" s="214"/>
      <c r="H6" s="6"/>
      <c r="I6" s="6"/>
      <c r="J6" s="7"/>
    </row>
    <row r="7" spans="2:10" ht="26.25" x14ac:dyDescent="0.25">
      <c r="B7" s="5"/>
      <c r="C7" s="6"/>
      <c r="D7" s="6"/>
      <c r="E7" s="6"/>
      <c r="F7" s="11" t="s">
        <v>536</v>
      </c>
      <c r="G7" s="6"/>
      <c r="H7" s="6"/>
      <c r="I7" s="6"/>
      <c r="J7" s="7"/>
    </row>
    <row r="8" spans="2:10" ht="26.25" x14ac:dyDescent="0.25">
      <c r="B8" s="5"/>
      <c r="C8" s="6"/>
      <c r="D8" s="6"/>
      <c r="E8" s="6"/>
      <c r="F8" s="11" t="s">
        <v>2716</v>
      </c>
      <c r="G8" s="6"/>
      <c r="H8" s="6"/>
      <c r="I8" s="6"/>
      <c r="J8" s="7"/>
    </row>
    <row r="9" spans="2:10" ht="21" x14ac:dyDescent="0.25">
      <c r="B9" s="5"/>
      <c r="C9" s="6"/>
      <c r="D9" s="6"/>
      <c r="E9" s="6"/>
      <c r="F9" s="12" t="s">
        <v>2807</v>
      </c>
      <c r="G9" s="6"/>
      <c r="H9" s="6"/>
      <c r="I9" s="6"/>
      <c r="J9" s="7"/>
    </row>
    <row r="10" spans="2:10" ht="21" x14ac:dyDescent="0.25">
      <c r="B10" s="5"/>
      <c r="C10" s="6"/>
      <c r="D10" s="6"/>
      <c r="E10" s="6"/>
      <c r="F10" s="12" t="s">
        <v>2717</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217" t="s">
        <v>15</v>
      </c>
      <c r="E24" s="213" t="s">
        <v>16</v>
      </c>
      <c r="F24" s="213"/>
      <c r="G24" s="213"/>
      <c r="H24" s="213"/>
      <c r="I24" s="6"/>
      <c r="J24" s="7"/>
    </row>
    <row r="25" spans="2:10" x14ac:dyDescent="0.25">
      <c r="B25" s="5"/>
      <c r="C25" s="6"/>
      <c r="D25" s="6"/>
      <c r="H25" s="6"/>
      <c r="I25" s="6"/>
      <c r="J25" s="7"/>
    </row>
    <row r="26" spans="2:10" x14ac:dyDescent="0.25">
      <c r="B26" s="5"/>
      <c r="C26" s="6"/>
      <c r="D26" s="217" t="s">
        <v>17</v>
      </c>
      <c r="E26" s="213"/>
      <c r="F26" s="213"/>
      <c r="G26" s="213"/>
      <c r="H26" s="213"/>
      <c r="I26" s="6"/>
      <c r="J26" s="7"/>
    </row>
    <row r="27" spans="2:10" x14ac:dyDescent="0.25">
      <c r="B27" s="5"/>
      <c r="C27" s="6"/>
      <c r="D27" s="15"/>
      <c r="E27" s="15"/>
      <c r="F27" s="15"/>
      <c r="G27" s="15"/>
      <c r="H27" s="15"/>
      <c r="I27" s="6"/>
      <c r="J27" s="7"/>
    </row>
    <row r="28" spans="2:10" x14ac:dyDescent="0.25">
      <c r="B28" s="5"/>
      <c r="C28" s="6"/>
      <c r="D28" s="217" t="s">
        <v>18</v>
      </c>
      <c r="E28" s="213" t="s">
        <v>16</v>
      </c>
      <c r="F28" s="213"/>
      <c r="G28" s="213"/>
      <c r="H28" s="213"/>
      <c r="I28" s="6"/>
      <c r="J28" s="7"/>
    </row>
    <row r="29" spans="2:10" x14ac:dyDescent="0.25">
      <c r="B29" s="5"/>
      <c r="C29" s="6"/>
      <c r="D29" s="15"/>
      <c r="E29" s="15"/>
      <c r="F29" s="15"/>
      <c r="G29" s="15"/>
      <c r="H29" s="15"/>
      <c r="I29" s="6"/>
      <c r="J29" s="7"/>
    </row>
    <row r="30" spans="2:10" x14ac:dyDescent="0.25">
      <c r="B30" s="5"/>
      <c r="C30" s="6"/>
      <c r="D30" s="217" t="s">
        <v>19</v>
      </c>
      <c r="E30" s="213" t="s">
        <v>16</v>
      </c>
      <c r="F30" s="213"/>
      <c r="G30" s="213"/>
      <c r="H30" s="213"/>
      <c r="I30" s="6"/>
      <c r="J30" s="7"/>
    </row>
    <row r="31" spans="2:10" x14ac:dyDescent="0.25">
      <c r="B31" s="5"/>
      <c r="C31" s="6"/>
      <c r="D31" s="15"/>
      <c r="E31" s="15"/>
      <c r="F31" s="15"/>
      <c r="G31" s="15"/>
      <c r="H31" s="15"/>
      <c r="I31" s="6"/>
      <c r="J31" s="7"/>
    </row>
    <row r="32" spans="2:10" x14ac:dyDescent="0.25">
      <c r="B32" s="5"/>
      <c r="C32" s="6"/>
      <c r="D32" s="217" t="s">
        <v>20</v>
      </c>
      <c r="E32" s="213" t="s">
        <v>16</v>
      </c>
      <c r="F32" s="213"/>
      <c r="G32" s="213"/>
      <c r="H32" s="213"/>
      <c r="I32" s="6"/>
      <c r="J32" s="7"/>
    </row>
    <row r="33" spans="2:10" x14ac:dyDescent="0.25">
      <c r="B33" s="5"/>
      <c r="C33" s="6"/>
      <c r="I33" s="6"/>
      <c r="J33" s="7"/>
    </row>
    <row r="34" spans="2:10" x14ac:dyDescent="0.25">
      <c r="B34" s="5"/>
      <c r="C34" s="6"/>
      <c r="D34" s="217" t="s">
        <v>21</v>
      </c>
      <c r="E34" s="213" t="s">
        <v>16</v>
      </c>
      <c r="F34" s="213"/>
      <c r="G34" s="213"/>
      <c r="H34" s="213"/>
      <c r="I34" s="6"/>
      <c r="J34" s="7"/>
    </row>
    <row r="35" spans="2:10" x14ac:dyDescent="0.25">
      <c r="B35" s="5"/>
      <c r="C35" s="6"/>
      <c r="D35" s="6"/>
      <c r="E35" s="6"/>
      <c r="F35" s="6"/>
      <c r="G35" s="6"/>
      <c r="H35" s="6"/>
      <c r="I35" s="6"/>
      <c r="J35" s="7"/>
    </row>
    <row r="36" spans="2:10" x14ac:dyDescent="0.25">
      <c r="B36" s="5"/>
      <c r="C36" s="6"/>
      <c r="D36" s="215" t="s">
        <v>22</v>
      </c>
      <c r="E36" s="216"/>
      <c r="F36" s="216"/>
      <c r="G36" s="216"/>
      <c r="H36" s="216"/>
      <c r="I36" s="6"/>
      <c r="J36" s="7"/>
    </row>
    <row r="37" spans="2:10" x14ac:dyDescent="0.25">
      <c r="B37" s="5"/>
      <c r="C37" s="6"/>
      <c r="D37" s="6"/>
      <c r="E37" s="6"/>
      <c r="F37" s="14"/>
      <c r="G37" s="6"/>
      <c r="H37" s="6"/>
      <c r="I37" s="6"/>
      <c r="J37" s="7"/>
    </row>
    <row r="38" spans="2:10" x14ac:dyDescent="0.25">
      <c r="B38" s="5"/>
      <c r="C38" s="6"/>
      <c r="D38" s="215" t="s">
        <v>1566</v>
      </c>
      <c r="E38" s="216"/>
      <c r="F38" s="216"/>
      <c r="G38" s="216"/>
      <c r="H38" s="216"/>
      <c r="I38" s="6"/>
      <c r="J38" s="7"/>
    </row>
    <row r="39" spans="2:10" x14ac:dyDescent="0.25">
      <c r="B39" s="5"/>
      <c r="C39" s="6"/>
      <c r="I39" s="6"/>
      <c r="J39" s="7"/>
    </row>
    <row r="40" spans="2:10" x14ac:dyDescent="0.25">
      <c r="B40" s="5"/>
      <c r="C40" s="6"/>
      <c r="D40" s="212" t="s">
        <v>2276</v>
      </c>
      <c r="E40" s="213" t="s">
        <v>16</v>
      </c>
      <c r="F40" s="213"/>
      <c r="G40" s="213"/>
      <c r="H40" s="213"/>
      <c r="I40" s="6"/>
      <c r="J40" s="7"/>
    </row>
    <row r="41" spans="2:10" x14ac:dyDescent="0.25">
      <c r="B41" s="5"/>
      <c r="C41" s="6"/>
      <c r="D41" s="6"/>
      <c r="E41" s="15"/>
      <c r="F41" s="15"/>
      <c r="G41" s="15"/>
      <c r="H41" s="15"/>
      <c r="I41" s="6"/>
      <c r="J41" s="7"/>
    </row>
    <row r="42" spans="2:10" x14ac:dyDescent="0.25">
      <c r="B42" s="5"/>
      <c r="C42" s="6"/>
      <c r="D42" s="212" t="s">
        <v>2363</v>
      </c>
      <c r="E42" s="213"/>
      <c r="F42" s="213"/>
      <c r="G42" s="213"/>
      <c r="H42" s="213"/>
      <c r="I42" s="6"/>
      <c r="J42" s="7"/>
    </row>
    <row r="43" spans="2:10" ht="15.75" thickBot="1" x14ac:dyDescent="0.3">
      <c r="B43" s="16"/>
      <c r="C43" s="17"/>
      <c r="D43" s="17"/>
      <c r="E43" s="17"/>
      <c r="F43" s="17"/>
      <c r="G43" s="17"/>
      <c r="H43" s="17"/>
      <c r="I43" s="17"/>
      <c r="J43" s="18"/>
    </row>
  </sheetData>
  <mergeCells count="11">
    <mergeCell ref="D42:H42"/>
    <mergeCell ref="D40:H40"/>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Optional Sustainable M data'!A1" display="Worksheet F1: Optional Sustainable M data" xr:uid="{B28B1F89-4683-440C-B708-AE2AC963F73E}"/>
    <hyperlink ref="D42:H42" location="'F1. Optional Sustainable M data'!A1" display="Temp. Optional COVID 19 impact"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52369-F894-4E69-BDC5-2127762B7FFB}">
  <sheetPr>
    <pageSetUpPr fitToPage="1"/>
  </sheetPr>
  <dimension ref="B4:O64"/>
  <sheetViews>
    <sheetView zoomScaleNormal="100" workbookViewId="0"/>
  </sheetViews>
  <sheetFormatPr defaultRowHeight="16.5" x14ac:dyDescent="0.3"/>
  <cols>
    <col min="1" max="1" width="4.7109375" style="254" customWidth="1"/>
    <col min="2" max="2" width="26.28515625" style="254" customWidth="1"/>
    <col min="3" max="12" width="17.7109375" style="254" customWidth="1"/>
    <col min="13" max="13" width="18" style="254" customWidth="1"/>
    <col min="14" max="16384" width="9.140625" style="254"/>
  </cols>
  <sheetData>
    <row r="4" spans="2:13" x14ac:dyDescent="0.3">
      <c r="K4" s="391" t="s">
        <v>3009</v>
      </c>
      <c r="L4" s="392">
        <f>'Table 1-3 - Lending'!L4</f>
        <v>44742</v>
      </c>
    </row>
    <row r="5" spans="2:13" x14ac:dyDescent="0.3">
      <c r="B5" s="257" t="s">
        <v>3049</v>
      </c>
    </row>
    <row r="6" spans="2:13" x14ac:dyDescent="0.3">
      <c r="B6" s="405" t="s">
        <v>2846</v>
      </c>
      <c r="C6" s="428"/>
      <c r="D6" s="428"/>
      <c r="E6" s="428"/>
      <c r="F6" s="428"/>
      <c r="G6" s="428"/>
      <c r="H6" s="428"/>
      <c r="I6" s="428"/>
      <c r="J6" s="428"/>
      <c r="K6" s="428"/>
      <c r="L6" s="428"/>
      <c r="M6" s="428"/>
    </row>
    <row r="7" spans="2:13" x14ac:dyDescent="0.3">
      <c r="B7" s="309"/>
      <c r="C7" s="309"/>
      <c r="D7" s="309"/>
      <c r="E7" s="309"/>
      <c r="F7" s="309"/>
      <c r="G7" s="309"/>
      <c r="H7" s="309"/>
      <c r="I7" s="309"/>
      <c r="J7" s="309"/>
      <c r="K7" s="309"/>
      <c r="L7" s="309"/>
      <c r="M7" s="309"/>
    </row>
    <row r="8" spans="2:13" ht="49.5" x14ac:dyDescent="0.3">
      <c r="B8" s="309"/>
      <c r="C8" s="395" t="s">
        <v>3012</v>
      </c>
      <c r="D8" s="395" t="s">
        <v>3013</v>
      </c>
      <c r="E8" s="395" t="s">
        <v>3014</v>
      </c>
      <c r="F8" s="395" t="s">
        <v>3015</v>
      </c>
      <c r="G8" s="395" t="s">
        <v>3016</v>
      </c>
      <c r="H8" s="395" t="s">
        <v>3017</v>
      </c>
      <c r="I8" s="395" t="s">
        <v>3018</v>
      </c>
      <c r="J8" s="395" t="s">
        <v>808</v>
      </c>
      <c r="K8" s="395" t="s">
        <v>3019</v>
      </c>
      <c r="L8" s="395" t="s">
        <v>143</v>
      </c>
      <c r="M8" s="396" t="s">
        <v>145</v>
      </c>
    </row>
    <row r="9" spans="2:13" x14ac:dyDescent="0.3">
      <c r="B9" s="254" t="s">
        <v>3050</v>
      </c>
      <c r="C9" s="352"/>
      <c r="D9" s="352"/>
      <c r="E9" s="352"/>
      <c r="F9" s="352"/>
      <c r="G9" s="352"/>
      <c r="H9" s="352"/>
      <c r="I9" s="352"/>
      <c r="J9" s="352"/>
      <c r="K9" s="352"/>
      <c r="L9" s="352"/>
      <c r="M9" s="352">
        <f>SUM(C9:L9)</f>
        <v>0</v>
      </c>
    </row>
    <row r="10" spans="2:13" x14ac:dyDescent="0.3">
      <c r="B10" s="254" t="s">
        <v>3051</v>
      </c>
      <c r="C10" s="352"/>
      <c r="D10" s="352"/>
      <c r="E10" s="352"/>
      <c r="F10" s="352"/>
      <c r="G10" s="352"/>
      <c r="H10" s="352"/>
      <c r="I10" s="352"/>
      <c r="J10" s="352"/>
      <c r="K10" s="352"/>
      <c r="L10" s="352"/>
      <c r="M10" s="352">
        <f t="shared" ref="M10:M19" si="0">SUM(C10:L10)</f>
        <v>0</v>
      </c>
    </row>
    <row r="11" spans="2:13" ht="30" customHeight="1" x14ac:dyDescent="0.3">
      <c r="B11" s="429" t="s">
        <v>3052</v>
      </c>
      <c r="C11" s="352"/>
      <c r="D11" s="352"/>
      <c r="E11" s="352"/>
      <c r="F11" s="352"/>
      <c r="G11" s="352"/>
      <c r="H11" s="352"/>
      <c r="I11" s="352"/>
      <c r="J11" s="352"/>
      <c r="K11" s="352"/>
      <c r="L11" s="352"/>
      <c r="M11" s="352">
        <f t="shared" si="0"/>
        <v>0</v>
      </c>
    </row>
    <row r="12" spans="2:13" x14ac:dyDescent="0.3">
      <c r="B12" s="430" t="s">
        <v>3053</v>
      </c>
      <c r="C12" s="352"/>
      <c r="D12" s="352"/>
      <c r="E12" s="352"/>
      <c r="F12" s="352"/>
      <c r="G12" s="352"/>
      <c r="H12" s="352"/>
      <c r="I12" s="352"/>
      <c r="J12" s="352"/>
      <c r="K12" s="352"/>
      <c r="L12" s="352"/>
      <c r="M12" s="352">
        <f t="shared" si="0"/>
        <v>0</v>
      </c>
    </row>
    <row r="13" spans="2:13" x14ac:dyDescent="0.3">
      <c r="B13" s="430" t="s">
        <v>3054</v>
      </c>
      <c r="C13" s="352"/>
      <c r="D13" s="352"/>
      <c r="E13" s="352"/>
      <c r="F13" s="352"/>
      <c r="G13" s="352"/>
      <c r="H13" s="352"/>
      <c r="I13" s="352"/>
      <c r="J13" s="352"/>
      <c r="K13" s="352"/>
      <c r="L13" s="352"/>
      <c r="M13" s="352">
        <f t="shared" si="0"/>
        <v>0</v>
      </c>
    </row>
    <row r="14" spans="2:13" x14ac:dyDescent="0.3">
      <c r="B14" s="431" t="s">
        <v>3055</v>
      </c>
      <c r="C14" s="352"/>
      <c r="D14" s="352"/>
      <c r="E14" s="352"/>
      <c r="F14" s="352"/>
      <c r="G14" s="352"/>
      <c r="H14" s="352"/>
      <c r="I14" s="352"/>
      <c r="J14" s="352"/>
      <c r="K14" s="352"/>
      <c r="L14" s="352"/>
      <c r="M14" s="352">
        <f t="shared" si="0"/>
        <v>0</v>
      </c>
    </row>
    <row r="15" spans="2:13" x14ac:dyDescent="0.3">
      <c r="B15" s="431" t="s">
        <v>3056</v>
      </c>
      <c r="C15" s="352"/>
      <c r="D15" s="352"/>
      <c r="E15" s="352"/>
      <c r="F15" s="352"/>
      <c r="G15" s="352"/>
      <c r="H15" s="352"/>
      <c r="I15" s="352"/>
      <c r="J15" s="352"/>
      <c r="K15" s="352"/>
      <c r="L15" s="352"/>
      <c r="M15" s="352">
        <f t="shared" si="0"/>
        <v>0</v>
      </c>
    </row>
    <row r="16" spans="2:13" x14ac:dyDescent="0.3">
      <c r="B16" s="254" t="s">
        <v>3057</v>
      </c>
      <c r="C16" s="352"/>
      <c r="D16" s="352"/>
      <c r="E16" s="352"/>
      <c r="F16" s="352"/>
      <c r="G16" s="352"/>
      <c r="H16" s="352"/>
      <c r="I16" s="352"/>
      <c r="J16" s="352"/>
      <c r="K16" s="352"/>
      <c r="L16" s="352"/>
      <c r="M16" s="352">
        <f t="shared" si="0"/>
        <v>0</v>
      </c>
    </row>
    <row r="17" spans="2:13" x14ac:dyDescent="0.3">
      <c r="B17" s="432" t="s">
        <v>3058</v>
      </c>
      <c r="C17" s="352"/>
      <c r="D17" s="352"/>
      <c r="E17" s="352"/>
      <c r="F17" s="352"/>
      <c r="G17" s="352"/>
      <c r="H17" s="352"/>
      <c r="I17" s="352"/>
      <c r="J17" s="352"/>
      <c r="K17" s="352"/>
      <c r="L17" s="352"/>
      <c r="M17" s="352">
        <f t="shared" si="0"/>
        <v>0</v>
      </c>
    </row>
    <row r="18" spans="2:13" x14ac:dyDescent="0.3">
      <c r="B18" s="432" t="s">
        <v>3059</v>
      </c>
      <c r="C18" s="352"/>
      <c r="D18" s="352"/>
      <c r="E18" s="352"/>
      <c r="F18" s="352"/>
      <c r="G18" s="352"/>
      <c r="H18" s="352"/>
      <c r="I18" s="352"/>
      <c r="J18" s="352"/>
      <c r="K18" s="352"/>
      <c r="L18" s="352"/>
      <c r="M18" s="352">
        <f t="shared" si="0"/>
        <v>0</v>
      </c>
    </row>
    <row r="19" spans="2:13" x14ac:dyDescent="0.3">
      <c r="B19" s="254" t="s">
        <v>143</v>
      </c>
      <c r="C19" s="352"/>
      <c r="D19" s="352"/>
      <c r="E19" s="352"/>
      <c r="F19" s="352"/>
      <c r="G19" s="352"/>
      <c r="H19" s="352"/>
      <c r="I19" s="352"/>
      <c r="J19" s="352"/>
      <c r="K19" s="352"/>
      <c r="L19" s="352"/>
      <c r="M19" s="352">
        <f t="shared" si="0"/>
        <v>0</v>
      </c>
    </row>
    <row r="20" spans="2:13" x14ac:dyDescent="0.3">
      <c r="B20" s="433" t="s">
        <v>145</v>
      </c>
      <c r="C20" s="402">
        <f>SUM(C9:C11,C17:C19)</f>
        <v>0</v>
      </c>
      <c r="D20" s="402">
        <f t="shared" ref="D20:M20" si="1">SUM(D9:D11,D17:D19)</f>
        <v>0</v>
      </c>
      <c r="E20" s="402">
        <f t="shared" si="1"/>
        <v>0</v>
      </c>
      <c r="F20" s="402">
        <f t="shared" si="1"/>
        <v>0</v>
      </c>
      <c r="G20" s="402">
        <f t="shared" si="1"/>
        <v>0</v>
      </c>
      <c r="H20" s="402">
        <f t="shared" si="1"/>
        <v>0</v>
      </c>
      <c r="I20" s="402">
        <f t="shared" si="1"/>
        <v>0</v>
      </c>
      <c r="J20" s="402">
        <f t="shared" si="1"/>
        <v>0</v>
      </c>
      <c r="K20" s="402">
        <f t="shared" si="1"/>
        <v>0</v>
      </c>
      <c r="L20" s="402">
        <f t="shared" si="1"/>
        <v>0</v>
      </c>
      <c r="M20" s="402">
        <f t="shared" si="1"/>
        <v>0</v>
      </c>
    </row>
    <row r="21" spans="2:13" x14ac:dyDescent="0.3">
      <c r="B21" s="326" t="s">
        <v>3060</v>
      </c>
    </row>
    <row r="25" spans="2:13" x14ac:dyDescent="0.3">
      <c r="B25" s="257" t="s">
        <v>3061</v>
      </c>
    </row>
    <row r="26" spans="2:13" x14ac:dyDescent="0.3">
      <c r="B26" s="405" t="s">
        <v>2848</v>
      </c>
      <c r="C26" s="428"/>
      <c r="D26" s="428"/>
      <c r="E26" s="428"/>
      <c r="F26" s="428"/>
      <c r="G26" s="428"/>
      <c r="H26" s="428"/>
      <c r="I26" s="428"/>
      <c r="J26" s="428"/>
      <c r="K26" s="428"/>
      <c r="L26" s="428"/>
      <c r="M26" s="428"/>
    </row>
    <row r="27" spans="2:13" x14ac:dyDescent="0.3">
      <c r="B27" s="309"/>
      <c r="C27" s="309"/>
      <c r="D27" s="309"/>
      <c r="E27" s="309"/>
      <c r="F27" s="309"/>
      <c r="G27" s="309"/>
      <c r="H27" s="309"/>
      <c r="I27" s="309"/>
      <c r="J27" s="309"/>
      <c r="K27" s="309"/>
      <c r="L27" s="309"/>
      <c r="M27" s="309"/>
    </row>
    <row r="28" spans="2:13" ht="49.5" x14ac:dyDescent="0.3">
      <c r="B28" s="309"/>
      <c r="C28" s="395" t="s">
        <v>3012</v>
      </c>
      <c r="D28" s="395" t="s">
        <v>3013</v>
      </c>
      <c r="E28" s="395" t="s">
        <v>3014</v>
      </c>
      <c r="F28" s="395" t="s">
        <v>3015</v>
      </c>
      <c r="G28" s="395" t="s">
        <v>3016</v>
      </c>
      <c r="H28" s="395" t="s">
        <v>3017</v>
      </c>
      <c r="I28" s="395" t="s">
        <v>3018</v>
      </c>
      <c r="J28" s="395" t="s">
        <v>808</v>
      </c>
      <c r="K28" s="395" t="s">
        <v>3019</v>
      </c>
      <c r="L28" s="395" t="s">
        <v>143</v>
      </c>
      <c r="M28" s="396" t="s">
        <v>145</v>
      </c>
    </row>
    <row r="29" spans="2:13" x14ac:dyDescent="0.3">
      <c r="B29" s="254" t="s">
        <v>3050</v>
      </c>
      <c r="C29" s="352">
        <v>0</v>
      </c>
      <c r="D29" s="352">
        <v>0</v>
      </c>
      <c r="E29" s="352">
        <v>0</v>
      </c>
      <c r="F29" s="352">
        <v>0</v>
      </c>
      <c r="G29" s="352">
        <v>0</v>
      </c>
      <c r="H29" s="352">
        <v>0</v>
      </c>
      <c r="I29" s="352">
        <v>0</v>
      </c>
      <c r="J29" s="352">
        <v>0</v>
      </c>
      <c r="K29" s="352">
        <v>0</v>
      </c>
      <c r="L29" s="352">
        <v>0</v>
      </c>
      <c r="M29" s="352">
        <f>SUM(C29:L29)</f>
        <v>0</v>
      </c>
    </row>
    <row r="30" spans="2:13" x14ac:dyDescent="0.3">
      <c r="B30" s="368" t="s">
        <v>3051</v>
      </c>
      <c r="C30" s="352">
        <v>7.4060898259999994E-2</v>
      </c>
      <c r="D30" s="352">
        <v>0</v>
      </c>
      <c r="E30" s="352">
        <v>0</v>
      </c>
      <c r="F30" s="352">
        <v>4.1885742900000002E-3</v>
      </c>
      <c r="G30" s="352">
        <v>2.5365557269999998E-2</v>
      </c>
      <c r="H30" s="352">
        <v>9.0973826000000004E-4</v>
      </c>
      <c r="I30" s="352">
        <v>3.5497957449999999E-2</v>
      </c>
      <c r="J30" s="352">
        <v>0.10994203595</v>
      </c>
      <c r="K30" s="352">
        <v>0</v>
      </c>
      <c r="L30" s="352">
        <v>9.6501900000000005E-6</v>
      </c>
      <c r="M30" s="352">
        <f t="shared" ref="M30:M39" si="2">SUM(C30:L30)</f>
        <v>0.24997441166999995</v>
      </c>
    </row>
    <row r="31" spans="2:13" ht="49.5" x14ac:dyDescent="0.3">
      <c r="B31" s="429" t="s">
        <v>3052</v>
      </c>
      <c r="C31" s="352">
        <v>0</v>
      </c>
      <c r="D31" s="352">
        <v>0</v>
      </c>
      <c r="E31" s="352">
        <v>0</v>
      </c>
      <c r="F31" s="352">
        <v>0</v>
      </c>
      <c r="G31" s="352">
        <v>0</v>
      </c>
      <c r="H31" s="352">
        <v>0</v>
      </c>
      <c r="I31" s="352">
        <v>0</v>
      </c>
      <c r="J31" s="352">
        <v>0</v>
      </c>
      <c r="K31" s="352">
        <v>0</v>
      </c>
      <c r="L31" s="352">
        <v>0</v>
      </c>
      <c r="M31" s="352">
        <f t="shared" si="2"/>
        <v>0</v>
      </c>
    </row>
    <row r="32" spans="2:13" x14ac:dyDescent="0.3">
      <c r="B32" s="430" t="s">
        <v>3053</v>
      </c>
      <c r="C32" s="352">
        <v>0</v>
      </c>
      <c r="D32" s="352">
        <v>0</v>
      </c>
      <c r="E32" s="352">
        <v>0</v>
      </c>
      <c r="F32" s="352">
        <v>0</v>
      </c>
      <c r="G32" s="352">
        <v>0</v>
      </c>
      <c r="H32" s="352">
        <v>0</v>
      </c>
      <c r="I32" s="352">
        <v>0</v>
      </c>
      <c r="J32" s="352">
        <v>0</v>
      </c>
      <c r="K32" s="352">
        <v>0</v>
      </c>
      <c r="L32" s="352">
        <v>0</v>
      </c>
      <c r="M32" s="352">
        <f t="shared" si="2"/>
        <v>0</v>
      </c>
    </row>
    <row r="33" spans="2:13" x14ac:dyDescent="0.3">
      <c r="B33" s="430" t="s">
        <v>3054</v>
      </c>
      <c r="C33" s="352">
        <v>0</v>
      </c>
      <c r="D33" s="352">
        <v>0</v>
      </c>
      <c r="E33" s="352">
        <v>0</v>
      </c>
      <c r="F33" s="352">
        <v>0</v>
      </c>
      <c r="G33" s="352">
        <v>0</v>
      </c>
      <c r="H33" s="352">
        <v>0</v>
      </c>
      <c r="I33" s="352">
        <v>0</v>
      </c>
      <c r="J33" s="352">
        <v>0</v>
      </c>
      <c r="K33" s="352">
        <v>0</v>
      </c>
      <c r="L33" s="352">
        <v>0</v>
      </c>
      <c r="M33" s="352">
        <f t="shared" si="2"/>
        <v>0</v>
      </c>
    </row>
    <row r="34" spans="2:13" x14ac:dyDescent="0.3">
      <c r="B34" s="431" t="s">
        <v>3055</v>
      </c>
      <c r="C34" s="352">
        <v>0</v>
      </c>
      <c r="D34" s="352">
        <v>0</v>
      </c>
      <c r="E34" s="352">
        <v>0</v>
      </c>
      <c r="F34" s="352">
        <v>0</v>
      </c>
      <c r="G34" s="352">
        <v>0</v>
      </c>
      <c r="H34" s="352">
        <v>0</v>
      </c>
      <c r="I34" s="352">
        <v>0</v>
      </c>
      <c r="J34" s="352">
        <v>0</v>
      </c>
      <c r="K34" s="352">
        <v>0</v>
      </c>
      <c r="L34" s="352">
        <v>0</v>
      </c>
      <c r="M34" s="352">
        <f t="shared" si="2"/>
        <v>0</v>
      </c>
    </row>
    <row r="35" spans="2:13" x14ac:dyDescent="0.3">
      <c r="B35" s="431" t="s">
        <v>3056</v>
      </c>
      <c r="C35" s="352">
        <v>0</v>
      </c>
      <c r="D35" s="352">
        <v>0</v>
      </c>
      <c r="E35" s="352">
        <v>0</v>
      </c>
      <c r="F35" s="352">
        <v>0</v>
      </c>
      <c r="G35" s="352">
        <v>0</v>
      </c>
      <c r="H35" s="352">
        <v>0</v>
      </c>
      <c r="I35" s="352">
        <v>0</v>
      </c>
      <c r="J35" s="352">
        <v>0</v>
      </c>
      <c r="K35" s="352">
        <v>0</v>
      </c>
      <c r="L35" s="352">
        <v>0</v>
      </c>
      <c r="M35" s="352">
        <f t="shared" si="2"/>
        <v>0</v>
      </c>
    </row>
    <row r="36" spans="2:13" x14ac:dyDescent="0.3">
      <c r="B36" s="254" t="s">
        <v>3057</v>
      </c>
      <c r="C36" s="352">
        <v>0.11493950812000001</v>
      </c>
      <c r="D36" s="352">
        <v>0</v>
      </c>
      <c r="E36" s="352">
        <v>0</v>
      </c>
      <c r="F36" s="352">
        <v>1.8241924789999999E-2</v>
      </c>
      <c r="G36" s="352">
        <v>6.1779689450000001E-2</v>
      </c>
      <c r="H36" s="352">
        <v>5.9459810000000004E-4</v>
      </c>
      <c r="I36" s="352">
        <v>4.6163968460000003E-2</v>
      </c>
      <c r="J36" s="352">
        <v>0.27549462822999998</v>
      </c>
      <c r="K36" s="352">
        <v>1.04767443E-3</v>
      </c>
      <c r="L36" s="352">
        <v>0</v>
      </c>
      <c r="M36" s="352">
        <f t="shared" si="2"/>
        <v>0.51826199157999997</v>
      </c>
    </row>
    <row r="37" spans="2:13" x14ac:dyDescent="0.3">
      <c r="B37" s="432" t="s">
        <v>3058</v>
      </c>
      <c r="C37" s="352">
        <v>0</v>
      </c>
      <c r="D37" s="352">
        <v>0</v>
      </c>
      <c r="E37" s="352">
        <v>0</v>
      </c>
      <c r="F37" s="352">
        <v>0</v>
      </c>
      <c r="G37" s="352">
        <v>0</v>
      </c>
      <c r="H37" s="352">
        <v>0</v>
      </c>
      <c r="I37" s="352">
        <v>0</v>
      </c>
      <c r="J37" s="352">
        <v>0</v>
      </c>
      <c r="K37" s="352">
        <v>0</v>
      </c>
      <c r="L37" s="352">
        <v>0</v>
      </c>
      <c r="M37" s="352">
        <f t="shared" si="2"/>
        <v>0</v>
      </c>
    </row>
    <row r="38" spans="2:13" x14ac:dyDescent="0.3">
      <c r="B38" s="432" t="s">
        <v>3059</v>
      </c>
      <c r="C38" s="352">
        <v>0.11493950812000001</v>
      </c>
      <c r="D38" s="352">
        <v>0</v>
      </c>
      <c r="E38" s="352">
        <v>0</v>
      </c>
      <c r="F38" s="352">
        <v>1.8241924789999999E-2</v>
      </c>
      <c r="G38" s="352">
        <v>6.1779689450000001E-2</v>
      </c>
      <c r="H38" s="352">
        <v>5.9459810000000004E-4</v>
      </c>
      <c r="I38" s="352">
        <v>4.6163968460000003E-2</v>
      </c>
      <c r="J38" s="352">
        <v>0.27549462822999998</v>
      </c>
      <c r="K38" s="352">
        <v>1.04767443E-3</v>
      </c>
      <c r="L38" s="352">
        <v>0</v>
      </c>
      <c r="M38" s="352">
        <f t="shared" si="2"/>
        <v>0.51826199157999997</v>
      </c>
    </row>
    <row r="39" spans="2:13" x14ac:dyDescent="0.3">
      <c r="B39" s="254" t="s">
        <v>143</v>
      </c>
      <c r="C39" s="352">
        <v>0</v>
      </c>
      <c r="D39" s="352">
        <v>0</v>
      </c>
      <c r="E39" s="352">
        <v>0</v>
      </c>
      <c r="F39" s="352">
        <v>0</v>
      </c>
      <c r="G39" s="352">
        <v>0</v>
      </c>
      <c r="H39" s="352">
        <v>0</v>
      </c>
      <c r="I39" s="352">
        <v>0</v>
      </c>
      <c r="J39" s="352">
        <v>0</v>
      </c>
      <c r="K39" s="352">
        <v>0</v>
      </c>
      <c r="L39" s="352">
        <v>0</v>
      </c>
      <c r="M39" s="352">
        <f t="shared" si="2"/>
        <v>0</v>
      </c>
    </row>
    <row r="40" spans="2:13" x14ac:dyDescent="0.3">
      <c r="B40" s="433" t="s">
        <v>145</v>
      </c>
      <c r="C40" s="402">
        <f>SUM(C29:C31,C37:C39)</f>
        <v>0.18900040637999999</v>
      </c>
      <c r="D40" s="402">
        <f t="shared" ref="D40:M40" si="3">SUM(D29:D31,D37:D39)</f>
        <v>0</v>
      </c>
      <c r="E40" s="402">
        <f t="shared" si="3"/>
        <v>0</v>
      </c>
      <c r="F40" s="402">
        <f t="shared" si="3"/>
        <v>2.2430499079999999E-2</v>
      </c>
      <c r="G40" s="402">
        <f t="shared" si="3"/>
        <v>8.714524672E-2</v>
      </c>
      <c r="H40" s="402">
        <f t="shared" si="3"/>
        <v>1.5043363600000001E-3</v>
      </c>
      <c r="I40" s="402">
        <f t="shared" si="3"/>
        <v>8.1661925910000002E-2</v>
      </c>
      <c r="J40" s="402">
        <f t="shared" si="3"/>
        <v>0.38543666418</v>
      </c>
      <c r="K40" s="402">
        <f t="shared" si="3"/>
        <v>1.04767443E-3</v>
      </c>
      <c r="L40" s="402">
        <f t="shared" si="3"/>
        <v>9.6501900000000005E-6</v>
      </c>
      <c r="M40" s="402">
        <f t="shared" si="3"/>
        <v>0.76823640324999998</v>
      </c>
    </row>
    <row r="45" spans="2:13" x14ac:dyDescent="0.3">
      <c r="B45" s="257" t="s">
        <v>3062</v>
      </c>
    </row>
    <row r="46" spans="2:13" x14ac:dyDescent="0.3">
      <c r="B46" s="405" t="s">
        <v>2850</v>
      </c>
      <c r="C46" s="428"/>
      <c r="D46" s="428"/>
      <c r="E46" s="428"/>
      <c r="F46" s="428"/>
      <c r="G46" s="428"/>
      <c r="H46" s="428"/>
      <c r="I46" s="428"/>
      <c r="J46" s="428"/>
      <c r="K46" s="428"/>
      <c r="L46" s="428"/>
      <c r="M46" s="428"/>
    </row>
    <row r="47" spans="2:13" x14ac:dyDescent="0.3">
      <c r="B47" s="309"/>
      <c r="C47" s="309"/>
      <c r="D47" s="309"/>
      <c r="E47" s="309"/>
      <c r="F47" s="309"/>
      <c r="G47" s="309"/>
      <c r="H47" s="309"/>
      <c r="I47" s="309"/>
      <c r="J47" s="309"/>
      <c r="K47" s="309"/>
      <c r="L47" s="309"/>
      <c r="M47" s="309"/>
    </row>
    <row r="48" spans="2:13" ht="49.5" x14ac:dyDescent="0.3">
      <c r="B48" s="309"/>
      <c r="C48" s="395" t="s">
        <v>3012</v>
      </c>
      <c r="D48" s="395" t="s">
        <v>3013</v>
      </c>
      <c r="E48" s="395" t="s">
        <v>3014</v>
      </c>
      <c r="F48" s="395" t="s">
        <v>3015</v>
      </c>
      <c r="G48" s="395" t="s">
        <v>3016</v>
      </c>
      <c r="H48" s="395" t="s">
        <v>3017</v>
      </c>
      <c r="I48" s="395" t="s">
        <v>3018</v>
      </c>
      <c r="J48" s="395" t="s">
        <v>808</v>
      </c>
      <c r="K48" s="395" t="s">
        <v>3019</v>
      </c>
      <c r="L48" s="395" t="s">
        <v>143</v>
      </c>
      <c r="M48" s="396" t="s">
        <v>145</v>
      </c>
    </row>
    <row r="49" spans="2:15" x14ac:dyDescent="0.3">
      <c r="B49" s="254" t="s">
        <v>3050</v>
      </c>
      <c r="C49" s="352">
        <v>0</v>
      </c>
      <c r="D49" s="352">
        <v>0</v>
      </c>
      <c r="E49" s="352">
        <v>0</v>
      </c>
      <c r="F49" s="352">
        <v>0</v>
      </c>
      <c r="G49" s="352">
        <v>0</v>
      </c>
      <c r="H49" s="352">
        <v>0</v>
      </c>
      <c r="I49" s="352">
        <v>0</v>
      </c>
      <c r="J49" s="352">
        <v>0</v>
      </c>
      <c r="K49" s="352">
        <v>0</v>
      </c>
      <c r="L49" s="352">
        <v>0</v>
      </c>
      <c r="M49" s="352">
        <f>SUM(C49:L49)</f>
        <v>0</v>
      </c>
    </row>
    <row r="50" spans="2:15" x14ac:dyDescent="0.3">
      <c r="B50" s="254" t="s">
        <v>3051</v>
      </c>
      <c r="C50" s="352">
        <v>7.4060898259999994E-2</v>
      </c>
      <c r="D50" s="352">
        <v>0</v>
      </c>
      <c r="E50" s="352">
        <v>0</v>
      </c>
      <c r="F50" s="352">
        <v>4.1885742900000002E-3</v>
      </c>
      <c r="G50" s="352">
        <v>2.5365557269999998E-2</v>
      </c>
      <c r="H50" s="352">
        <v>9.0973826000000004E-4</v>
      </c>
      <c r="I50" s="352">
        <v>3.5497957449999999E-2</v>
      </c>
      <c r="J50" s="352">
        <v>0.10994203595</v>
      </c>
      <c r="K50" s="352">
        <v>0</v>
      </c>
      <c r="L50" s="352">
        <v>9.6501900000000005E-6</v>
      </c>
      <c r="M50" s="352">
        <f t="shared" ref="M50:M59" si="4">SUM(C50:L50)</f>
        <v>0.24997441166999995</v>
      </c>
      <c r="O50" s="434"/>
    </row>
    <row r="51" spans="2:15" ht="49.5" x14ac:dyDescent="0.3">
      <c r="B51" s="429" t="s">
        <v>3052</v>
      </c>
      <c r="C51" s="352">
        <v>0</v>
      </c>
      <c r="D51" s="352">
        <v>0</v>
      </c>
      <c r="E51" s="352">
        <v>0</v>
      </c>
      <c r="F51" s="352">
        <v>0</v>
      </c>
      <c r="G51" s="352">
        <v>0</v>
      </c>
      <c r="H51" s="352">
        <v>0</v>
      </c>
      <c r="I51" s="352">
        <v>0</v>
      </c>
      <c r="J51" s="352">
        <v>0</v>
      </c>
      <c r="K51" s="352">
        <v>0</v>
      </c>
      <c r="L51" s="352">
        <v>0</v>
      </c>
      <c r="M51" s="352">
        <f t="shared" si="4"/>
        <v>0</v>
      </c>
      <c r="O51" s="434"/>
    </row>
    <row r="52" spans="2:15" x14ac:dyDescent="0.3">
      <c r="B52" s="430" t="s">
        <v>3053</v>
      </c>
      <c r="C52" s="352">
        <v>0</v>
      </c>
      <c r="D52" s="352">
        <v>0</v>
      </c>
      <c r="E52" s="352">
        <v>0</v>
      </c>
      <c r="F52" s="352">
        <v>0</v>
      </c>
      <c r="G52" s="352">
        <v>0</v>
      </c>
      <c r="H52" s="352">
        <v>0</v>
      </c>
      <c r="I52" s="352">
        <v>0</v>
      </c>
      <c r="J52" s="352">
        <v>0</v>
      </c>
      <c r="K52" s="352">
        <v>0</v>
      </c>
      <c r="L52" s="352">
        <v>0</v>
      </c>
      <c r="M52" s="352">
        <f t="shared" si="4"/>
        <v>0</v>
      </c>
      <c r="O52" s="434"/>
    </row>
    <row r="53" spans="2:15" x14ac:dyDescent="0.3">
      <c r="B53" s="430" t="s">
        <v>3054</v>
      </c>
      <c r="C53" s="352">
        <v>0</v>
      </c>
      <c r="D53" s="352">
        <v>0</v>
      </c>
      <c r="E53" s="352">
        <v>0</v>
      </c>
      <c r="F53" s="352">
        <v>0</v>
      </c>
      <c r="G53" s="352">
        <v>0</v>
      </c>
      <c r="H53" s="352">
        <v>0</v>
      </c>
      <c r="I53" s="352">
        <v>0</v>
      </c>
      <c r="J53" s="352">
        <v>0</v>
      </c>
      <c r="K53" s="352">
        <v>0</v>
      </c>
      <c r="L53" s="352">
        <v>0</v>
      </c>
      <c r="M53" s="352">
        <f t="shared" si="4"/>
        <v>0</v>
      </c>
      <c r="O53" s="434"/>
    </row>
    <row r="54" spans="2:15" x14ac:dyDescent="0.3">
      <c r="B54" s="431" t="s">
        <v>3055</v>
      </c>
      <c r="C54" s="352">
        <v>0</v>
      </c>
      <c r="D54" s="352">
        <v>0</v>
      </c>
      <c r="E54" s="352">
        <v>0</v>
      </c>
      <c r="F54" s="352">
        <v>0</v>
      </c>
      <c r="G54" s="352">
        <v>0</v>
      </c>
      <c r="H54" s="352">
        <v>0</v>
      </c>
      <c r="I54" s="352">
        <v>0</v>
      </c>
      <c r="J54" s="352">
        <v>0</v>
      </c>
      <c r="K54" s="352">
        <v>0</v>
      </c>
      <c r="L54" s="352">
        <v>0</v>
      </c>
      <c r="M54" s="352">
        <f t="shared" si="4"/>
        <v>0</v>
      </c>
      <c r="O54" s="434"/>
    </row>
    <row r="55" spans="2:15" x14ac:dyDescent="0.3">
      <c r="B55" s="431" t="s">
        <v>3056</v>
      </c>
      <c r="C55" s="352">
        <v>0</v>
      </c>
      <c r="D55" s="352">
        <v>0</v>
      </c>
      <c r="E55" s="352">
        <v>0</v>
      </c>
      <c r="F55" s="352">
        <v>0</v>
      </c>
      <c r="G55" s="352">
        <v>0</v>
      </c>
      <c r="H55" s="352">
        <v>0</v>
      </c>
      <c r="I55" s="352">
        <v>0</v>
      </c>
      <c r="J55" s="352">
        <v>0</v>
      </c>
      <c r="K55" s="352">
        <v>0</v>
      </c>
      <c r="L55" s="352">
        <v>0</v>
      </c>
      <c r="M55" s="352">
        <f t="shared" si="4"/>
        <v>0</v>
      </c>
      <c r="O55" s="434"/>
    </row>
    <row r="56" spans="2:15" x14ac:dyDescent="0.3">
      <c r="B56" s="254" t="s">
        <v>3057</v>
      </c>
      <c r="C56" s="352">
        <v>0.11493950812000001</v>
      </c>
      <c r="D56" s="352">
        <v>0</v>
      </c>
      <c r="E56" s="352">
        <v>0</v>
      </c>
      <c r="F56" s="352">
        <v>1.8241924789999999E-2</v>
      </c>
      <c r="G56" s="352">
        <v>6.1779689450000001E-2</v>
      </c>
      <c r="H56" s="352">
        <v>5.9459810000000004E-4</v>
      </c>
      <c r="I56" s="352">
        <v>4.6163968460000003E-2</v>
      </c>
      <c r="J56" s="352">
        <v>0.27549462822999998</v>
      </c>
      <c r="K56" s="352">
        <v>1.04767443E-3</v>
      </c>
      <c r="L56" s="352">
        <v>0</v>
      </c>
      <c r="M56" s="352">
        <f t="shared" si="4"/>
        <v>0.51826199157999997</v>
      </c>
      <c r="O56" s="434"/>
    </row>
    <row r="57" spans="2:15" x14ac:dyDescent="0.3">
      <c r="B57" s="432" t="s">
        <v>3058</v>
      </c>
      <c r="C57" s="352">
        <v>0</v>
      </c>
      <c r="D57" s="352">
        <v>0</v>
      </c>
      <c r="E57" s="352">
        <v>0</v>
      </c>
      <c r="F57" s="352">
        <v>0</v>
      </c>
      <c r="G57" s="352">
        <v>0</v>
      </c>
      <c r="H57" s="352">
        <v>0</v>
      </c>
      <c r="I57" s="352">
        <v>0</v>
      </c>
      <c r="J57" s="352">
        <v>0</v>
      </c>
      <c r="K57" s="352">
        <v>0</v>
      </c>
      <c r="L57" s="352">
        <v>0</v>
      </c>
      <c r="M57" s="352">
        <f t="shared" si="4"/>
        <v>0</v>
      </c>
      <c r="O57" s="434"/>
    </row>
    <row r="58" spans="2:15" x14ac:dyDescent="0.3">
      <c r="B58" s="432" t="s">
        <v>3059</v>
      </c>
      <c r="C58" s="352">
        <v>0.11493950812000001</v>
      </c>
      <c r="D58" s="352">
        <v>0</v>
      </c>
      <c r="E58" s="352">
        <v>0</v>
      </c>
      <c r="F58" s="352">
        <v>1.8241924789999999E-2</v>
      </c>
      <c r="G58" s="352">
        <v>6.1779689450000001E-2</v>
      </c>
      <c r="H58" s="352">
        <v>5.9459810000000004E-4</v>
      </c>
      <c r="I58" s="352">
        <v>4.6163968460000003E-2</v>
      </c>
      <c r="J58" s="352">
        <v>0.27549462822999998</v>
      </c>
      <c r="K58" s="352">
        <v>1.04767443E-3</v>
      </c>
      <c r="L58" s="352">
        <v>0</v>
      </c>
      <c r="M58" s="352">
        <f t="shared" si="4"/>
        <v>0.51826199157999997</v>
      </c>
    </row>
    <row r="59" spans="2:15" x14ac:dyDescent="0.3">
      <c r="B59" s="254" t="s">
        <v>143</v>
      </c>
      <c r="C59" s="352">
        <v>0</v>
      </c>
      <c r="D59" s="352">
        <v>0</v>
      </c>
      <c r="E59" s="352">
        <v>0</v>
      </c>
      <c r="F59" s="352">
        <v>0</v>
      </c>
      <c r="G59" s="352">
        <v>0</v>
      </c>
      <c r="H59" s="352">
        <v>0</v>
      </c>
      <c r="I59" s="352">
        <v>0</v>
      </c>
      <c r="J59" s="352">
        <v>0</v>
      </c>
      <c r="K59" s="352">
        <v>0</v>
      </c>
      <c r="L59" s="352">
        <v>0</v>
      </c>
      <c r="M59" s="352">
        <f t="shared" si="4"/>
        <v>0</v>
      </c>
    </row>
    <row r="60" spans="2:15" x14ac:dyDescent="0.3">
      <c r="B60" s="433" t="s">
        <v>145</v>
      </c>
      <c r="C60" s="402">
        <f>SUM(C49:C51,C57:C59)</f>
        <v>0.18900040637999999</v>
      </c>
      <c r="D60" s="402">
        <f t="shared" ref="D60:M60" si="5">SUM(D49:D51,D57:D59)</f>
        <v>0</v>
      </c>
      <c r="E60" s="402">
        <f t="shared" si="5"/>
        <v>0</v>
      </c>
      <c r="F60" s="402">
        <f t="shared" si="5"/>
        <v>2.2430499079999999E-2</v>
      </c>
      <c r="G60" s="402">
        <f t="shared" si="5"/>
        <v>8.714524672E-2</v>
      </c>
      <c r="H60" s="402">
        <f t="shared" si="5"/>
        <v>1.5043363600000001E-3</v>
      </c>
      <c r="I60" s="402">
        <f t="shared" si="5"/>
        <v>8.1661925910000002E-2</v>
      </c>
      <c r="J60" s="402">
        <f t="shared" si="5"/>
        <v>0.38543666418</v>
      </c>
      <c r="K60" s="402">
        <f t="shared" si="5"/>
        <v>1.04767443E-3</v>
      </c>
      <c r="L60" s="402">
        <f t="shared" si="5"/>
        <v>9.6501900000000005E-6</v>
      </c>
      <c r="M60" s="402">
        <f t="shared" si="5"/>
        <v>0.76823640324999998</v>
      </c>
    </row>
    <row r="64" spans="2:15" x14ac:dyDescent="0.3">
      <c r="N64" s="298" t="s">
        <v>2908</v>
      </c>
    </row>
  </sheetData>
  <hyperlinks>
    <hyperlink ref="N64" location="Contents!A1" display="To Frontpage" xr:uid="{FCD68525-25B3-49B9-80DC-FF9A2A5E7C45}"/>
  </hyperlinks>
  <pageMargins left="0.70866141732283472" right="0.70866141732283472" top="0.74803149606299213" bottom="0.74803149606299213" header="0.31496062992125984" footer="0.31496062992125984"/>
  <pageSetup paperSize="9" scale="4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0BD76-F910-4B36-88A0-33EB1479877C}">
  <sheetPr>
    <pageSetUpPr fitToPage="1"/>
  </sheetPr>
  <dimension ref="B4:N86"/>
  <sheetViews>
    <sheetView zoomScaleNormal="100" zoomScaleSheetLayoutView="100" workbookViewId="0"/>
  </sheetViews>
  <sheetFormatPr defaultRowHeight="16.5" x14ac:dyDescent="0.3"/>
  <cols>
    <col min="1" max="1" width="4.7109375" style="254" customWidth="1"/>
    <col min="2" max="2" width="25.140625" style="254" bestFit="1" customWidth="1"/>
    <col min="3" max="12" width="17.7109375" style="254" customWidth="1"/>
    <col min="13" max="13" width="18.5703125" style="254" bestFit="1" customWidth="1"/>
    <col min="14" max="20" width="9.140625" style="254"/>
    <col min="21" max="21" width="9.140625" style="254" customWidth="1"/>
    <col min="22" max="16384" width="9.140625" style="254"/>
  </cols>
  <sheetData>
    <row r="4" spans="2:13" x14ac:dyDescent="0.3">
      <c r="K4" s="391" t="s">
        <v>3009</v>
      </c>
      <c r="L4" s="392">
        <f>'Table 1-3 - Lending'!L4</f>
        <v>44742</v>
      </c>
    </row>
    <row r="5" spans="2:13" x14ac:dyDescent="0.3">
      <c r="B5" s="257" t="s">
        <v>3063</v>
      </c>
    </row>
    <row r="6" spans="2:13" x14ac:dyDescent="0.3">
      <c r="B6" s="405" t="s">
        <v>3064</v>
      </c>
      <c r="C6" s="428"/>
      <c r="D6" s="428"/>
      <c r="E6" s="428"/>
      <c r="F6" s="428"/>
      <c r="G6" s="428"/>
      <c r="H6" s="428"/>
      <c r="I6" s="428"/>
      <c r="J6" s="428"/>
      <c r="K6" s="428"/>
      <c r="L6" s="428"/>
      <c r="M6" s="428"/>
    </row>
    <row r="7" spans="2:13" x14ac:dyDescent="0.3">
      <c r="B7" s="309"/>
      <c r="C7" s="309"/>
      <c r="D7" s="309"/>
      <c r="E7" s="309"/>
      <c r="F7" s="309"/>
      <c r="G7" s="309"/>
      <c r="H7" s="309"/>
      <c r="I7" s="309"/>
      <c r="J7" s="309"/>
      <c r="K7" s="309"/>
      <c r="L7" s="309"/>
      <c r="M7" s="309"/>
    </row>
    <row r="8" spans="2:13" ht="49.5" x14ac:dyDescent="0.3">
      <c r="B8" s="309"/>
      <c r="C8" s="395" t="s">
        <v>3012</v>
      </c>
      <c r="D8" s="395" t="s">
        <v>3013</v>
      </c>
      <c r="E8" s="395" t="s">
        <v>3014</v>
      </c>
      <c r="F8" s="395" t="s">
        <v>3015</v>
      </c>
      <c r="G8" s="395" t="s">
        <v>3016</v>
      </c>
      <c r="H8" s="395" t="s">
        <v>3017</v>
      </c>
      <c r="I8" s="395" t="s">
        <v>3018</v>
      </c>
      <c r="J8" s="395" t="s">
        <v>808</v>
      </c>
      <c r="K8" s="395" t="s">
        <v>3019</v>
      </c>
      <c r="L8" s="395" t="s">
        <v>143</v>
      </c>
      <c r="M8" s="396" t="s">
        <v>145</v>
      </c>
    </row>
    <row r="9" spans="2:13" x14ac:dyDescent="0.3">
      <c r="B9" s="254" t="s">
        <v>3065</v>
      </c>
      <c r="C9" s="352">
        <v>0</v>
      </c>
      <c r="D9" s="352">
        <v>0</v>
      </c>
      <c r="E9" s="352">
        <v>0</v>
      </c>
      <c r="F9" s="352">
        <v>0</v>
      </c>
      <c r="G9" s="352">
        <v>0</v>
      </c>
      <c r="H9" s="352">
        <v>0</v>
      </c>
      <c r="I9" s="352">
        <v>0</v>
      </c>
      <c r="J9" s="352">
        <v>0</v>
      </c>
      <c r="K9" s="352">
        <v>0</v>
      </c>
      <c r="L9" s="352">
        <v>0</v>
      </c>
      <c r="M9" s="352">
        <f>SUM(C9:L9)</f>
        <v>0</v>
      </c>
    </row>
    <row r="10" spans="2:13" x14ac:dyDescent="0.3">
      <c r="B10" s="254" t="s">
        <v>663</v>
      </c>
      <c r="C10" s="352">
        <v>0</v>
      </c>
      <c r="D10" s="352">
        <v>0</v>
      </c>
      <c r="E10" s="352">
        <v>0</v>
      </c>
      <c r="F10" s="352">
        <v>0</v>
      </c>
      <c r="G10" s="352">
        <v>0</v>
      </c>
      <c r="H10" s="352">
        <v>0</v>
      </c>
      <c r="I10" s="352">
        <v>0</v>
      </c>
      <c r="J10" s="352">
        <v>0</v>
      </c>
      <c r="K10" s="352">
        <v>0</v>
      </c>
      <c r="L10" s="352">
        <v>0</v>
      </c>
      <c r="M10" s="352">
        <f t="shared" ref="M10:M13" si="0">SUM(C10:L10)</f>
        <v>0</v>
      </c>
    </row>
    <row r="11" spans="2:13" x14ac:dyDescent="0.3">
      <c r="B11" s="254" t="s">
        <v>665</v>
      </c>
      <c r="C11" s="352">
        <v>0</v>
      </c>
      <c r="D11" s="352">
        <v>0</v>
      </c>
      <c r="E11" s="352">
        <v>0</v>
      </c>
      <c r="F11" s="352">
        <v>0</v>
      </c>
      <c r="G11" s="352">
        <v>0</v>
      </c>
      <c r="H11" s="352">
        <v>0</v>
      </c>
      <c r="I11" s="352">
        <v>0</v>
      </c>
      <c r="J11" s="352">
        <v>0</v>
      </c>
      <c r="K11" s="352">
        <v>0</v>
      </c>
      <c r="L11" s="352">
        <v>0</v>
      </c>
      <c r="M11" s="352">
        <f t="shared" si="0"/>
        <v>0</v>
      </c>
    </row>
    <row r="12" spans="2:13" x14ac:dyDescent="0.3">
      <c r="B12" s="254" t="s">
        <v>667</v>
      </c>
      <c r="C12" s="352">
        <v>0</v>
      </c>
      <c r="D12" s="352">
        <v>0</v>
      </c>
      <c r="E12" s="352">
        <v>0</v>
      </c>
      <c r="F12" s="352">
        <v>0</v>
      </c>
      <c r="G12" s="352">
        <v>0</v>
      </c>
      <c r="H12" s="352">
        <v>0</v>
      </c>
      <c r="I12" s="352">
        <v>0</v>
      </c>
      <c r="J12" s="352">
        <v>0</v>
      </c>
      <c r="K12" s="352">
        <v>0</v>
      </c>
      <c r="L12" s="352">
        <v>0</v>
      </c>
      <c r="M12" s="352">
        <f t="shared" si="0"/>
        <v>0</v>
      </c>
    </row>
    <row r="13" spans="2:13" x14ac:dyDescent="0.3">
      <c r="B13" s="254" t="s">
        <v>669</v>
      </c>
      <c r="C13" s="352">
        <v>0.18900040638000001</v>
      </c>
      <c r="D13" s="352">
        <v>0</v>
      </c>
      <c r="E13" s="352">
        <v>0</v>
      </c>
      <c r="F13" s="352">
        <v>2.2430499079999999E-2</v>
      </c>
      <c r="G13" s="352">
        <v>8.714524672E-2</v>
      </c>
      <c r="H13" s="352">
        <v>1.5043363600000001E-3</v>
      </c>
      <c r="I13" s="352">
        <v>8.1661925910000002E-2</v>
      </c>
      <c r="J13" s="352">
        <v>0.38543666418</v>
      </c>
      <c r="K13" s="352">
        <v>1.04767443E-3</v>
      </c>
      <c r="L13" s="352">
        <v>9.6501900000000005E-6</v>
      </c>
      <c r="M13" s="352">
        <f t="shared" si="0"/>
        <v>0.76823640324999998</v>
      </c>
    </row>
    <row r="14" spans="2:13" x14ac:dyDescent="0.3">
      <c r="B14" s="433" t="s">
        <v>145</v>
      </c>
      <c r="C14" s="402">
        <f>SUM(C9:C13)</f>
        <v>0.18900040638000001</v>
      </c>
      <c r="D14" s="402">
        <f t="shared" ref="D14:M14" si="1">SUM(D9:D13)</f>
        <v>0</v>
      </c>
      <c r="E14" s="402">
        <f t="shared" si="1"/>
        <v>0</v>
      </c>
      <c r="F14" s="402">
        <f t="shared" si="1"/>
        <v>2.2430499079999999E-2</v>
      </c>
      <c r="G14" s="402">
        <f t="shared" si="1"/>
        <v>8.714524672E-2</v>
      </c>
      <c r="H14" s="402">
        <f t="shared" si="1"/>
        <v>1.5043363600000001E-3</v>
      </c>
      <c r="I14" s="402">
        <f t="shared" si="1"/>
        <v>8.1661925910000002E-2</v>
      </c>
      <c r="J14" s="402">
        <f t="shared" si="1"/>
        <v>0.38543666418</v>
      </c>
      <c r="K14" s="402">
        <f t="shared" si="1"/>
        <v>1.04767443E-3</v>
      </c>
      <c r="L14" s="402">
        <f t="shared" si="1"/>
        <v>9.6501900000000005E-6</v>
      </c>
      <c r="M14" s="402">
        <f t="shared" si="1"/>
        <v>0.76823640324999998</v>
      </c>
    </row>
    <row r="15" spans="2:13" x14ac:dyDescent="0.3">
      <c r="C15" s="435"/>
      <c r="D15" s="435"/>
      <c r="E15" s="435"/>
      <c r="F15" s="435"/>
      <c r="G15" s="435"/>
      <c r="H15" s="435"/>
      <c r="I15" s="435"/>
      <c r="J15" s="435"/>
      <c r="K15" s="435"/>
      <c r="L15" s="435"/>
      <c r="M15" s="435"/>
    </row>
    <row r="16" spans="2:13" x14ac:dyDescent="0.3">
      <c r="C16" s="435"/>
      <c r="D16" s="435"/>
      <c r="E16" s="435"/>
      <c r="F16" s="435"/>
      <c r="G16" s="435"/>
      <c r="H16" s="435"/>
      <c r="I16" s="435"/>
      <c r="J16" s="435"/>
      <c r="K16" s="435"/>
      <c r="L16" s="435"/>
      <c r="M16" s="435"/>
    </row>
    <row r="19" spans="2:13" x14ac:dyDescent="0.3">
      <c r="B19" s="257" t="s">
        <v>3066</v>
      </c>
    </row>
    <row r="20" spans="2:13" x14ac:dyDescent="0.3">
      <c r="B20" s="405" t="s">
        <v>2854</v>
      </c>
      <c r="C20" s="405"/>
      <c r="D20" s="428"/>
      <c r="E20" s="428"/>
      <c r="F20" s="428"/>
      <c r="G20" s="428"/>
      <c r="H20" s="428"/>
      <c r="I20" s="428"/>
      <c r="J20" s="428"/>
      <c r="K20" s="428"/>
      <c r="L20" s="428"/>
      <c r="M20" s="428"/>
    </row>
    <row r="21" spans="2:13" x14ac:dyDescent="0.3">
      <c r="B21" s="309"/>
      <c r="C21" s="309"/>
      <c r="D21" s="309"/>
      <c r="E21" s="309"/>
      <c r="F21" s="309"/>
      <c r="G21" s="309"/>
      <c r="H21" s="309"/>
      <c r="I21" s="309"/>
      <c r="J21" s="309"/>
      <c r="K21" s="309"/>
      <c r="L21" s="309"/>
      <c r="M21" s="309"/>
    </row>
    <row r="22" spans="2:13" ht="49.5" x14ac:dyDescent="0.3">
      <c r="B22" s="309"/>
      <c r="C22" s="395" t="s">
        <v>3012</v>
      </c>
      <c r="D22" s="395" t="s">
        <v>3013</v>
      </c>
      <c r="E22" s="395" t="s">
        <v>3014</v>
      </c>
      <c r="F22" s="395" t="s">
        <v>3015</v>
      </c>
      <c r="G22" s="395" t="s">
        <v>3016</v>
      </c>
      <c r="H22" s="395" t="s">
        <v>3017</v>
      </c>
      <c r="I22" s="395" t="s">
        <v>3018</v>
      </c>
      <c r="J22" s="395" t="s">
        <v>808</v>
      </c>
      <c r="K22" s="395" t="s">
        <v>3019</v>
      </c>
      <c r="L22" s="395" t="s">
        <v>143</v>
      </c>
      <c r="M22" s="396" t="s">
        <v>145</v>
      </c>
    </row>
    <row r="23" spans="2:13" x14ac:dyDescent="0.3">
      <c r="B23" s="254" t="s">
        <v>3067</v>
      </c>
      <c r="C23" s="352">
        <v>2.872994E-4</v>
      </c>
      <c r="D23" s="352">
        <v>0</v>
      </c>
      <c r="E23" s="352">
        <v>0</v>
      </c>
      <c r="F23" s="352">
        <v>4.6568089999999998E-5</v>
      </c>
      <c r="G23" s="352">
        <v>3.7912638999999999E-4</v>
      </c>
      <c r="H23" s="352">
        <v>0</v>
      </c>
      <c r="I23" s="352">
        <v>5.3337909000000002E-4</v>
      </c>
      <c r="J23" s="352">
        <v>1.5848199699999999E-3</v>
      </c>
      <c r="K23" s="352">
        <v>0</v>
      </c>
      <c r="L23" s="352">
        <v>9.6501900000000005E-6</v>
      </c>
      <c r="M23" s="352">
        <f>SUM(C23:L23)</f>
        <v>2.8408431299999999E-3</v>
      </c>
    </row>
    <row r="24" spans="2:13" x14ac:dyDescent="0.3">
      <c r="B24" s="254" t="s">
        <v>3068</v>
      </c>
      <c r="C24" s="352">
        <v>4.5223112000000003E-3</v>
      </c>
      <c r="D24" s="352">
        <v>0</v>
      </c>
      <c r="E24" s="352">
        <v>0</v>
      </c>
      <c r="F24" s="352">
        <v>6.5688769999999998E-5</v>
      </c>
      <c r="G24" s="352">
        <v>2.6448580400000002E-3</v>
      </c>
      <c r="H24" s="352">
        <v>2.5130171999999999E-4</v>
      </c>
      <c r="I24" s="352">
        <v>1.1466497629999999E-2</v>
      </c>
      <c r="J24" s="352">
        <v>2.0118380910000001E-2</v>
      </c>
      <c r="K24" s="352">
        <v>0</v>
      </c>
      <c r="L24" s="352">
        <v>0</v>
      </c>
      <c r="M24" s="352">
        <f t="shared" ref="M24:M28" si="2">SUM(C24:L24)</f>
        <v>3.9069038270000002E-2</v>
      </c>
    </row>
    <row r="25" spans="2:13" x14ac:dyDescent="0.3">
      <c r="B25" s="254" t="s">
        <v>3069</v>
      </c>
      <c r="C25" s="352">
        <v>2.51787352E-3</v>
      </c>
      <c r="D25" s="352">
        <v>0</v>
      </c>
      <c r="E25" s="352">
        <v>0</v>
      </c>
      <c r="F25" s="352">
        <v>0</v>
      </c>
      <c r="G25" s="352">
        <v>3.4580402600000002E-3</v>
      </c>
      <c r="H25" s="352">
        <v>1.2530346399999999E-3</v>
      </c>
      <c r="I25" s="352">
        <v>1.8366521550000001E-2</v>
      </c>
      <c r="J25" s="352">
        <v>1.04822717E-2</v>
      </c>
      <c r="K25" s="352">
        <v>0</v>
      </c>
      <c r="L25" s="352">
        <v>0</v>
      </c>
      <c r="M25" s="352">
        <f t="shared" si="2"/>
        <v>3.6077741669999996E-2</v>
      </c>
    </row>
    <row r="26" spans="2:13" x14ac:dyDescent="0.3">
      <c r="B26" s="254" t="s">
        <v>3070</v>
      </c>
      <c r="C26" s="352">
        <v>1.2177474020000001E-2</v>
      </c>
      <c r="D26" s="352">
        <v>0</v>
      </c>
      <c r="E26" s="352">
        <v>0</v>
      </c>
      <c r="F26" s="352">
        <v>0</v>
      </c>
      <c r="G26" s="352">
        <v>3.0530233199999998E-3</v>
      </c>
      <c r="H26" s="352">
        <v>0</v>
      </c>
      <c r="I26" s="352">
        <v>1.087505333E-2</v>
      </c>
      <c r="J26" s="352">
        <v>2.2637923399999999E-2</v>
      </c>
      <c r="K26" s="352">
        <v>7.9856120999999996E-4</v>
      </c>
      <c r="L26" s="352">
        <v>0</v>
      </c>
      <c r="M26" s="352">
        <f t="shared" si="2"/>
        <v>4.9542035280000001E-2</v>
      </c>
    </row>
    <row r="27" spans="2:13" x14ac:dyDescent="0.3">
      <c r="B27" s="254" t="s">
        <v>3071</v>
      </c>
      <c r="C27" s="352">
        <v>0.16949544824000001</v>
      </c>
      <c r="D27" s="352">
        <v>0</v>
      </c>
      <c r="E27" s="352">
        <v>0</v>
      </c>
      <c r="F27" s="352">
        <v>2.2318242219999999E-2</v>
      </c>
      <c r="G27" s="352">
        <v>7.7610198709999995E-2</v>
      </c>
      <c r="H27" s="352">
        <v>0</v>
      </c>
      <c r="I27" s="352">
        <v>4.0420474310000003E-2</v>
      </c>
      <c r="J27" s="352">
        <v>0.33061326819999998</v>
      </c>
      <c r="K27" s="352">
        <v>2.4911322000000001E-4</v>
      </c>
      <c r="L27" s="352">
        <v>0</v>
      </c>
      <c r="M27" s="352">
        <f t="shared" si="2"/>
        <v>0.64070674490000001</v>
      </c>
    </row>
    <row r="28" spans="2:13" x14ac:dyDescent="0.3">
      <c r="B28" s="254" t="s">
        <v>3072</v>
      </c>
      <c r="C28" s="352">
        <v>0</v>
      </c>
      <c r="D28" s="352">
        <v>0</v>
      </c>
      <c r="E28" s="352">
        <v>0</v>
      </c>
      <c r="F28" s="352">
        <v>0</v>
      </c>
      <c r="G28" s="352">
        <v>0</v>
      </c>
      <c r="H28" s="352">
        <v>0</v>
      </c>
      <c r="I28" s="352">
        <v>0</v>
      </c>
      <c r="J28" s="352">
        <v>0</v>
      </c>
      <c r="K28" s="352">
        <v>0</v>
      </c>
      <c r="L28" s="352">
        <v>0</v>
      </c>
      <c r="M28" s="352">
        <f t="shared" si="2"/>
        <v>0</v>
      </c>
    </row>
    <row r="29" spans="2:13" x14ac:dyDescent="0.3">
      <c r="B29" s="433" t="s">
        <v>145</v>
      </c>
      <c r="C29" s="402">
        <f>SUM(C23:C28)</f>
        <v>0.18900040638000001</v>
      </c>
      <c r="D29" s="402">
        <f t="shared" ref="D29:M29" si="3">SUM(D23:D28)</f>
        <v>0</v>
      </c>
      <c r="E29" s="402">
        <f t="shared" si="3"/>
        <v>0</v>
      </c>
      <c r="F29" s="402">
        <f t="shared" si="3"/>
        <v>2.2430499079999999E-2</v>
      </c>
      <c r="G29" s="402">
        <f t="shared" si="3"/>
        <v>8.714524672E-2</v>
      </c>
      <c r="H29" s="402">
        <f t="shared" si="3"/>
        <v>1.5043363599999999E-3</v>
      </c>
      <c r="I29" s="402">
        <f t="shared" si="3"/>
        <v>8.1661925910000002E-2</v>
      </c>
      <c r="J29" s="402">
        <f t="shared" si="3"/>
        <v>0.38543666418</v>
      </c>
      <c r="K29" s="402">
        <f t="shared" si="3"/>
        <v>1.04767443E-3</v>
      </c>
      <c r="L29" s="402">
        <f t="shared" si="3"/>
        <v>9.6501900000000005E-6</v>
      </c>
      <c r="M29" s="402">
        <f t="shared" si="3"/>
        <v>0.76823640324999998</v>
      </c>
    </row>
    <row r="34" spans="2:13" x14ac:dyDescent="0.3">
      <c r="B34" s="257" t="s">
        <v>3073</v>
      </c>
    </row>
    <row r="35" spans="2:13" x14ac:dyDescent="0.3">
      <c r="B35" s="422" t="s">
        <v>3074</v>
      </c>
      <c r="C35" s="428"/>
      <c r="D35" s="428"/>
      <c r="E35" s="428"/>
      <c r="F35" s="428"/>
      <c r="G35" s="428"/>
      <c r="H35" s="428"/>
      <c r="I35" s="428"/>
      <c r="J35" s="428"/>
      <c r="K35" s="428"/>
      <c r="L35" s="428"/>
      <c r="M35" s="428"/>
    </row>
    <row r="36" spans="2:13" x14ac:dyDescent="0.3">
      <c r="B36" s="309"/>
      <c r="C36" s="309"/>
      <c r="D36" s="309"/>
      <c r="E36" s="309"/>
      <c r="F36" s="309"/>
      <c r="G36" s="309"/>
      <c r="H36" s="309"/>
      <c r="I36" s="309"/>
      <c r="J36" s="309"/>
      <c r="K36" s="309"/>
      <c r="L36" s="309"/>
      <c r="M36" s="309"/>
    </row>
    <row r="37" spans="2:13" ht="49.5" x14ac:dyDescent="0.3">
      <c r="B37" s="309"/>
      <c r="C37" s="395" t="s">
        <v>3012</v>
      </c>
      <c r="D37" s="395" t="s">
        <v>3013</v>
      </c>
      <c r="E37" s="395" t="s">
        <v>3014</v>
      </c>
      <c r="F37" s="395" t="s">
        <v>3015</v>
      </c>
      <c r="G37" s="395" t="s">
        <v>3016</v>
      </c>
      <c r="H37" s="395" t="s">
        <v>3017</v>
      </c>
      <c r="I37" s="395" t="s">
        <v>3018</v>
      </c>
      <c r="J37" s="395" t="s">
        <v>808</v>
      </c>
      <c r="K37" s="395" t="s">
        <v>3019</v>
      </c>
      <c r="L37" s="395" t="s">
        <v>143</v>
      </c>
      <c r="M37" s="396" t="s">
        <v>145</v>
      </c>
    </row>
    <row r="38" spans="2:13" x14ac:dyDescent="0.3">
      <c r="B38" s="397" t="s">
        <v>3075</v>
      </c>
      <c r="C38" s="436">
        <v>1.5</v>
      </c>
      <c r="D38" s="436">
        <v>0</v>
      </c>
      <c r="E38" s="436">
        <v>0</v>
      </c>
      <c r="F38" s="436">
        <v>0</v>
      </c>
      <c r="G38" s="436">
        <v>1.6</v>
      </c>
      <c r="H38" s="436">
        <v>0</v>
      </c>
      <c r="I38" s="436">
        <v>1.1000000000000001</v>
      </c>
      <c r="J38" s="436">
        <v>2.8</v>
      </c>
      <c r="K38" s="436">
        <v>0</v>
      </c>
      <c r="L38" s="436">
        <v>0</v>
      </c>
      <c r="M38" s="437">
        <v>2.02</v>
      </c>
    </row>
    <row r="39" spans="2:13" x14ac:dyDescent="0.3">
      <c r="B39" s="326" t="s">
        <v>3076</v>
      </c>
    </row>
    <row r="40" spans="2:13" x14ac:dyDescent="0.3">
      <c r="J40" s="438"/>
    </row>
    <row r="44" spans="2:13" x14ac:dyDescent="0.3">
      <c r="B44" s="257" t="s">
        <v>3077</v>
      </c>
    </row>
    <row r="45" spans="2:13" x14ac:dyDescent="0.3">
      <c r="B45" s="422" t="s">
        <v>2858</v>
      </c>
      <c r="C45" s="422"/>
      <c r="D45" s="428"/>
      <c r="E45" s="428"/>
      <c r="F45" s="428"/>
      <c r="G45" s="428"/>
      <c r="H45" s="428"/>
      <c r="I45" s="428"/>
      <c r="J45" s="428"/>
      <c r="K45" s="428"/>
      <c r="L45" s="428"/>
      <c r="M45" s="428"/>
    </row>
    <row r="46" spans="2:13" x14ac:dyDescent="0.3">
      <c r="B46" s="309"/>
      <c r="C46" s="309"/>
      <c r="D46" s="309"/>
      <c r="E46" s="309"/>
      <c r="F46" s="309"/>
      <c r="G46" s="309"/>
      <c r="H46" s="309"/>
      <c r="I46" s="309"/>
      <c r="J46" s="309"/>
      <c r="K46" s="309"/>
      <c r="L46" s="309"/>
      <c r="M46" s="309"/>
    </row>
    <row r="47" spans="2:13" ht="49.5" x14ac:dyDescent="0.3">
      <c r="B47" s="309"/>
      <c r="C47" s="395" t="s">
        <v>3012</v>
      </c>
      <c r="D47" s="395" t="s">
        <v>3013</v>
      </c>
      <c r="E47" s="395" t="s">
        <v>3014</v>
      </c>
      <c r="F47" s="395" t="s">
        <v>3015</v>
      </c>
      <c r="G47" s="395" t="s">
        <v>3016</v>
      </c>
      <c r="H47" s="395" t="s">
        <v>3017</v>
      </c>
      <c r="I47" s="395" t="s">
        <v>3018</v>
      </c>
      <c r="J47" s="395" t="s">
        <v>808</v>
      </c>
      <c r="K47" s="395" t="s">
        <v>3019</v>
      </c>
      <c r="L47" s="395" t="s">
        <v>143</v>
      </c>
      <c r="M47" s="396" t="s">
        <v>145</v>
      </c>
    </row>
    <row r="48" spans="2:13" x14ac:dyDescent="0.3">
      <c r="B48" s="397" t="s">
        <v>3075</v>
      </c>
      <c r="C48" s="439">
        <v>1.3</v>
      </c>
      <c r="D48" s="439">
        <v>0</v>
      </c>
      <c r="E48" s="439">
        <v>0</v>
      </c>
      <c r="F48" s="439">
        <v>0</v>
      </c>
      <c r="G48" s="439">
        <v>1.7</v>
      </c>
      <c r="H48" s="439">
        <v>0</v>
      </c>
      <c r="I48" s="439">
        <v>1.6</v>
      </c>
      <c r="J48" s="439">
        <v>3.7</v>
      </c>
      <c r="K48" s="439">
        <v>0</v>
      </c>
      <c r="L48" s="439">
        <v>0</v>
      </c>
      <c r="M48" s="440">
        <v>2.54</v>
      </c>
    </row>
    <row r="49" spans="2:13" x14ac:dyDescent="0.3">
      <c r="B49" s="326" t="s">
        <v>3078</v>
      </c>
    </row>
    <row r="50" spans="2:13" x14ac:dyDescent="0.3">
      <c r="M50" s="441"/>
    </row>
    <row r="54" spans="2:13" x14ac:dyDescent="0.3">
      <c r="B54" s="257" t="s">
        <v>3079</v>
      </c>
    </row>
    <row r="55" spans="2:13" x14ac:dyDescent="0.3">
      <c r="B55" s="422" t="s">
        <v>2860</v>
      </c>
      <c r="C55" s="428"/>
      <c r="D55" s="428"/>
      <c r="E55" s="428"/>
      <c r="F55" s="428"/>
      <c r="G55" s="428"/>
      <c r="H55" s="428"/>
      <c r="I55" s="428"/>
      <c r="J55" s="428"/>
      <c r="K55" s="428"/>
      <c r="L55" s="428"/>
      <c r="M55" s="428"/>
    </row>
    <row r="56" spans="2:13" x14ac:dyDescent="0.3">
      <c r="B56" s="309"/>
      <c r="C56" s="309"/>
      <c r="D56" s="309"/>
      <c r="E56" s="309"/>
      <c r="F56" s="309"/>
      <c r="G56" s="309"/>
      <c r="H56" s="309"/>
      <c r="I56" s="309"/>
      <c r="J56" s="309"/>
      <c r="K56" s="309"/>
      <c r="L56" s="309"/>
      <c r="M56" s="309"/>
    </row>
    <row r="57" spans="2:13" ht="49.5" x14ac:dyDescent="0.3">
      <c r="B57" s="309"/>
      <c r="C57" s="395" t="s">
        <v>3012</v>
      </c>
      <c r="D57" s="395" t="s">
        <v>3013</v>
      </c>
      <c r="E57" s="395" t="s">
        <v>3014</v>
      </c>
      <c r="F57" s="395" t="s">
        <v>3015</v>
      </c>
      <c r="G57" s="395" t="s">
        <v>3016</v>
      </c>
      <c r="H57" s="395" t="s">
        <v>3017</v>
      </c>
      <c r="I57" s="395" t="s">
        <v>3018</v>
      </c>
      <c r="J57" s="395" t="s">
        <v>808</v>
      </c>
      <c r="K57" s="395" t="s">
        <v>3019</v>
      </c>
      <c r="L57" s="395" t="s">
        <v>143</v>
      </c>
      <c r="M57" s="396" t="s">
        <v>145</v>
      </c>
    </row>
    <row r="58" spans="2:13" x14ac:dyDescent="0.3">
      <c r="B58" s="254" t="s">
        <v>3080</v>
      </c>
      <c r="C58" s="253">
        <v>1.28</v>
      </c>
      <c r="D58" s="352">
        <v>0</v>
      </c>
      <c r="E58" s="352">
        <v>0</v>
      </c>
      <c r="F58" s="352">
        <v>0</v>
      </c>
      <c r="G58" s="253">
        <v>1.1599999999999999</v>
      </c>
      <c r="H58" s="253">
        <v>0</v>
      </c>
      <c r="I58" s="253">
        <v>7.0000000000000007E-2</v>
      </c>
      <c r="J58" s="253">
        <v>3.51</v>
      </c>
      <c r="K58" s="352">
        <v>0</v>
      </c>
      <c r="L58" s="352">
        <v>0</v>
      </c>
      <c r="M58" s="253">
        <v>2.2599999999999998</v>
      </c>
    </row>
    <row r="59" spans="2:13" x14ac:dyDescent="0.3">
      <c r="B59" s="254" t="s">
        <v>3081</v>
      </c>
      <c r="C59" s="253">
        <v>2.77</v>
      </c>
      <c r="D59" s="352">
        <v>0</v>
      </c>
      <c r="E59" s="352">
        <v>0</v>
      </c>
      <c r="F59" s="352">
        <v>0</v>
      </c>
      <c r="G59" s="253">
        <v>7.81</v>
      </c>
      <c r="H59" s="352">
        <v>0</v>
      </c>
      <c r="I59" s="253">
        <v>100</v>
      </c>
      <c r="J59" s="253">
        <v>0</v>
      </c>
      <c r="K59" s="352">
        <v>0</v>
      </c>
      <c r="L59" s="352">
        <v>0</v>
      </c>
      <c r="M59" s="253">
        <v>7.59</v>
      </c>
    </row>
    <row r="60" spans="2:13" x14ac:dyDescent="0.3">
      <c r="B60" s="254" t="s">
        <v>3082</v>
      </c>
      <c r="C60" s="253">
        <v>0</v>
      </c>
      <c r="D60" s="352">
        <v>0</v>
      </c>
      <c r="E60" s="352">
        <v>0</v>
      </c>
      <c r="F60" s="352">
        <v>0</v>
      </c>
      <c r="G60" s="253">
        <v>0</v>
      </c>
      <c r="H60" s="352">
        <v>0</v>
      </c>
      <c r="I60" s="253">
        <v>0</v>
      </c>
      <c r="J60" s="253">
        <v>55.28</v>
      </c>
      <c r="K60" s="352">
        <v>0</v>
      </c>
      <c r="L60" s="352">
        <v>0</v>
      </c>
      <c r="M60" s="253">
        <v>10.5</v>
      </c>
    </row>
    <row r="61" spans="2:13" x14ac:dyDescent="0.3">
      <c r="B61" s="254" t="s">
        <v>3083</v>
      </c>
      <c r="C61" s="253">
        <v>0</v>
      </c>
      <c r="D61" s="352">
        <v>0</v>
      </c>
      <c r="E61" s="352">
        <v>0</v>
      </c>
      <c r="F61" s="352">
        <v>0</v>
      </c>
      <c r="G61" s="253">
        <v>0</v>
      </c>
      <c r="H61" s="352">
        <v>0</v>
      </c>
      <c r="I61" s="253">
        <v>0</v>
      </c>
      <c r="J61" s="253">
        <v>0</v>
      </c>
      <c r="K61" s="352">
        <v>0</v>
      </c>
      <c r="L61" s="352">
        <v>0</v>
      </c>
      <c r="M61" s="253">
        <v>0</v>
      </c>
    </row>
    <row r="62" spans="2:13" x14ac:dyDescent="0.3">
      <c r="B62" s="254" t="s">
        <v>3084</v>
      </c>
      <c r="C62" s="253">
        <v>0</v>
      </c>
      <c r="D62" s="352">
        <v>0</v>
      </c>
      <c r="E62" s="352">
        <v>0</v>
      </c>
      <c r="F62" s="352">
        <v>0</v>
      </c>
      <c r="G62" s="253">
        <v>0</v>
      </c>
      <c r="H62" s="352">
        <v>0</v>
      </c>
      <c r="I62" s="253">
        <v>0</v>
      </c>
      <c r="J62" s="253">
        <v>0</v>
      </c>
      <c r="K62" s="352">
        <v>0</v>
      </c>
      <c r="L62" s="352">
        <v>0</v>
      </c>
      <c r="M62" s="253">
        <v>0</v>
      </c>
    </row>
    <row r="63" spans="2:13" x14ac:dyDescent="0.3">
      <c r="B63" s="309" t="s">
        <v>3085</v>
      </c>
      <c r="C63" s="349">
        <v>0</v>
      </c>
      <c r="D63" s="350">
        <v>0</v>
      </c>
      <c r="E63" s="350">
        <v>0</v>
      </c>
      <c r="F63" s="350">
        <v>0</v>
      </c>
      <c r="G63" s="349">
        <v>0</v>
      </c>
      <c r="H63" s="350">
        <v>0</v>
      </c>
      <c r="I63" s="349">
        <v>0</v>
      </c>
      <c r="J63" s="349">
        <v>0</v>
      </c>
      <c r="K63" s="350">
        <v>0</v>
      </c>
      <c r="L63" s="350">
        <v>0</v>
      </c>
      <c r="M63" s="349">
        <v>0</v>
      </c>
    </row>
    <row r="64" spans="2:13" x14ac:dyDescent="0.3">
      <c r="B64" s="326" t="s">
        <v>3086</v>
      </c>
    </row>
    <row r="68" spans="2:13" x14ac:dyDescent="0.3">
      <c r="B68" s="257" t="s">
        <v>3087</v>
      </c>
    </row>
    <row r="69" spans="2:13" x14ac:dyDescent="0.3">
      <c r="B69" s="422" t="s">
        <v>3088</v>
      </c>
      <c r="C69" s="428"/>
      <c r="D69" s="428"/>
      <c r="E69" s="428"/>
      <c r="F69" s="428"/>
      <c r="G69" s="428"/>
      <c r="H69" s="428"/>
      <c r="I69" s="428"/>
      <c r="J69" s="428"/>
      <c r="K69" s="428"/>
      <c r="L69" s="428"/>
      <c r="M69" s="428"/>
    </row>
    <row r="70" spans="2:13" x14ac:dyDescent="0.3">
      <c r="B70" s="309"/>
      <c r="C70" s="309"/>
      <c r="D70" s="309"/>
      <c r="E70" s="309"/>
      <c r="F70" s="309"/>
      <c r="G70" s="309"/>
      <c r="H70" s="309"/>
      <c r="I70" s="309"/>
      <c r="J70" s="309"/>
      <c r="K70" s="309"/>
      <c r="L70" s="309"/>
      <c r="M70" s="309"/>
    </row>
    <row r="71" spans="2:13" ht="49.5" x14ac:dyDescent="0.3">
      <c r="B71" s="309"/>
      <c r="C71" s="395" t="s">
        <v>3012</v>
      </c>
      <c r="D71" s="395" t="s">
        <v>3013</v>
      </c>
      <c r="E71" s="395" t="s">
        <v>3014</v>
      </c>
      <c r="F71" s="395" t="s">
        <v>3015</v>
      </c>
      <c r="G71" s="395" t="s">
        <v>3016</v>
      </c>
      <c r="H71" s="395" t="s">
        <v>3017</v>
      </c>
      <c r="I71" s="395" t="s">
        <v>3018</v>
      </c>
      <c r="J71" s="395" t="s">
        <v>808</v>
      </c>
      <c r="K71" s="395" t="s">
        <v>3019</v>
      </c>
      <c r="L71" s="395" t="s">
        <v>143</v>
      </c>
      <c r="M71" s="396" t="s">
        <v>145</v>
      </c>
    </row>
    <row r="72" spans="2:13" x14ac:dyDescent="0.3">
      <c r="B72" s="397" t="s">
        <v>3089</v>
      </c>
      <c r="C72" s="439">
        <v>0.6</v>
      </c>
      <c r="D72" s="439">
        <v>0</v>
      </c>
      <c r="E72" s="439">
        <v>0</v>
      </c>
      <c r="F72" s="439">
        <v>0</v>
      </c>
      <c r="G72" s="439">
        <v>0.1</v>
      </c>
      <c r="H72" s="439">
        <v>0</v>
      </c>
      <c r="I72" s="439">
        <v>0</v>
      </c>
      <c r="J72" s="439">
        <v>-1</v>
      </c>
      <c r="K72" s="439">
        <v>0</v>
      </c>
      <c r="L72" s="439">
        <v>0</v>
      </c>
      <c r="M72" s="425">
        <f>SUM(C72:L72)</f>
        <v>-0.30000000000000004</v>
      </c>
    </row>
    <row r="73" spans="2:13" x14ac:dyDescent="0.3">
      <c r="B73" s="442" t="s">
        <v>3090</v>
      </c>
      <c r="C73" s="315"/>
      <c r="D73" s="315"/>
      <c r="E73" s="315"/>
      <c r="F73" s="315"/>
    </row>
    <row r="77" spans="2:13" x14ac:dyDescent="0.3">
      <c r="B77" s="257" t="s">
        <v>3091</v>
      </c>
    </row>
    <row r="78" spans="2:13" x14ac:dyDescent="0.3">
      <c r="B78" s="422" t="s">
        <v>2864</v>
      </c>
      <c r="C78" s="428"/>
      <c r="D78" s="428"/>
      <c r="E78" s="428"/>
      <c r="F78" s="428"/>
      <c r="G78" s="428"/>
      <c r="H78" s="428"/>
      <c r="I78" s="428"/>
      <c r="J78" s="428"/>
      <c r="K78" s="428"/>
      <c r="L78" s="428"/>
      <c r="M78" s="428"/>
    </row>
    <row r="79" spans="2:13" x14ac:dyDescent="0.3">
      <c r="B79" s="309"/>
      <c r="C79" s="309"/>
      <c r="D79" s="309"/>
      <c r="E79" s="309"/>
      <c r="F79" s="309"/>
      <c r="G79" s="309"/>
      <c r="H79" s="309"/>
      <c r="I79" s="309"/>
      <c r="J79" s="309"/>
      <c r="K79" s="309"/>
      <c r="L79" s="309"/>
      <c r="M79" s="309"/>
    </row>
    <row r="80" spans="2:13" ht="49.5" x14ac:dyDescent="0.3">
      <c r="B80" s="309"/>
      <c r="C80" s="395" t="s">
        <v>3012</v>
      </c>
      <c r="D80" s="395" t="s">
        <v>3013</v>
      </c>
      <c r="E80" s="395" t="s">
        <v>3014</v>
      </c>
      <c r="F80" s="395" t="s">
        <v>3015</v>
      </c>
      <c r="G80" s="395" t="s">
        <v>3016</v>
      </c>
      <c r="H80" s="395" t="s">
        <v>3017</v>
      </c>
      <c r="I80" s="395" t="s">
        <v>3018</v>
      </c>
      <c r="J80" s="395" t="s">
        <v>808</v>
      </c>
      <c r="K80" s="395" t="s">
        <v>3019</v>
      </c>
      <c r="L80" s="395" t="s">
        <v>143</v>
      </c>
      <c r="M80" s="396" t="s">
        <v>145</v>
      </c>
    </row>
    <row r="81" spans="2:14" x14ac:dyDescent="0.3">
      <c r="B81" s="397" t="s">
        <v>3092</v>
      </c>
      <c r="C81" s="439">
        <v>5.8438350198824823E-3</v>
      </c>
      <c r="D81" s="439">
        <v>0</v>
      </c>
      <c r="E81" s="439">
        <v>0</v>
      </c>
      <c r="F81" s="439">
        <v>0</v>
      </c>
      <c r="G81" s="439">
        <v>2.6584410954585058E-3</v>
      </c>
      <c r="H81" s="439">
        <v>0</v>
      </c>
      <c r="I81" s="439">
        <v>0</v>
      </c>
      <c r="J81" s="439">
        <v>-1.0671288387438882E-3</v>
      </c>
      <c r="K81" s="439">
        <v>0</v>
      </c>
      <c r="L81" s="439">
        <v>0</v>
      </c>
      <c r="M81" s="439">
        <f>SUM(C81:L81)</f>
        <v>7.4351472765970998E-3</v>
      </c>
    </row>
    <row r="82" spans="2:14" x14ac:dyDescent="0.3">
      <c r="B82" s="326" t="s">
        <v>3093</v>
      </c>
    </row>
    <row r="83" spans="2:14" x14ac:dyDescent="0.3">
      <c r="B83" s="315"/>
    </row>
    <row r="86" spans="2:14" x14ac:dyDescent="0.3">
      <c r="N86" s="298" t="s">
        <v>2908</v>
      </c>
    </row>
  </sheetData>
  <hyperlinks>
    <hyperlink ref="N86" location="Contents!A1" display="To Frontpage" xr:uid="{6470EE12-F4BD-4369-9756-D226A948376D}"/>
  </hyperlinks>
  <pageMargins left="0.70866141732283472" right="0.70866141732283472" top="0.74803149606299213" bottom="0.74803149606299213" header="0.31496062992125984" footer="0.31496062992125984"/>
  <pageSetup paperSize="9" scale="37"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C7C85-5399-4EEA-8603-A1C128B18212}">
  <sheetPr>
    <pageSetUpPr fitToPage="1"/>
  </sheetPr>
  <dimension ref="B5:E55"/>
  <sheetViews>
    <sheetView zoomScaleNormal="100" workbookViewId="0"/>
  </sheetViews>
  <sheetFormatPr defaultRowHeight="16.5" x14ac:dyDescent="0.3"/>
  <cols>
    <col min="1" max="1" width="4.7109375" style="254" customWidth="1"/>
    <col min="2" max="2" width="71.140625" style="254" customWidth="1"/>
    <col min="3" max="3" width="1.7109375" style="254" customWidth="1"/>
    <col min="4" max="4" width="97.42578125" style="254" customWidth="1"/>
    <col min="5" max="5" width="49.5703125" style="254" customWidth="1"/>
    <col min="6" max="16384" width="9.140625" style="254"/>
  </cols>
  <sheetData>
    <row r="5" spans="2:5" x14ac:dyDescent="0.3">
      <c r="B5" s="443" t="s">
        <v>3094</v>
      </c>
      <c r="C5" s="443"/>
      <c r="D5" s="408"/>
      <c r="E5" s="408"/>
    </row>
    <row r="6" spans="2:5" ht="25.5" customHeight="1" x14ac:dyDescent="0.3">
      <c r="B6" s="444" t="s">
        <v>2867</v>
      </c>
      <c r="C6" s="444"/>
      <c r="D6" s="445" t="s">
        <v>3095</v>
      </c>
      <c r="E6" s="446" t="s">
        <v>3096</v>
      </c>
    </row>
    <row r="7" spans="2:5" x14ac:dyDescent="0.3">
      <c r="B7" s="447"/>
      <c r="C7" s="447"/>
      <c r="D7" s="448"/>
      <c r="E7" s="449"/>
    </row>
    <row r="8" spans="2:5" x14ac:dyDescent="0.3">
      <c r="B8" s="433" t="s">
        <v>3097</v>
      </c>
      <c r="C8" s="433"/>
      <c r="D8" s="450"/>
      <c r="E8" s="450"/>
    </row>
    <row r="9" spans="2:5" ht="33" x14ac:dyDescent="0.3">
      <c r="B9" s="271" t="s">
        <v>3098</v>
      </c>
      <c r="C9" s="271"/>
      <c r="D9" s="271" t="s">
        <v>2802</v>
      </c>
      <c r="E9" s="451"/>
    </row>
    <row r="10" spans="2:5" ht="6" customHeight="1" x14ac:dyDescent="0.3">
      <c r="B10" s="305"/>
      <c r="C10" s="305"/>
      <c r="D10" s="271"/>
      <c r="E10" s="451"/>
    </row>
    <row r="11" spans="2:5" ht="59.25" customHeight="1" x14ac:dyDescent="0.3">
      <c r="B11" s="305"/>
      <c r="C11" s="305"/>
      <c r="D11" s="271" t="s">
        <v>3099</v>
      </c>
      <c r="E11" s="451"/>
    </row>
    <row r="12" spans="2:5" ht="33" x14ac:dyDescent="0.3">
      <c r="B12" s="452" t="s">
        <v>3100</v>
      </c>
      <c r="C12" s="287"/>
      <c r="D12" s="453" t="s">
        <v>3101</v>
      </c>
      <c r="E12" s="451"/>
    </row>
    <row r="13" spans="2:5" ht="15" customHeight="1" x14ac:dyDescent="0.3">
      <c r="B13" s="454" t="s">
        <v>3102</v>
      </c>
      <c r="C13" s="287"/>
      <c r="D13" s="455" t="s">
        <v>3103</v>
      </c>
      <c r="E13" s="451"/>
    </row>
    <row r="14" spans="2:5" x14ac:dyDescent="0.3">
      <c r="B14" s="454"/>
      <c r="C14" s="287"/>
      <c r="D14" s="455" t="s">
        <v>3104</v>
      </c>
      <c r="E14" s="451"/>
    </row>
    <row r="15" spans="2:5" x14ac:dyDescent="0.3">
      <c r="B15" s="456"/>
      <c r="C15" s="456"/>
      <c r="D15" s="455" t="s">
        <v>3105</v>
      </c>
      <c r="E15" s="451"/>
    </row>
    <row r="16" spans="2:5" x14ac:dyDescent="0.3">
      <c r="B16" s="456"/>
      <c r="C16" s="456"/>
      <c r="D16" s="455" t="s">
        <v>3106</v>
      </c>
      <c r="E16" s="451"/>
    </row>
    <row r="17" spans="2:5" x14ac:dyDescent="0.3">
      <c r="B17" s="456"/>
      <c r="C17" s="456"/>
      <c r="D17" s="455" t="s">
        <v>3107</v>
      </c>
      <c r="E17" s="451"/>
    </row>
    <row r="18" spans="2:5" x14ac:dyDescent="0.3">
      <c r="B18" s="456"/>
      <c r="C18" s="456"/>
      <c r="D18" s="455" t="s">
        <v>3108</v>
      </c>
      <c r="E18" s="451"/>
    </row>
    <row r="19" spans="2:5" x14ac:dyDescent="0.3">
      <c r="B19" s="456"/>
      <c r="C19" s="456"/>
      <c r="D19" s="455" t="s">
        <v>3109</v>
      </c>
      <c r="E19" s="451"/>
    </row>
    <row r="20" spans="2:5" x14ac:dyDescent="0.3">
      <c r="B20" s="456"/>
      <c r="C20" s="456"/>
      <c r="D20" s="455" t="s">
        <v>3110</v>
      </c>
      <c r="E20" s="451"/>
    </row>
    <row r="21" spans="2:5" x14ac:dyDescent="0.3">
      <c r="B21" s="456"/>
      <c r="C21" s="456"/>
      <c r="D21" s="455" t="s">
        <v>3111</v>
      </c>
      <c r="E21" s="451"/>
    </row>
    <row r="22" spans="2:5" x14ac:dyDescent="0.3">
      <c r="B22" s="456"/>
      <c r="C22" s="456"/>
      <c r="D22" s="455"/>
      <c r="E22" s="271"/>
    </row>
    <row r="23" spans="2:5" x14ac:dyDescent="0.3">
      <c r="B23" s="433" t="s">
        <v>3112</v>
      </c>
      <c r="C23" s="433"/>
      <c r="D23" s="397"/>
      <c r="E23" s="397"/>
    </row>
    <row r="24" spans="2:5" ht="33" x14ac:dyDescent="0.3">
      <c r="B24" s="457" t="s">
        <v>3113</v>
      </c>
      <c r="C24" s="452"/>
      <c r="D24" s="271" t="s">
        <v>2803</v>
      </c>
      <c r="E24" s="451"/>
    </row>
    <row r="25" spans="2:5" x14ac:dyDescent="0.3">
      <c r="B25" s="458"/>
      <c r="C25" s="452"/>
      <c r="D25" s="271"/>
      <c r="E25" s="451"/>
    </row>
    <row r="26" spans="2:5" ht="33" x14ac:dyDescent="0.3">
      <c r="B26" s="458"/>
      <c r="C26" s="452"/>
      <c r="D26" s="271" t="s">
        <v>3114</v>
      </c>
      <c r="E26" s="451"/>
    </row>
    <row r="27" spans="2:5" x14ac:dyDescent="0.3">
      <c r="B27" s="458"/>
      <c r="C27" s="452"/>
      <c r="D27" s="282"/>
      <c r="E27" s="451"/>
    </row>
    <row r="28" spans="2:5" x14ac:dyDescent="0.3">
      <c r="B28" s="458" t="s">
        <v>3115</v>
      </c>
      <c r="C28" s="452"/>
      <c r="D28" s="271" t="s">
        <v>3116</v>
      </c>
      <c r="E28" s="451"/>
    </row>
    <row r="29" spans="2:5" x14ac:dyDescent="0.3">
      <c r="B29" s="458"/>
      <c r="C29" s="452"/>
      <c r="D29" s="271"/>
      <c r="E29" s="451"/>
    </row>
    <row r="30" spans="2:5" ht="33" x14ac:dyDescent="0.3">
      <c r="B30" s="458" t="s">
        <v>3117</v>
      </c>
      <c r="C30" s="452"/>
      <c r="D30" s="271" t="s">
        <v>3118</v>
      </c>
      <c r="E30" s="451"/>
    </row>
    <row r="31" spans="2:5" x14ac:dyDescent="0.3">
      <c r="B31" s="458"/>
      <c r="C31" s="452"/>
      <c r="D31" s="271"/>
      <c r="E31" s="451"/>
    </row>
    <row r="32" spans="2:5" ht="33" x14ac:dyDescent="0.3">
      <c r="B32" s="458" t="s">
        <v>3119</v>
      </c>
      <c r="C32" s="452"/>
      <c r="D32" s="271" t="s">
        <v>3120</v>
      </c>
      <c r="E32" s="451"/>
    </row>
    <row r="33" spans="2:5" x14ac:dyDescent="0.3">
      <c r="B33" s="458"/>
      <c r="C33" s="452"/>
      <c r="D33" s="271"/>
      <c r="E33" s="451"/>
    </row>
    <row r="34" spans="2:5" ht="49.5" x14ac:dyDescent="0.3">
      <c r="B34" s="287" t="s">
        <v>3121</v>
      </c>
      <c r="C34" s="287"/>
      <c r="D34" s="453" t="s">
        <v>3122</v>
      </c>
      <c r="E34" s="271"/>
    </row>
    <row r="37" spans="2:5" x14ac:dyDescent="0.3">
      <c r="B37" s="443" t="s">
        <v>3123</v>
      </c>
      <c r="C37" s="443"/>
      <c r="D37" s="408"/>
      <c r="E37" s="408"/>
    </row>
    <row r="38" spans="2:5" x14ac:dyDescent="0.3">
      <c r="B38" s="459" t="s">
        <v>3124</v>
      </c>
      <c r="C38" s="460"/>
      <c r="D38" s="461" t="s">
        <v>3125</v>
      </c>
      <c r="E38" s="461"/>
    </row>
    <row r="39" spans="2:5" x14ac:dyDescent="0.3">
      <c r="B39" s="459"/>
      <c r="C39" s="460"/>
      <c r="D39" s="462" t="s">
        <v>3126</v>
      </c>
      <c r="E39" s="462"/>
    </row>
    <row r="40" spans="2:5" x14ac:dyDescent="0.3">
      <c r="B40" s="460"/>
      <c r="C40" s="460"/>
      <c r="D40" s="463"/>
      <c r="E40" s="463"/>
    </row>
    <row r="41" spans="2:5" x14ac:dyDescent="0.3">
      <c r="B41" s="464" t="s">
        <v>3127</v>
      </c>
      <c r="C41" s="464"/>
      <c r="D41" s="465"/>
      <c r="E41" s="465"/>
    </row>
    <row r="42" spans="2:5" ht="64.5" customHeight="1" x14ac:dyDescent="0.3">
      <c r="B42" s="271" t="s">
        <v>3128</v>
      </c>
      <c r="C42" s="271"/>
      <c r="D42" s="466" t="s">
        <v>3129</v>
      </c>
      <c r="E42" s="466"/>
    </row>
    <row r="43" spans="2:5" ht="85.5" customHeight="1" x14ac:dyDescent="0.3">
      <c r="B43" s="287" t="s">
        <v>3130</v>
      </c>
      <c r="C43" s="287"/>
      <c r="D43" s="467" t="s">
        <v>3131</v>
      </c>
      <c r="E43" s="467"/>
    </row>
    <row r="44" spans="2:5" x14ac:dyDescent="0.3">
      <c r="B44" s="287"/>
      <c r="C44" s="287"/>
      <c r="D44" s="468" t="s">
        <v>3132</v>
      </c>
      <c r="E44" s="468"/>
    </row>
    <row r="45" spans="2:5" ht="15" customHeight="1" x14ac:dyDescent="0.3">
      <c r="B45" s="464" t="s">
        <v>3133</v>
      </c>
      <c r="C45" s="464"/>
      <c r="D45" s="469" t="s">
        <v>3134</v>
      </c>
      <c r="E45" s="469"/>
    </row>
    <row r="46" spans="2:5" ht="36" customHeight="1" x14ac:dyDescent="0.3">
      <c r="B46" s="452" t="s">
        <v>3135</v>
      </c>
      <c r="C46" s="287"/>
      <c r="D46" s="467" t="s">
        <v>3136</v>
      </c>
      <c r="E46" s="467"/>
    </row>
    <row r="47" spans="2:5" ht="179.25" customHeight="1" x14ac:dyDescent="0.3">
      <c r="C47" s="287"/>
      <c r="D47" s="467" t="s">
        <v>3137</v>
      </c>
      <c r="E47" s="467"/>
    </row>
    <row r="48" spans="2:5" ht="17.25" x14ac:dyDescent="0.3">
      <c r="B48" s="386"/>
      <c r="C48" s="386"/>
      <c r="D48" s="470" t="s">
        <v>3138</v>
      </c>
      <c r="E48" s="471"/>
    </row>
    <row r="49" spans="2:5" x14ac:dyDescent="0.3">
      <c r="D49" s="254" t="s">
        <v>3139</v>
      </c>
    </row>
    <row r="50" spans="2:5" ht="13.5" customHeight="1" x14ac:dyDescent="0.3"/>
    <row r="51" spans="2:5" ht="69" customHeight="1" x14ac:dyDescent="0.3">
      <c r="B51" s="452" t="s">
        <v>3140</v>
      </c>
      <c r="D51" s="467" t="s">
        <v>3141</v>
      </c>
      <c r="E51" s="467"/>
    </row>
    <row r="52" spans="2:5" ht="33.75" customHeight="1" x14ac:dyDescent="0.3">
      <c r="D52" s="472" t="s">
        <v>3142</v>
      </c>
      <c r="E52" s="472"/>
    </row>
    <row r="55" spans="2:5" x14ac:dyDescent="0.3">
      <c r="E55" s="298" t="s">
        <v>2908</v>
      </c>
    </row>
  </sheetData>
  <mergeCells count="23">
    <mergeCell ref="D47:E47"/>
    <mergeCell ref="D51:E51"/>
    <mergeCell ref="D52:E52"/>
    <mergeCell ref="D41:E41"/>
    <mergeCell ref="D42:E42"/>
    <mergeCell ref="D43:E43"/>
    <mergeCell ref="D44:E44"/>
    <mergeCell ref="D45:E45"/>
    <mergeCell ref="D46:E46"/>
    <mergeCell ref="B30:B31"/>
    <mergeCell ref="E30:E31"/>
    <mergeCell ref="B32:B33"/>
    <mergeCell ref="E32:E33"/>
    <mergeCell ref="B38:B39"/>
    <mergeCell ref="D38:E38"/>
    <mergeCell ref="D39:E39"/>
    <mergeCell ref="E9:E11"/>
    <mergeCell ref="E12:E21"/>
    <mergeCell ref="B13:B14"/>
    <mergeCell ref="B24:B27"/>
    <mergeCell ref="E24:E27"/>
    <mergeCell ref="B28:B29"/>
    <mergeCell ref="E28:E29"/>
  </mergeCells>
  <hyperlinks>
    <hyperlink ref="D45:E45" r:id="rId1" display="Legal framework for valuation and LTV-calculation follow the rules of the Danish FSA - Bekendtgørelse nr. 687 af 20. juni 2007" xr:uid="{856A974A-5EF5-4EB9-8EB4-0418FB18CE04}"/>
    <hyperlink ref="E55" location="Contents!A1" display="To Frontpage" xr:uid="{BCB42571-6022-425B-956A-6E78C3074C61}"/>
  </hyperlinks>
  <pageMargins left="0.7" right="0.7" top="0.75" bottom="0.75" header="0.3" footer="0.3"/>
  <pageSetup paperSize="9" scale="56" fitToHeight="0" orientation="landscape" r:id="rId2"/>
  <rowBreaks count="1" manualBreakCount="1">
    <brk id="36" max="16383" man="1"/>
  </row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52B2A-6EF4-4379-A8FE-876F4705034F}">
  <dimension ref="B1:D74"/>
  <sheetViews>
    <sheetView zoomScaleNormal="100" workbookViewId="0"/>
  </sheetViews>
  <sheetFormatPr defaultRowHeight="16.5" x14ac:dyDescent="0.3"/>
  <cols>
    <col min="1" max="1" width="4.7109375" style="254" customWidth="1"/>
    <col min="2" max="2" width="71.140625" style="254" customWidth="1"/>
    <col min="3" max="3" width="68.140625" style="254" customWidth="1"/>
    <col min="4" max="4" width="80.28515625" style="254" customWidth="1"/>
    <col min="5" max="16384" width="9.140625" style="254"/>
  </cols>
  <sheetData>
    <row r="1" spans="2:4" s="473" customFormat="1" x14ac:dyDescent="0.3"/>
    <row r="2" spans="2:4" s="473" customFormat="1" x14ac:dyDescent="0.3"/>
    <row r="3" spans="2:4" s="473" customFormat="1" x14ac:dyDescent="0.3"/>
    <row r="4" spans="2:4" s="473" customFormat="1" x14ac:dyDescent="0.3"/>
    <row r="5" spans="2:4" s="473" customFormat="1" x14ac:dyDescent="0.3">
      <c r="B5" s="474" t="s">
        <v>3143</v>
      </c>
    </row>
    <row r="6" spans="2:4" s="473" customFormat="1" x14ac:dyDescent="0.3">
      <c r="B6" s="475" t="s">
        <v>2869</v>
      </c>
      <c r="C6" s="476" t="s">
        <v>3095</v>
      </c>
      <c r="D6" s="476"/>
    </row>
    <row r="7" spans="2:4" s="473" customFormat="1" x14ac:dyDescent="0.3">
      <c r="B7" s="475" t="s">
        <v>3144</v>
      </c>
      <c r="C7" s="476"/>
      <c r="D7" s="476"/>
    </row>
    <row r="8" spans="2:4" s="473" customFormat="1" x14ac:dyDescent="0.3">
      <c r="B8" s="477" t="s">
        <v>2877</v>
      </c>
      <c r="C8" s="478" t="s">
        <v>3145</v>
      </c>
      <c r="D8" s="478"/>
    </row>
    <row r="9" spans="2:4" s="473" customFormat="1" x14ac:dyDescent="0.3">
      <c r="B9" s="477" t="s">
        <v>3146</v>
      </c>
      <c r="C9" s="479" t="s">
        <v>3147</v>
      </c>
      <c r="D9" s="479"/>
    </row>
    <row r="10" spans="2:4" s="473" customFormat="1" x14ac:dyDescent="0.3">
      <c r="B10" s="477" t="s">
        <v>2880</v>
      </c>
      <c r="C10" s="478" t="s">
        <v>3148</v>
      </c>
      <c r="D10" s="478"/>
    </row>
    <row r="11" spans="2:4" s="473" customFormat="1" x14ac:dyDescent="0.3">
      <c r="B11" s="477" t="s">
        <v>2881</v>
      </c>
      <c r="C11" s="478" t="s">
        <v>3149</v>
      </c>
      <c r="D11" s="478"/>
    </row>
    <row r="12" spans="2:4" s="473" customFormat="1" x14ac:dyDescent="0.3">
      <c r="B12" s="477" t="s">
        <v>2882</v>
      </c>
      <c r="C12" s="478" t="s">
        <v>3150</v>
      </c>
      <c r="D12" s="478"/>
    </row>
    <row r="13" spans="2:4" s="473" customFormat="1" x14ac:dyDescent="0.3">
      <c r="B13" s="477" t="s">
        <v>2883</v>
      </c>
      <c r="C13" s="478" t="s">
        <v>3151</v>
      </c>
      <c r="D13" s="478"/>
    </row>
    <row r="14" spans="2:4" s="473" customFormat="1" x14ac:dyDescent="0.3">
      <c r="B14" s="477" t="s">
        <v>3152</v>
      </c>
      <c r="C14" s="478" t="s">
        <v>3153</v>
      </c>
      <c r="D14" s="478"/>
    </row>
    <row r="15" spans="2:4" s="473" customFormat="1" x14ac:dyDescent="0.3">
      <c r="B15" s="477" t="s">
        <v>2885</v>
      </c>
      <c r="C15" s="478" t="s">
        <v>3154</v>
      </c>
      <c r="D15" s="478"/>
    </row>
    <row r="16" spans="2:4" s="473" customFormat="1" x14ac:dyDescent="0.3">
      <c r="B16" s="480" t="s">
        <v>2887</v>
      </c>
      <c r="C16" s="478" t="s">
        <v>3155</v>
      </c>
      <c r="D16" s="478"/>
    </row>
    <row r="17" spans="2:4" s="473" customFormat="1" ht="30" customHeight="1" x14ac:dyDescent="0.3">
      <c r="B17" s="481" t="s">
        <v>2888</v>
      </c>
      <c r="C17" s="482" t="s">
        <v>3156</v>
      </c>
      <c r="D17" s="482"/>
    </row>
    <row r="18" spans="2:4" s="473" customFormat="1" x14ac:dyDescent="0.3">
      <c r="B18" s="483" t="s">
        <v>2890</v>
      </c>
      <c r="C18" s="479" t="s">
        <v>3157</v>
      </c>
      <c r="D18" s="479"/>
    </row>
    <row r="19" spans="2:4" s="473" customFormat="1" x14ac:dyDescent="0.3">
      <c r="B19" s="477" t="s">
        <v>2892</v>
      </c>
      <c r="C19" s="478" t="s">
        <v>3158</v>
      </c>
      <c r="D19" s="478"/>
    </row>
    <row r="20" spans="2:4" s="473" customFormat="1" x14ac:dyDescent="0.3">
      <c r="B20" s="477" t="s">
        <v>2906</v>
      </c>
      <c r="C20" s="478" t="s">
        <v>3159</v>
      </c>
      <c r="D20" s="478"/>
    </row>
    <row r="21" spans="2:4" s="473" customFormat="1" ht="33" x14ac:dyDescent="0.3">
      <c r="B21" s="477" t="s">
        <v>3160</v>
      </c>
      <c r="C21" s="478" t="s">
        <v>3161</v>
      </c>
      <c r="D21" s="478"/>
    </row>
    <row r="22" spans="2:4" s="473" customFormat="1" x14ac:dyDescent="0.3">
      <c r="B22" s="484"/>
      <c r="C22" s="485"/>
      <c r="D22" s="486"/>
    </row>
    <row r="23" spans="2:4" s="473" customFormat="1" x14ac:dyDescent="0.3">
      <c r="B23" s="475" t="s">
        <v>2869</v>
      </c>
      <c r="C23" s="487" t="s">
        <v>3095</v>
      </c>
      <c r="D23" s="487"/>
    </row>
    <row r="24" spans="2:4" s="473" customFormat="1" x14ac:dyDescent="0.3">
      <c r="B24" s="475" t="s">
        <v>3162</v>
      </c>
      <c r="C24" s="487"/>
      <c r="D24" s="487"/>
    </row>
    <row r="25" spans="2:4" s="473" customFormat="1" x14ac:dyDescent="0.3">
      <c r="B25" s="488" t="s">
        <v>2911</v>
      </c>
      <c r="C25" s="482" t="s">
        <v>3163</v>
      </c>
      <c r="D25" s="482"/>
    </row>
    <row r="26" spans="2:4" s="473" customFormat="1" ht="36" customHeight="1" x14ac:dyDescent="0.3">
      <c r="B26" s="477" t="s">
        <v>3164</v>
      </c>
      <c r="C26" s="489" t="s">
        <v>3165</v>
      </c>
      <c r="D26" s="489"/>
    </row>
    <row r="27" spans="2:4" s="473" customFormat="1" x14ac:dyDescent="0.3">
      <c r="B27" s="488" t="s">
        <v>3166</v>
      </c>
      <c r="C27" s="482" t="s">
        <v>3167</v>
      </c>
      <c r="D27" s="482"/>
    </row>
    <row r="28" spans="2:4" s="473" customFormat="1" x14ac:dyDescent="0.3">
      <c r="B28" s="488" t="s">
        <v>3168</v>
      </c>
      <c r="C28" s="482" t="s">
        <v>3169</v>
      </c>
      <c r="D28" s="482"/>
    </row>
    <row r="29" spans="2:4" s="473" customFormat="1" x14ac:dyDescent="0.3">
      <c r="B29" s="488" t="s">
        <v>3170</v>
      </c>
      <c r="C29" s="479" t="s">
        <v>3171</v>
      </c>
      <c r="D29" s="479"/>
    </row>
    <row r="30" spans="2:4" s="473" customFormat="1" x14ac:dyDescent="0.3">
      <c r="B30" s="488" t="s">
        <v>2921</v>
      </c>
      <c r="C30" s="489" t="s">
        <v>3172</v>
      </c>
      <c r="D30" s="489"/>
    </row>
    <row r="31" spans="2:4" s="473" customFormat="1" x14ac:dyDescent="0.3">
      <c r="B31" s="488" t="s">
        <v>2922</v>
      </c>
      <c r="C31" s="482" t="s">
        <v>3173</v>
      </c>
      <c r="D31" s="482"/>
    </row>
    <row r="32" spans="2:4" s="473" customFormat="1" x14ac:dyDescent="0.3">
      <c r="B32" s="488" t="s">
        <v>3174</v>
      </c>
      <c r="C32" s="482" t="s">
        <v>3175</v>
      </c>
      <c r="D32" s="482"/>
    </row>
    <row r="33" spans="2:4" s="473" customFormat="1" x14ac:dyDescent="0.3">
      <c r="B33" s="483"/>
      <c r="C33" s="480"/>
      <c r="D33" s="477"/>
    </row>
    <row r="34" spans="2:4" s="473" customFormat="1" x14ac:dyDescent="0.3">
      <c r="B34" s="475" t="s">
        <v>2869</v>
      </c>
      <c r="C34" s="476" t="s">
        <v>3095</v>
      </c>
      <c r="D34" s="476"/>
    </row>
    <row r="35" spans="2:4" s="473" customFormat="1" x14ac:dyDescent="0.3">
      <c r="B35" s="475" t="s">
        <v>3176</v>
      </c>
      <c r="C35" s="476"/>
      <c r="D35" s="476"/>
    </row>
    <row r="36" spans="2:4" s="473" customFormat="1" ht="52.5" customHeight="1" x14ac:dyDescent="0.3">
      <c r="B36" s="490" t="s">
        <v>2998</v>
      </c>
      <c r="C36" s="482" t="s">
        <v>3177</v>
      </c>
      <c r="D36" s="482"/>
    </row>
    <row r="37" spans="2:4" s="473" customFormat="1" ht="169.5" customHeight="1" x14ac:dyDescent="0.3">
      <c r="B37" s="490" t="s">
        <v>2999</v>
      </c>
      <c r="C37" s="482" t="s">
        <v>3178</v>
      </c>
      <c r="D37" s="482"/>
    </row>
    <row r="38" spans="2:4" s="473" customFormat="1" x14ac:dyDescent="0.3">
      <c r="B38" s="488"/>
      <c r="C38" s="477"/>
      <c r="D38" s="477"/>
    </row>
    <row r="39" spans="2:4" s="473" customFormat="1" x14ac:dyDescent="0.3">
      <c r="B39" s="475" t="s">
        <v>2869</v>
      </c>
      <c r="C39" s="476" t="s">
        <v>3095</v>
      </c>
      <c r="D39" s="476"/>
    </row>
    <row r="40" spans="2:4" s="473" customFormat="1" x14ac:dyDescent="0.3">
      <c r="B40" s="475" t="s">
        <v>3179</v>
      </c>
      <c r="C40" s="476"/>
      <c r="D40" s="476"/>
    </row>
    <row r="41" spans="2:4" s="473" customFormat="1" ht="75" customHeight="1" x14ac:dyDescent="0.3">
      <c r="B41" s="484" t="s">
        <v>3005</v>
      </c>
      <c r="C41" s="482" t="s">
        <v>3180</v>
      </c>
      <c r="D41" s="482"/>
    </row>
    <row r="42" spans="2:4" s="473" customFormat="1" ht="32.25" customHeight="1" x14ac:dyDescent="0.3">
      <c r="B42" s="490" t="s">
        <v>3006</v>
      </c>
      <c r="C42" s="482" t="s">
        <v>3181</v>
      </c>
      <c r="D42" s="482"/>
    </row>
    <row r="43" spans="2:4" s="473" customFormat="1" x14ac:dyDescent="0.3">
      <c r="B43" s="490" t="s">
        <v>3007</v>
      </c>
      <c r="C43" s="482" t="s">
        <v>3182</v>
      </c>
      <c r="D43" s="482"/>
    </row>
    <row r="44" spans="2:4" s="473" customFormat="1" x14ac:dyDescent="0.3">
      <c r="B44" s="491"/>
      <c r="C44" s="492"/>
      <c r="D44" s="477"/>
    </row>
    <row r="45" spans="2:4" s="473" customFormat="1" x14ac:dyDescent="0.3">
      <c r="B45" s="475" t="s">
        <v>2869</v>
      </c>
      <c r="C45" s="476" t="s">
        <v>3095</v>
      </c>
      <c r="D45" s="476"/>
    </row>
    <row r="46" spans="2:4" s="473" customFormat="1" x14ac:dyDescent="0.3">
      <c r="B46" s="475" t="s">
        <v>3183</v>
      </c>
      <c r="C46" s="476"/>
      <c r="D46" s="476"/>
    </row>
    <row r="47" spans="2:4" s="473" customFormat="1" x14ac:dyDescent="0.3">
      <c r="B47" s="480" t="s">
        <v>3012</v>
      </c>
      <c r="C47" s="493" t="s">
        <v>3184</v>
      </c>
      <c r="D47" s="493"/>
    </row>
    <row r="48" spans="2:4" s="473" customFormat="1" x14ac:dyDescent="0.3">
      <c r="B48" s="491" t="s">
        <v>3013</v>
      </c>
      <c r="C48" s="493" t="s">
        <v>3185</v>
      </c>
      <c r="D48" s="493"/>
    </row>
    <row r="49" spans="2:4" s="473" customFormat="1" ht="15.75" customHeight="1" x14ac:dyDescent="0.3">
      <c r="B49" s="491" t="s">
        <v>3014</v>
      </c>
      <c r="C49" s="493" t="s">
        <v>3186</v>
      </c>
      <c r="D49" s="493"/>
    </row>
    <row r="50" spans="2:4" s="473" customFormat="1" ht="14.25" customHeight="1" x14ac:dyDescent="0.3">
      <c r="B50" s="491" t="s">
        <v>3015</v>
      </c>
      <c r="C50" s="493" t="s">
        <v>3187</v>
      </c>
      <c r="D50" s="493"/>
    </row>
    <row r="51" spans="2:4" s="473" customFormat="1" x14ac:dyDescent="0.3">
      <c r="B51" s="491" t="s">
        <v>3016</v>
      </c>
      <c r="C51" s="493" t="s">
        <v>3188</v>
      </c>
      <c r="D51" s="493"/>
    </row>
    <row r="52" spans="2:4" s="473" customFormat="1" x14ac:dyDescent="0.3">
      <c r="B52" s="491" t="s">
        <v>3017</v>
      </c>
      <c r="C52" s="493" t="s">
        <v>3189</v>
      </c>
      <c r="D52" s="493"/>
    </row>
    <row r="53" spans="2:4" s="473" customFormat="1" x14ac:dyDescent="0.3">
      <c r="B53" s="491" t="s">
        <v>3018</v>
      </c>
      <c r="C53" s="493" t="s">
        <v>3190</v>
      </c>
      <c r="D53" s="493"/>
    </row>
    <row r="54" spans="2:4" s="473" customFormat="1" x14ac:dyDescent="0.3">
      <c r="B54" s="491" t="s">
        <v>808</v>
      </c>
      <c r="C54" s="493" t="s">
        <v>3191</v>
      </c>
      <c r="D54" s="493"/>
    </row>
    <row r="55" spans="2:4" s="473" customFormat="1" x14ac:dyDescent="0.3">
      <c r="B55" s="491" t="s">
        <v>3019</v>
      </c>
      <c r="C55" s="493" t="s">
        <v>3192</v>
      </c>
      <c r="D55" s="493"/>
    </row>
    <row r="56" spans="2:4" s="473" customFormat="1" x14ac:dyDescent="0.3">
      <c r="B56" s="473" t="s">
        <v>143</v>
      </c>
      <c r="C56" s="493" t="s">
        <v>3193</v>
      </c>
      <c r="D56" s="493"/>
    </row>
    <row r="57" spans="2:4" s="473" customFormat="1" x14ac:dyDescent="0.3"/>
    <row r="58" spans="2:4" s="473" customFormat="1" x14ac:dyDescent="0.3">
      <c r="B58" s="475" t="s">
        <v>2869</v>
      </c>
      <c r="C58" s="494" t="s">
        <v>3095</v>
      </c>
      <c r="D58" s="495"/>
    </row>
    <row r="59" spans="2:4" s="473" customFormat="1" x14ac:dyDescent="0.3">
      <c r="B59" s="475" t="s">
        <v>3194</v>
      </c>
      <c r="C59" s="494"/>
      <c r="D59" s="495"/>
    </row>
    <row r="60" spans="2:4" s="473" customFormat="1" ht="60" customHeight="1" x14ac:dyDescent="0.3">
      <c r="B60" s="490" t="s">
        <v>3050</v>
      </c>
      <c r="C60" s="493" t="s">
        <v>3195</v>
      </c>
      <c r="D60" s="493"/>
    </row>
    <row r="61" spans="2:4" s="473" customFormat="1" ht="64.5" customHeight="1" x14ac:dyDescent="0.3">
      <c r="B61" s="490" t="s">
        <v>3196</v>
      </c>
      <c r="C61" s="493" t="s">
        <v>3197</v>
      </c>
      <c r="D61" s="493"/>
    </row>
    <row r="62" spans="2:4" s="473" customFormat="1" ht="101.25" customHeight="1" x14ac:dyDescent="0.3">
      <c r="B62" s="490" t="s">
        <v>3198</v>
      </c>
      <c r="C62" s="493" t="s">
        <v>3199</v>
      </c>
      <c r="D62" s="493"/>
    </row>
    <row r="63" spans="2:4" s="473" customFormat="1" ht="49.5" customHeight="1" x14ac:dyDescent="0.3">
      <c r="B63" s="490" t="s">
        <v>3057</v>
      </c>
      <c r="C63" s="493" t="s">
        <v>3200</v>
      </c>
      <c r="D63" s="493"/>
    </row>
    <row r="64" spans="2:4" s="473" customFormat="1" ht="15" customHeight="1" x14ac:dyDescent="0.3">
      <c r="B64" s="490" t="s">
        <v>3201</v>
      </c>
      <c r="C64" s="493" t="s">
        <v>3202</v>
      </c>
      <c r="D64" s="493"/>
    </row>
    <row r="65" spans="2:4" s="473" customFormat="1" x14ac:dyDescent="0.3">
      <c r="B65" s="490" t="s">
        <v>3203</v>
      </c>
      <c r="C65" s="493" t="s">
        <v>3204</v>
      </c>
      <c r="D65" s="493"/>
    </row>
    <row r="66" spans="2:4" s="473" customFormat="1" x14ac:dyDescent="0.3">
      <c r="B66" s="490" t="s">
        <v>143</v>
      </c>
      <c r="C66" s="493" t="s">
        <v>3205</v>
      </c>
      <c r="D66" s="493"/>
    </row>
    <row r="67" spans="2:4" s="473" customFormat="1" x14ac:dyDescent="0.3"/>
    <row r="68" spans="2:4" s="473" customFormat="1" x14ac:dyDescent="0.3">
      <c r="B68" s="475" t="s">
        <v>2869</v>
      </c>
      <c r="C68" s="476" t="s">
        <v>3095</v>
      </c>
      <c r="D68" s="476"/>
    </row>
    <row r="69" spans="2:4" s="473" customFormat="1" x14ac:dyDescent="0.3">
      <c r="B69" s="475" t="s">
        <v>3206</v>
      </c>
      <c r="C69" s="476"/>
      <c r="D69" s="476"/>
    </row>
    <row r="70" spans="2:4" s="473" customFormat="1" x14ac:dyDescent="0.3">
      <c r="B70" s="491" t="s">
        <v>3207</v>
      </c>
      <c r="C70" s="493" t="s">
        <v>3208</v>
      </c>
      <c r="D70" s="493"/>
    </row>
    <row r="71" spans="2:4" s="473" customFormat="1" x14ac:dyDescent="0.3">
      <c r="B71" s="491"/>
      <c r="C71" s="477"/>
      <c r="D71" s="477"/>
    </row>
    <row r="72" spans="2:4" s="473" customFormat="1" x14ac:dyDescent="0.3">
      <c r="B72" s="496"/>
      <c r="C72" s="497"/>
      <c r="D72" s="497"/>
    </row>
    <row r="73" spans="2:4" s="473" customFormat="1" x14ac:dyDescent="0.3">
      <c r="B73" s="496"/>
      <c r="C73" s="497"/>
      <c r="D73" s="498" t="s">
        <v>3209</v>
      </c>
    </row>
    <row r="74" spans="2:4" s="473" customFormat="1" x14ac:dyDescent="0.3">
      <c r="B74" s="491"/>
      <c r="C74" s="497"/>
      <c r="D74" s="497"/>
    </row>
  </sheetData>
  <mergeCells count="51">
    <mergeCell ref="C66:D66"/>
    <mergeCell ref="C68:D69"/>
    <mergeCell ref="C70:D70"/>
    <mergeCell ref="C60:D60"/>
    <mergeCell ref="C61:D61"/>
    <mergeCell ref="C62:D62"/>
    <mergeCell ref="C63:D63"/>
    <mergeCell ref="C64:D64"/>
    <mergeCell ref="C65:D65"/>
    <mergeCell ref="C51:D51"/>
    <mergeCell ref="C52:D52"/>
    <mergeCell ref="C53:D53"/>
    <mergeCell ref="C54:D54"/>
    <mergeCell ref="C55:D55"/>
    <mergeCell ref="C56:D56"/>
    <mergeCell ref="C43:D43"/>
    <mergeCell ref="C45:D46"/>
    <mergeCell ref="C47:D47"/>
    <mergeCell ref="C48:D48"/>
    <mergeCell ref="C49:D49"/>
    <mergeCell ref="C50:D50"/>
    <mergeCell ref="C34:D35"/>
    <mergeCell ref="C36:D36"/>
    <mergeCell ref="C37:D37"/>
    <mergeCell ref="C39:D40"/>
    <mergeCell ref="C41:D41"/>
    <mergeCell ref="C42:D42"/>
    <mergeCell ref="C27:D27"/>
    <mergeCell ref="C28:D28"/>
    <mergeCell ref="C29:D29"/>
    <mergeCell ref="C30:D30"/>
    <mergeCell ref="C31:D31"/>
    <mergeCell ref="C32:D32"/>
    <mergeCell ref="C19:D19"/>
    <mergeCell ref="C20:D20"/>
    <mergeCell ref="C21:D21"/>
    <mergeCell ref="C23:D24"/>
    <mergeCell ref="C25:D25"/>
    <mergeCell ref="C26:D26"/>
    <mergeCell ref="C13:D13"/>
    <mergeCell ref="C14:D14"/>
    <mergeCell ref="C15:D15"/>
    <mergeCell ref="C16:D16"/>
    <mergeCell ref="C17:D17"/>
    <mergeCell ref="C18:D18"/>
    <mergeCell ref="C6:D7"/>
    <mergeCell ref="C8:D8"/>
    <mergeCell ref="C9:D9"/>
    <mergeCell ref="C10:D10"/>
    <mergeCell ref="C11:D11"/>
    <mergeCell ref="C12:D12"/>
  </mergeCells>
  <hyperlinks>
    <hyperlink ref="D73" location="Frontpage!A1" display="To Frontpage" xr:uid="{D18206E5-6124-4FB8-8327-0708CCF28D3A}"/>
  </hyperlinks>
  <pageMargins left="0.7" right="0.7" top="0.75" bottom="0.75" header="0.3" footer="0.3"/>
  <pageSetup paperSize="9" scale="37" fitToWidth="0"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tabColor rgb="FF243386"/>
  </sheetPr>
  <dimension ref="A1:I515"/>
  <sheetViews>
    <sheetView zoomScale="80" zoomScaleNormal="80" workbookViewId="0">
      <selection sqref="A1:B1"/>
    </sheetView>
  </sheetViews>
  <sheetFormatPr defaultRowHeight="15" x14ac:dyDescent="0.25"/>
  <cols>
    <col min="1" max="1" width="13.28515625" customWidth="1"/>
    <col min="2" max="2" width="59" customWidth="1"/>
    <col min="3" max="7" width="36.7109375" customWidth="1"/>
  </cols>
  <sheetData>
    <row r="1" spans="1:9" ht="45" customHeight="1" x14ac:dyDescent="0.25">
      <c r="A1" s="222" t="s">
        <v>1565</v>
      </c>
      <c r="B1" s="222"/>
    </row>
    <row r="2" spans="1:9" ht="31.5" x14ac:dyDescent="0.25">
      <c r="A2" s="48" t="s">
        <v>2169</v>
      </c>
      <c r="B2" s="48"/>
      <c r="C2" s="49"/>
      <c r="D2" s="49"/>
      <c r="E2" s="49"/>
      <c r="F2" s="196" t="s">
        <v>2379</v>
      </c>
      <c r="G2" s="84"/>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71</v>
      </c>
      <c r="C5" s="54" t="s">
        <v>72</v>
      </c>
      <c r="D5" s="52"/>
      <c r="E5" s="238" t="s">
        <v>2150</v>
      </c>
      <c r="F5" s="239"/>
      <c r="G5" s="166" t="s">
        <v>2149</v>
      </c>
      <c r="H5" s="164"/>
    </row>
    <row r="6" spans="1:9" x14ac:dyDescent="0.25">
      <c r="A6" s="51"/>
      <c r="B6" s="51"/>
      <c r="C6" s="51"/>
      <c r="D6" s="51"/>
      <c r="F6" s="167"/>
      <c r="G6" s="167"/>
    </row>
    <row r="7" spans="1:9" ht="18.75" customHeight="1" x14ac:dyDescent="0.25">
      <c r="A7" s="55"/>
      <c r="B7" s="224" t="s">
        <v>2178</v>
      </c>
      <c r="C7" s="225"/>
      <c r="D7" s="168"/>
      <c r="E7" s="224" t="s">
        <v>2166</v>
      </c>
      <c r="F7" s="223"/>
      <c r="G7" s="223"/>
      <c r="H7" s="225"/>
    </row>
    <row r="8" spans="1:9" ht="18.75" customHeight="1" x14ac:dyDescent="0.25">
      <c r="A8" s="51"/>
      <c r="B8" s="240" t="s">
        <v>2143</v>
      </c>
      <c r="C8" s="241"/>
      <c r="D8" s="168"/>
      <c r="E8" s="242" t="s">
        <v>83</v>
      </c>
      <c r="F8" s="243"/>
      <c r="G8" s="243"/>
      <c r="H8" s="244"/>
    </row>
    <row r="9" spans="1:9" ht="18.75" customHeight="1" x14ac:dyDescent="0.25">
      <c r="A9" s="51"/>
      <c r="B9" s="240" t="s">
        <v>2147</v>
      </c>
      <c r="C9" s="241"/>
      <c r="D9" s="169"/>
      <c r="E9" s="242"/>
      <c r="F9" s="243"/>
      <c r="G9" s="243"/>
      <c r="H9" s="244"/>
      <c r="I9" s="164"/>
    </row>
    <row r="10" spans="1:9" x14ac:dyDescent="0.25">
      <c r="A10" s="170"/>
      <c r="B10" s="245"/>
      <c r="C10" s="245"/>
      <c r="D10" s="168"/>
      <c r="E10" s="242"/>
      <c r="F10" s="243"/>
      <c r="G10" s="243"/>
      <c r="H10" s="244"/>
      <c r="I10" s="164"/>
    </row>
    <row r="11" spans="1:9" ht="15.75" thickBot="1" x14ac:dyDescent="0.3">
      <c r="A11" s="170"/>
      <c r="B11" s="246"/>
      <c r="C11" s="247"/>
      <c r="D11" s="169"/>
      <c r="E11" s="242"/>
      <c r="F11" s="243"/>
      <c r="G11" s="243"/>
      <c r="H11" s="244"/>
      <c r="I11" s="164"/>
    </row>
    <row r="12" spans="1:9" x14ac:dyDescent="0.25">
      <c r="A12" s="51"/>
      <c r="B12" s="171"/>
      <c r="C12" s="51"/>
      <c r="D12" s="51"/>
      <c r="E12" s="242"/>
      <c r="F12" s="243"/>
      <c r="G12" s="243"/>
      <c r="H12" s="244"/>
      <c r="I12" s="164"/>
    </row>
    <row r="13" spans="1:9" ht="15.75" customHeight="1" thickBot="1" x14ac:dyDescent="0.3">
      <c r="A13" s="51"/>
      <c r="B13" s="171"/>
      <c r="C13" s="51"/>
      <c r="D13" s="51"/>
      <c r="E13" s="233" t="s">
        <v>2179</v>
      </c>
      <c r="F13" s="234"/>
      <c r="G13" s="235" t="s">
        <v>2180</v>
      </c>
      <c r="H13" s="236"/>
      <c r="I13" s="164"/>
    </row>
    <row r="14" spans="1:9" x14ac:dyDescent="0.25">
      <c r="A14" s="51"/>
      <c r="B14" s="171"/>
      <c r="C14" s="51"/>
      <c r="D14" s="51"/>
      <c r="E14" s="172"/>
      <c r="F14" s="172"/>
      <c r="G14" s="51"/>
      <c r="H14" s="165"/>
    </row>
    <row r="15" spans="1:9" ht="18.75" customHeight="1" x14ac:dyDescent="0.25">
      <c r="A15" s="62"/>
      <c r="B15" s="237" t="s">
        <v>2181</v>
      </c>
      <c r="C15" s="237"/>
      <c r="D15" s="237"/>
      <c r="E15" s="62"/>
      <c r="F15" s="62"/>
      <c r="G15" s="62"/>
      <c r="H15" s="62"/>
    </row>
    <row r="16" spans="1:9" x14ac:dyDescent="0.25">
      <c r="A16" s="70"/>
      <c r="B16" s="70" t="s">
        <v>2144</v>
      </c>
      <c r="C16" s="70" t="s">
        <v>111</v>
      </c>
      <c r="D16" s="70" t="s">
        <v>1706</v>
      </c>
      <c r="E16" s="70"/>
      <c r="F16" s="70" t="s">
        <v>2145</v>
      </c>
      <c r="G16" s="70" t="s">
        <v>2146</v>
      </c>
      <c r="H16" s="70"/>
    </row>
    <row r="17" spans="1:8" x14ac:dyDescent="0.25">
      <c r="A17" s="51" t="s">
        <v>2151</v>
      </c>
      <c r="B17" s="68" t="s">
        <v>2152</v>
      </c>
      <c r="C17" s="173" t="s">
        <v>83</v>
      </c>
      <c r="D17" s="173" t="s">
        <v>83</v>
      </c>
      <c r="F17" s="148" t="str">
        <f>IF(OR('B1. HTT Mortgage Assets'!$C$15=0,C17="[For completion]"),"",C17/'B1. HTT Mortgage Assets'!$C$15)</f>
        <v/>
      </c>
      <c r="G17" s="148" t="str">
        <f>IF(OR('B1. HTT Mortgage Assets'!$F$28=0,D17="[For completion]"),"",D17/'B1. HTT Mortgage Assets'!$F$28)</f>
        <v/>
      </c>
    </row>
    <row r="18" spans="1:8" x14ac:dyDescent="0.25">
      <c r="A18" s="68" t="s">
        <v>2182</v>
      </c>
      <c r="B18" s="66"/>
      <c r="C18" s="68"/>
      <c r="D18" s="68"/>
      <c r="F18" s="68"/>
      <c r="G18" s="68"/>
    </row>
    <row r="19" spans="1:8" x14ac:dyDescent="0.25">
      <c r="A19" s="68" t="s">
        <v>2183</v>
      </c>
      <c r="B19" s="68"/>
      <c r="C19" s="68"/>
      <c r="D19" s="68"/>
      <c r="F19" s="68"/>
      <c r="G19" s="68"/>
    </row>
    <row r="20" spans="1:8" ht="18.75" customHeight="1" x14ac:dyDescent="0.25">
      <c r="A20" s="62"/>
      <c r="B20" s="237" t="s">
        <v>2147</v>
      </c>
      <c r="C20" s="237"/>
      <c r="D20" s="237"/>
      <c r="E20" s="62"/>
      <c r="F20" s="62"/>
      <c r="G20" s="62"/>
      <c r="H20" s="62"/>
    </row>
    <row r="21" spans="1:8" x14ac:dyDescent="0.25">
      <c r="A21" s="70"/>
      <c r="B21" s="70" t="s">
        <v>2184</v>
      </c>
      <c r="C21" s="70" t="s">
        <v>2153</v>
      </c>
      <c r="D21" s="70" t="s">
        <v>2154</v>
      </c>
      <c r="E21" s="70" t="s">
        <v>2155</v>
      </c>
      <c r="F21" s="70" t="s">
        <v>2185</v>
      </c>
      <c r="G21" s="70" t="s">
        <v>2156</v>
      </c>
      <c r="H21" s="70" t="s">
        <v>2157</v>
      </c>
    </row>
    <row r="22" spans="1:8" ht="15" customHeight="1" x14ac:dyDescent="0.25">
      <c r="A22" s="65"/>
      <c r="B22" s="174" t="s">
        <v>2186</v>
      </c>
      <c r="C22" s="174"/>
      <c r="D22" s="65"/>
      <c r="E22" s="65"/>
      <c r="F22" s="65"/>
      <c r="G22" s="65"/>
      <c r="H22" s="65"/>
    </row>
    <row r="23" spans="1:8" x14ac:dyDescent="0.25">
      <c r="A23" s="51" t="s">
        <v>2158</v>
      </c>
      <c r="B23" s="51" t="s">
        <v>2168</v>
      </c>
      <c r="C23" s="175" t="s">
        <v>83</v>
      </c>
      <c r="D23" s="175" t="s">
        <v>83</v>
      </c>
      <c r="E23" s="175" t="s">
        <v>83</v>
      </c>
      <c r="F23" s="175" t="s">
        <v>83</v>
      </c>
      <c r="G23" s="175" t="s">
        <v>83</v>
      </c>
      <c r="H23" s="163">
        <f>SUM(C23:G23)</f>
        <v>0</v>
      </c>
    </row>
    <row r="24" spans="1:8" x14ac:dyDescent="0.25">
      <c r="A24" s="51" t="s">
        <v>2159</v>
      </c>
      <c r="B24" s="51" t="s">
        <v>2167</v>
      </c>
      <c r="C24" s="175" t="s">
        <v>83</v>
      </c>
      <c r="D24" s="175" t="s">
        <v>83</v>
      </c>
      <c r="E24" s="175" t="s">
        <v>83</v>
      </c>
      <c r="F24" s="175" t="s">
        <v>83</v>
      </c>
      <c r="G24" s="175" t="s">
        <v>83</v>
      </c>
      <c r="H24" s="163">
        <f t="shared" ref="H24:H25" si="0">SUM(C24:G24)</f>
        <v>0</v>
      </c>
    </row>
    <row r="25" spans="1:8" x14ac:dyDescent="0.25">
      <c r="A25" s="51" t="s">
        <v>2160</v>
      </c>
      <c r="B25" s="51" t="s">
        <v>1699</v>
      </c>
      <c r="C25" s="175" t="s">
        <v>83</v>
      </c>
      <c r="D25" s="175" t="s">
        <v>83</v>
      </c>
      <c r="E25" s="175" t="s">
        <v>83</v>
      </c>
      <c r="F25" s="175" t="s">
        <v>83</v>
      </c>
      <c r="G25" s="175" t="s">
        <v>83</v>
      </c>
      <c r="H25" s="163">
        <f t="shared" si="0"/>
        <v>0</v>
      </c>
    </row>
    <row r="26" spans="1:8" x14ac:dyDescent="0.25">
      <c r="A26" s="51" t="s">
        <v>2161</v>
      </c>
      <c r="B26" s="51" t="s">
        <v>2148</v>
      </c>
      <c r="C26" s="156">
        <f>SUM(C23:C25)+SUM(C27:C32)</f>
        <v>0</v>
      </c>
      <c r="D26" s="156">
        <f t="shared" ref="D26:G26" si="1">SUM(D23:D25)+SUM(D27:D32)</f>
        <v>0</v>
      </c>
      <c r="E26" s="156">
        <f t="shared" si="1"/>
        <v>0</v>
      </c>
      <c r="F26" s="156">
        <f t="shared" si="1"/>
        <v>0</v>
      </c>
      <c r="G26" s="156">
        <f t="shared" si="1"/>
        <v>0</v>
      </c>
      <c r="H26" s="156">
        <f t="shared" ref="H26" si="2">SUM(H23:H25)</f>
        <v>0</v>
      </c>
    </row>
    <row r="27" spans="1:8" x14ac:dyDescent="0.25">
      <c r="A27" s="51" t="s">
        <v>2162</v>
      </c>
      <c r="B27" s="190" t="s">
        <v>2377</v>
      </c>
      <c r="C27" s="175"/>
      <c r="D27" s="175"/>
      <c r="E27" s="175"/>
      <c r="F27" s="175"/>
      <c r="G27" s="175"/>
      <c r="H27" s="148">
        <f>IF(SUM(C27:G27)="","",SUM(C27:G27))</f>
        <v>0</v>
      </c>
    </row>
    <row r="28" spans="1:8" x14ac:dyDescent="0.25">
      <c r="A28" s="51" t="s">
        <v>2163</v>
      </c>
      <c r="B28" s="190" t="s">
        <v>2377</v>
      </c>
      <c r="C28" s="175"/>
      <c r="D28" s="175"/>
      <c r="E28" s="175"/>
      <c r="F28" s="175"/>
      <c r="G28" s="175"/>
      <c r="H28" s="163">
        <f t="shared" ref="H28:H30" si="3">IF(SUM(C28:G28)="","",SUM(C28:G28))</f>
        <v>0</v>
      </c>
    </row>
    <row r="29" spans="1:8" x14ac:dyDescent="0.25">
      <c r="A29" s="51" t="s">
        <v>2164</v>
      </c>
      <c r="B29" s="190" t="s">
        <v>2377</v>
      </c>
      <c r="C29" s="175"/>
      <c r="D29" s="175"/>
      <c r="E29" s="175"/>
      <c r="F29" s="175"/>
      <c r="G29" s="175"/>
      <c r="H29" s="163">
        <f t="shared" si="3"/>
        <v>0</v>
      </c>
    </row>
    <row r="30" spans="1:8" x14ac:dyDescent="0.25">
      <c r="A30" s="51" t="s">
        <v>2165</v>
      </c>
      <c r="B30" s="190" t="s">
        <v>2377</v>
      </c>
      <c r="C30" s="175"/>
      <c r="D30" s="175"/>
      <c r="E30" s="175"/>
      <c r="F30" s="175"/>
      <c r="G30" s="175"/>
      <c r="H30" s="163">
        <f t="shared" si="3"/>
        <v>0</v>
      </c>
    </row>
    <row r="31" spans="1:8" x14ac:dyDescent="0.25">
      <c r="A31" s="51" t="s">
        <v>2375</v>
      </c>
      <c r="B31" s="190" t="s">
        <v>2377</v>
      </c>
      <c r="C31" s="176"/>
      <c r="D31" s="173"/>
      <c r="E31" s="173"/>
      <c r="F31" s="177"/>
      <c r="G31" s="178"/>
    </row>
    <row r="32" spans="1:8" x14ac:dyDescent="0.25">
      <c r="A32" s="51" t="s">
        <v>2376</v>
      </c>
      <c r="B32" s="190" t="s">
        <v>2377</v>
      </c>
      <c r="C32" s="141"/>
      <c r="D32" s="51"/>
      <c r="E32" s="51"/>
      <c r="F32" s="148"/>
      <c r="G32" s="57"/>
    </row>
    <row r="33" spans="1:7" x14ac:dyDescent="0.25">
      <c r="A33" s="51"/>
      <c r="B33" s="80"/>
      <c r="C33" s="141"/>
      <c r="D33" s="51"/>
      <c r="E33" s="51"/>
      <c r="F33" s="148"/>
      <c r="G33" s="57"/>
    </row>
    <row r="34" spans="1:7" x14ac:dyDescent="0.25">
      <c r="A34" s="51"/>
      <c r="B34" s="80"/>
      <c r="C34" s="141"/>
      <c r="D34" s="51"/>
      <c r="E34" s="51"/>
      <c r="F34" s="148"/>
      <c r="G34" s="57"/>
    </row>
    <row r="35" spans="1:7" x14ac:dyDescent="0.25">
      <c r="A35" s="51"/>
      <c r="B35" s="80"/>
      <c r="C35" s="141"/>
      <c r="D35" s="51"/>
      <c r="F35" s="148"/>
      <c r="G35" s="57"/>
    </row>
    <row r="36" spans="1:7" x14ac:dyDescent="0.25">
      <c r="A36" s="51"/>
      <c r="B36" s="51"/>
      <c r="C36" s="161"/>
      <c r="D36" s="161"/>
      <c r="E36" s="161"/>
      <c r="F36" s="161"/>
      <c r="G36" s="68"/>
    </row>
    <row r="37" spans="1:7" x14ac:dyDescent="0.25">
      <c r="A37" s="51"/>
      <c r="B37" s="51"/>
      <c r="C37" s="161"/>
      <c r="D37" s="161"/>
      <c r="E37" s="161"/>
      <c r="F37" s="161"/>
      <c r="G37" s="68"/>
    </row>
    <row r="38" spans="1:7" x14ac:dyDescent="0.25">
      <c r="A38" s="51"/>
      <c r="B38" s="51"/>
      <c r="C38" s="161"/>
      <c r="D38" s="161"/>
      <c r="E38" s="161"/>
      <c r="F38" s="161"/>
      <c r="G38" s="68"/>
    </row>
    <row r="39" spans="1:7" x14ac:dyDescent="0.25">
      <c r="A39" s="51"/>
      <c r="B39" s="51"/>
      <c r="C39" s="161"/>
      <c r="D39" s="161"/>
      <c r="E39" s="161"/>
      <c r="F39" s="161"/>
      <c r="G39" s="68"/>
    </row>
    <row r="40" spans="1:7" x14ac:dyDescent="0.25">
      <c r="A40" s="51"/>
      <c r="B40" s="51"/>
      <c r="C40" s="161"/>
      <c r="D40" s="161"/>
      <c r="E40" s="161"/>
      <c r="F40" s="161"/>
      <c r="G40" s="68"/>
    </row>
    <row r="41" spans="1:7" x14ac:dyDescent="0.25">
      <c r="A41" s="51"/>
      <c r="B41" s="51"/>
      <c r="C41" s="161"/>
      <c r="D41" s="161"/>
      <c r="E41" s="161"/>
      <c r="F41" s="161"/>
      <c r="G41" s="68"/>
    </row>
    <row r="42" spans="1:7" x14ac:dyDescent="0.25">
      <c r="A42" s="51"/>
      <c r="B42" s="51"/>
      <c r="C42" s="161"/>
      <c r="D42" s="161"/>
      <c r="E42" s="161"/>
      <c r="F42" s="161"/>
      <c r="G42" s="68"/>
    </row>
    <row r="43" spans="1:7" x14ac:dyDescent="0.25">
      <c r="A43" s="51"/>
      <c r="B43" s="51"/>
      <c r="C43" s="161"/>
      <c r="D43" s="161"/>
      <c r="E43" s="161"/>
      <c r="F43" s="161"/>
      <c r="G43" s="68"/>
    </row>
    <row r="44" spans="1:7" x14ac:dyDescent="0.25">
      <c r="A44" s="51"/>
      <c r="B44" s="51"/>
      <c r="C44" s="161"/>
      <c r="D44" s="161"/>
      <c r="E44" s="161"/>
      <c r="F44" s="161"/>
      <c r="G44" s="68"/>
    </row>
    <row r="45" spans="1:7" x14ac:dyDescent="0.25">
      <c r="A45" s="51"/>
      <c r="B45" s="51"/>
      <c r="C45" s="161"/>
      <c r="D45" s="161"/>
      <c r="E45" s="161"/>
      <c r="F45" s="161"/>
      <c r="G45" s="68"/>
    </row>
    <row r="46" spans="1:7" x14ac:dyDescent="0.25">
      <c r="A46" s="51"/>
      <c r="B46" s="51"/>
      <c r="C46" s="161"/>
      <c r="D46" s="161"/>
      <c r="E46" s="161"/>
      <c r="F46" s="161"/>
      <c r="G46" s="68"/>
    </row>
    <row r="47" spans="1:7" x14ac:dyDescent="0.25">
      <c r="A47" s="51"/>
      <c r="B47" s="51"/>
      <c r="C47" s="161"/>
      <c r="D47" s="161"/>
      <c r="E47" s="161"/>
      <c r="F47" s="161"/>
      <c r="G47" s="68"/>
    </row>
    <row r="48" spans="1:7" x14ac:dyDescent="0.25">
      <c r="A48" s="51"/>
      <c r="B48" s="51"/>
      <c r="C48" s="161"/>
      <c r="D48" s="161"/>
      <c r="E48" s="161"/>
      <c r="F48" s="161"/>
      <c r="G48" s="68"/>
    </row>
    <row r="49" spans="1:7" x14ac:dyDescent="0.25">
      <c r="A49" s="51"/>
      <c r="B49" s="51"/>
      <c r="C49" s="161"/>
      <c r="D49" s="161"/>
      <c r="E49" s="161"/>
      <c r="F49" s="161"/>
      <c r="G49" s="68"/>
    </row>
    <row r="50" spans="1:7" x14ac:dyDescent="0.25">
      <c r="A50" s="51"/>
      <c r="B50" s="51"/>
      <c r="C50" s="161"/>
      <c r="D50" s="161"/>
      <c r="E50" s="161"/>
      <c r="F50" s="161"/>
      <c r="G50" s="68"/>
    </row>
    <row r="51" spans="1:7" x14ac:dyDescent="0.25">
      <c r="A51" s="51"/>
      <c r="B51" s="51"/>
      <c r="C51" s="161"/>
      <c r="D51" s="161"/>
      <c r="E51" s="161"/>
      <c r="F51" s="161"/>
      <c r="G51" s="68"/>
    </row>
    <row r="52" spans="1:7" x14ac:dyDescent="0.25">
      <c r="A52" s="51"/>
      <c r="B52" s="51"/>
      <c r="C52" s="161"/>
      <c r="D52" s="161"/>
      <c r="E52" s="161"/>
      <c r="F52" s="161"/>
      <c r="G52" s="68"/>
    </row>
    <row r="53" spans="1:7" x14ac:dyDescent="0.25">
      <c r="A53" s="51"/>
      <c r="B53" s="51"/>
      <c r="C53" s="161"/>
      <c r="D53" s="161"/>
      <c r="E53" s="161"/>
      <c r="F53" s="161"/>
      <c r="G53" s="68"/>
    </row>
    <row r="54" spans="1:7" x14ac:dyDescent="0.25">
      <c r="A54" s="51"/>
      <c r="B54" s="51"/>
      <c r="C54" s="161"/>
      <c r="D54" s="161"/>
      <c r="E54" s="161"/>
      <c r="F54" s="161"/>
      <c r="G54" s="68"/>
    </row>
    <row r="55" spans="1:7" x14ac:dyDescent="0.25">
      <c r="A55" s="51"/>
      <c r="B55" s="51"/>
      <c r="C55" s="161"/>
      <c r="D55" s="161"/>
      <c r="E55" s="161"/>
      <c r="F55" s="161"/>
      <c r="G55" s="68"/>
    </row>
    <row r="56" spans="1:7" x14ac:dyDescent="0.25">
      <c r="A56" s="51"/>
      <c r="B56" s="51"/>
      <c r="C56" s="161"/>
      <c r="D56" s="161"/>
      <c r="E56" s="161"/>
      <c r="F56" s="161"/>
      <c r="G56" s="68"/>
    </row>
    <row r="57" spans="1:7" x14ac:dyDescent="0.25">
      <c r="A57" s="51"/>
      <c r="B57" s="51"/>
      <c r="C57" s="161"/>
      <c r="D57" s="161"/>
      <c r="E57" s="161"/>
      <c r="F57" s="161"/>
      <c r="G57" s="68"/>
    </row>
    <row r="58" spans="1:7" x14ac:dyDescent="0.25">
      <c r="A58" s="51"/>
      <c r="B58" s="51"/>
      <c r="C58" s="161"/>
      <c r="D58" s="161"/>
      <c r="E58" s="161"/>
      <c r="F58" s="161"/>
      <c r="G58" s="68"/>
    </row>
    <row r="59" spans="1:7" x14ac:dyDescent="0.25">
      <c r="A59" s="51"/>
      <c r="B59" s="51"/>
      <c r="C59" s="161"/>
      <c r="D59" s="161"/>
      <c r="E59" s="161"/>
      <c r="F59" s="161"/>
      <c r="G59" s="68"/>
    </row>
    <row r="60" spans="1:7" x14ac:dyDescent="0.25">
      <c r="A60" s="51"/>
      <c r="B60" s="51"/>
      <c r="C60" s="161"/>
      <c r="D60" s="161"/>
      <c r="E60" s="161"/>
      <c r="F60" s="161"/>
      <c r="G60" s="68"/>
    </row>
    <row r="61" spans="1:7" x14ac:dyDescent="0.25">
      <c r="A61" s="51"/>
      <c r="B61" s="51"/>
      <c r="C61" s="161"/>
      <c r="D61" s="161"/>
      <c r="E61" s="161"/>
      <c r="F61" s="161"/>
      <c r="G61" s="68"/>
    </row>
    <row r="62" spans="1:7" x14ac:dyDescent="0.25">
      <c r="A62" s="51"/>
      <c r="B62" s="51"/>
      <c r="C62" s="161"/>
      <c r="D62" s="161"/>
      <c r="E62" s="161"/>
      <c r="F62" s="161"/>
      <c r="G62" s="68"/>
    </row>
    <row r="63" spans="1:7" x14ac:dyDescent="0.25">
      <c r="A63" s="51"/>
      <c r="B63" s="98"/>
      <c r="C63" s="179"/>
      <c r="D63" s="179"/>
      <c r="E63" s="161"/>
      <c r="F63" s="179"/>
      <c r="G63" s="68"/>
    </row>
    <row r="64" spans="1:7" x14ac:dyDescent="0.25">
      <c r="A64" s="51"/>
      <c r="B64" s="51"/>
      <c r="C64" s="161"/>
      <c r="D64" s="161"/>
      <c r="E64" s="161"/>
      <c r="F64" s="161"/>
      <c r="G64" s="68"/>
    </row>
    <row r="65" spans="1:7" x14ac:dyDescent="0.25">
      <c r="A65" s="51"/>
      <c r="B65" s="51"/>
      <c r="C65" s="161"/>
      <c r="D65" s="161"/>
      <c r="E65" s="161"/>
      <c r="F65" s="161"/>
      <c r="G65" s="68"/>
    </row>
    <row r="66" spans="1:7" x14ac:dyDescent="0.25">
      <c r="A66" s="51"/>
      <c r="B66" s="51"/>
      <c r="C66" s="161"/>
      <c r="D66" s="161"/>
      <c r="E66" s="161"/>
      <c r="F66" s="161"/>
      <c r="G66" s="68"/>
    </row>
    <row r="67" spans="1:7" x14ac:dyDescent="0.25">
      <c r="A67" s="51"/>
      <c r="B67" s="98"/>
      <c r="C67" s="179"/>
      <c r="D67" s="179"/>
      <c r="E67" s="161"/>
      <c r="F67" s="179"/>
      <c r="G67" s="68"/>
    </row>
    <row r="68" spans="1:7" x14ac:dyDescent="0.25">
      <c r="A68" s="51"/>
      <c r="B68" s="68"/>
      <c r="C68" s="161"/>
      <c r="D68" s="161"/>
      <c r="E68" s="161"/>
      <c r="F68" s="161"/>
      <c r="G68" s="68"/>
    </row>
    <row r="69" spans="1:7" x14ac:dyDescent="0.25">
      <c r="A69" s="51"/>
      <c r="B69" s="51"/>
      <c r="C69" s="161"/>
      <c r="D69" s="161"/>
      <c r="E69" s="161"/>
      <c r="F69" s="161"/>
      <c r="G69" s="68"/>
    </row>
    <row r="70" spans="1:7" x14ac:dyDescent="0.25">
      <c r="A70" s="51"/>
      <c r="B70" s="68"/>
      <c r="C70" s="161"/>
      <c r="D70" s="161"/>
      <c r="E70" s="161"/>
      <c r="F70" s="161"/>
      <c r="G70" s="68"/>
    </row>
    <row r="71" spans="1:7" x14ac:dyDescent="0.25">
      <c r="A71" s="51"/>
      <c r="B71" s="68"/>
      <c r="C71" s="161"/>
      <c r="D71" s="161"/>
      <c r="E71" s="161"/>
      <c r="F71" s="161"/>
      <c r="G71" s="68"/>
    </row>
    <row r="72" spans="1:7" x14ac:dyDescent="0.25">
      <c r="A72" s="51"/>
      <c r="B72" s="68"/>
      <c r="C72" s="161"/>
      <c r="D72" s="161"/>
      <c r="E72" s="161"/>
      <c r="F72" s="161"/>
      <c r="G72" s="68"/>
    </row>
    <row r="73" spans="1:7" x14ac:dyDescent="0.25">
      <c r="A73" s="51"/>
      <c r="B73" s="68"/>
      <c r="C73" s="161"/>
      <c r="D73" s="161"/>
      <c r="E73" s="161"/>
      <c r="F73" s="161"/>
      <c r="G73" s="68"/>
    </row>
    <row r="74" spans="1:7" x14ac:dyDescent="0.25">
      <c r="A74" s="51"/>
      <c r="B74" s="68"/>
      <c r="C74" s="161"/>
      <c r="D74" s="161"/>
      <c r="E74" s="161"/>
      <c r="F74" s="161"/>
      <c r="G74" s="68"/>
    </row>
    <row r="75" spans="1:7" x14ac:dyDescent="0.25">
      <c r="A75" s="51"/>
      <c r="B75" s="68"/>
      <c r="C75" s="161"/>
      <c r="D75" s="161"/>
      <c r="E75" s="161"/>
      <c r="F75" s="161"/>
      <c r="G75" s="68"/>
    </row>
    <row r="76" spans="1:7" x14ac:dyDescent="0.25">
      <c r="A76" s="51"/>
      <c r="B76" s="68"/>
      <c r="C76" s="161"/>
      <c r="D76" s="161"/>
      <c r="E76" s="161"/>
      <c r="F76" s="161"/>
      <c r="G76" s="68"/>
    </row>
    <row r="77" spans="1:7" x14ac:dyDescent="0.25">
      <c r="A77" s="51"/>
      <c r="B77" s="68"/>
      <c r="C77" s="161"/>
      <c r="D77" s="161"/>
      <c r="E77" s="161"/>
      <c r="F77" s="161"/>
      <c r="G77" s="68"/>
    </row>
    <row r="78" spans="1:7" x14ac:dyDescent="0.25">
      <c r="A78" s="51"/>
      <c r="B78" s="68"/>
      <c r="C78" s="161"/>
      <c r="D78" s="161"/>
      <c r="E78" s="161"/>
      <c r="F78" s="161"/>
      <c r="G78" s="68"/>
    </row>
    <row r="79" spans="1:7" x14ac:dyDescent="0.25">
      <c r="A79" s="51"/>
      <c r="B79" s="80"/>
      <c r="C79" s="161"/>
      <c r="D79" s="161"/>
      <c r="E79" s="161"/>
      <c r="F79" s="161"/>
      <c r="G79" s="68"/>
    </row>
    <row r="80" spans="1:7" x14ac:dyDescent="0.25">
      <c r="A80" s="51"/>
      <c r="B80" s="80"/>
      <c r="C80" s="161"/>
      <c r="D80" s="161"/>
      <c r="E80" s="161"/>
      <c r="F80" s="161"/>
      <c r="G80" s="68"/>
    </row>
    <row r="81" spans="1:7" x14ac:dyDescent="0.25">
      <c r="A81" s="51"/>
      <c r="B81" s="80"/>
      <c r="C81" s="161"/>
      <c r="D81" s="161"/>
      <c r="E81" s="161"/>
      <c r="F81" s="161"/>
      <c r="G81" s="68"/>
    </row>
    <row r="82" spans="1:7" x14ac:dyDescent="0.25">
      <c r="A82" s="51"/>
      <c r="B82" s="80"/>
      <c r="C82" s="161"/>
      <c r="D82" s="161"/>
      <c r="E82" s="161"/>
      <c r="F82" s="161"/>
      <c r="G82" s="68"/>
    </row>
    <row r="83" spans="1:7" x14ac:dyDescent="0.25">
      <c r="A83" s="51"/>
      <c r="B83" s="80"/>
      <c r="C83" s="161"/>
      <c r="D83" s="161"/>
      <c r="E83" s="161"/>
      <c r="F83" s="161"/>
      <c r="G83" s="68"/>
    </row>
    <row r="84" spans="1:7" x14ac:dyDescent="0.25">
      <c r="A84" s="51"/>
      <c r="B84" s="80"/>
      <c r="C84" s="161"/>
      <c r="D84" s="161"/>
      <c r="E84" s="161"/>
      <c r="F84" s="161"/>
      <c r="G84" s="68"/>
    </row>
    <row r="85" spans="1:7" x14ac:dyDescent="0.25">
      <c r="A85" s="51"/>
      <c r="B85" s="80"/>
      <c r="C85" s="161"/>
      <c r="D85" s="161"/>
      <c r="E85" s="161"/>
      <c r="F85" s="161"/>
      <c r="G85" s="68"/>
    </row>
    <row r="86" spans="1:7" x14ac:dyDescent="0.25">
      <c r="A86" s="51"/>
      <c r="B86" s="80"/>
      <c r="C86" s="161"/>
      <c r="D86" s="161"/>
      <c r="E86" s="161"/>
      <c r="F86" s="161"/>
      <c r="G86" s="68"/>
    </row>
    <row r="87" spans="1:7" x14ac:dyDescent="0.25">
      <c r="A87" s="51"/>
      <c r="B87" s="80"/>
      <c r="C87" s="161"/>
      <c r="D87" s="161"/>
      <c r="E87" s="161"/>
      <c r="F87" s="161"/>
      <c r="G87" s="68"/>
    </row>
    <row r="88" spans="1:7" x14ac:dyDescent="0.25">
      <c r="A88" s="51"/>
      <c r="B88" s="80"/>
      <c r="C88" s="161"/>
      <c r="D88" s="161"/>
      <c r="E88" s="161"/>
      <c r="F88" s="161"/>
      <c r="G88" s="68"/>
    </row>
    <row r="89" spans="1:7" x14ac:dyDescent="0.25">
      <c r="A89" s="70"/>
      <c r="B89" s="70"/>
      <c r="C89" s="70"/>
      <c r="D89" s="70"/>
      <c r="E89" s="70"/>
      <c r="F89" s="70"/>
      <c r="G89" s="70"/>
    </row>
    <row r="90" spans="1:7" x14ac:dyDescent="0.25">
      <c r="A90" s="51"/>
      <c r="B90" s="68"/>
      <c r="C90" s="161"/>
      <c r="D90" s="161"/>
      <c r="E90" s="161"/>
      <c r="F90" s="161"/>
      <c r="G90" s="68"/>
    </row>
    <row r="91" spans="1:7" x14ac:dyDescent="0.25">
      <c r="A91" s="51"/>
      <c r="B91" s="68"/>
      <c r="C91" s="161"/>
      <c r="D91" s="161"/>
      <c r="E91" s="161"/>
      <c r="F91" s="161"/>
      <c r="G91" s="68"/>
    </row>
    <row r="92" spans="1:7" x14ac:dyDescent="0.25">
      <c r="A92" s="51"/>
      <c r="B92" s="68"/>
      <c r="C92" s="161"/>
      <c r="D92" s="161"/>
      <c r="E92" s="161"/>
      <c r="F92" s="161"/>
      <c r="G92" s="68"/>
    </row>
    <row r="93" spans="1:7" x14ac:dyDescent="0.25">
      <c r="A93" s="51"/>
      <c r="B93" s="68"/>
      <c r="C93" s="161"/>
      <c r="D93" s="161"/>
      <c r="E93" s="161"/>
      <c r="F93" s="161"/>
      <c r="G93" s="68"/>
    </row>
    <row r="94" spans="1:7" x14ac:dyDescent="0.25">
      <c r="A94" s="51"/>
      <c r="B94" s="68"/>
      <c r="C94" s="161"/>
      <c r="D94" s="161"/>
      <c r="E94" s="161"/>
      <c r="F94" s="161"/>
      <c r="G94" s="68"/>
    </row>
    <row r="95" spans="1:7" x14ac:dyDescent="0.25">
      <c r="A95" s="51"/>
      <c r="B95" s="68"/>
      <c r="C95" s="161"/>
      <c r="D95" s="161"/>
      <c r="E95" s="161"/>
      <c r="F95" s="161"/>
      <c r="G95" s="68"/>
    </row>
    <row r="96" spans="1:7" x14ac:dyDescent="0.25">
      <c r="A96" s="51"/>
      <c r="B96" s="68"/>
      <c r="C96" s="161"/>
      <c r="D96" s="161"/>
      <c r="E96" s="161"/>
      <c r="F96" s="161"/>
      <c r="G96" s="68"/>
    </row>
    <row r="97" spans="1:7" x14ac:dyDescent="0.25">
      <c r="A97" s="51"/>
      <c r="B97" s="68"/>
      <c r="C97" s="161"/>
      <c r="D97" s="161"/>
      <c r="E97" s="161"/>
      <c r="F97" s="161"/>
      <c r="G97" s="68"/>
    </row>
    <row r="98" spans="1:7" x14ac:dyDescent="0.25">
      <c r="A98" s="51"/>
      <c r="B98" s="68"/>
      <c r="C98" s="161"/>
      <c r="D98" s="161"/>
      <c r="E98" s="161"/>
      <c r="F98" s="161"/>
      <c r="G98" s="68"/>
    </row>
    <row r="99" spans="1:7" x14ac:dyDescent="0.25">
      <c r="A99" s="51"/>
      <c r="B99" s="68"/>
      <c r="C99" s="161"/>
      <c r="D99" s="161"/>
      <c r="E99" s="161"/>
      <c r="F99" s="161"/>
      <c r="G99" s="68"/>
    </row>
    <row r="100" spans="1:7" x14ac:dyDescent="0.25">
      <c r="A100" s="51"/>
      <c r="B100" s="68"/>
      <c r="C100" s="161"/>
      <c r="D100" s="161"/>
      <c r="E100" s="161"/>
      <c r="F100" s="161"/>
      <c r="G100" s="68"/>
    </row>
    <row r="101" spans="1:7" x14ac:dyDescent="0.25">
      <c r="A101" s="51"/>
      <c r="B101" s="68"/>
      <c r="C101" s="161"/>
      <c r="D101" s="161"/>
      <c r="E101" s="161"/>
      <c r="F101" s="161"/>
      <c r="G101" s="68"/>
    </row>
    <row r="102" spans="1:7" x14ac:dyDescent="0.25">
      <c r="A102" s="51"/>
      <c r="B102" s="68"/>
      <c r="C102" s="161"/>
      <c r="D102" s="161"/>
      <c r="E102" s="161"/>
      <c r="F102" s="161"/>
      <c r="G102" s="68"/>
    </row>
    <row r="103" spans="1:7" x14ac:dyDescent="0.25">
      <c r="A103" s="51"/>
      <c r="B103" s="68"/>
      <c r="C103" s="161"/>
      <c r="D103" s="161"/>
      <c r="E103" s="161"/>
      <c r="F103" s="161"/>
      <c r="G103" s="68"/>
    </row>
    <row r="104" spans="1:7" x14ac:dyDescent="0.25">
      <c r="A104" s="51"/>
      <c r="B104" s="68"/>
      <c r="C104" s="161"/>
      <c r="D104" s="161"/>
      <c r="E104" s="161"/>
      <c r="F104" s="161"/>
      <c r="G104" s="68"/>
    </row>
    <row r="105" spans="1:7" x14ac:dyDescent="0.25">
      <c r="A105" s="51"/>
      <c r="B105" s="68"/>
      <c r="C105" s="161"/>
      <c r="D105" s="161"/>
      <c r="E105" s="161"/>
      <c r="F105" s="161"/>
      <c r="G105" s="68"/>
    </row>
    <row r="106" spans="1:7" x14ac:dyDescent="0.25">
      <c r="A106" s="51"/>
      <c r="B106" s="68"/>
      <c r="C106" s="161"/>
      <c r="D106" s="161"/>
      <c r="E106" s="161"/>
      <c r="F106" s="161"/>
      <c r="G106" s="68"/>
    </row>
    <row r="107" spans="1:7" x14ac:dyDescent="0.25">
      <c r="A107" s="51"/>
      <c r="B107" s="68"/>
      <c r="C107" s="161"/>
      <c r="D107" s="161"/>
      <c r="E107" s="161"/>
      <c r="F107" s="161"/>
      <c r="G107" s="68"/>
    </row>
    <row r="108" spans="1:7" x14ac:dyDescent="0.25">
      <c r="A108" s="51"/>
      <c r="B108" s="68"/>
      <c r="C108" s="161"/>
      <c r="D108" s="161"/>
      <c r="E108" s="161"/>
      <c r="F108" s="161"/>
      <c r="G108" s="68"/>
    </row>
    <row r="109" spans="1:7" x14ac:dyDescent="0.25">
      <c r="A109" s="51"/>
      <c r="B109" s="68"/>
      <c r="C109" s="161"/>
      <c r="D109" s="161"/>
      <c r="E109" s="161"/>
      <c r="F109" s="161"/>
      <c r="G109" s="68"/>
    </row>
    <row r="110" spans="1:7" x14ac:dyDescent="0.25">
      <c r="A110" s="51"/>
      <c r="B110" s="68"/>
      <c r="C110" s="161"/>
      <c r="D110" s="161"/>
      <c r="E110" s="161"/>
      <c r="F110" s="161"/>
      <c r="G110" s="68"/>
    </row>
    <row r="111" spans="1:7" x14ac:dyDescent="0.25">
      <c r="A111" s="51"/>
      <c r="B111" s="68"/>
      <c r="C111" s="161"/>
      <c r="D111" s="161"/>
      <c r="E111" s="161"/>
      <c r="F111" s="161"/>
      <c r="G111" s="68"/>
    </row>
    <row r="112" spans="1:7" x14ac:dyDescent="0.25">
      <c r="A112" s="51"/>
      <c r="B112" s="68"/>
      <c r="C112" s="161"/>
      <c r="D112" s="161"/>
      <c r="E112" s="161"/>
      <c r="F112" s="161"/>
      <c r="G112" s="68"/>
    </row>
    <row r="113" spans="1:7" x14ac:dyDescent="0.25">
      <c r="A113" s="51"/>
      <c r="B113" s="68"/>
      <c r="C113" s="161"/>
      <c r="D113" s="161"/>
      <c r="E113" s="161"/>
      <c r="F113" s="161"/>
      <c r="G113" s="68"/>
    </row>
    <row r="114" spans="1:7" x14ac:dyDescent="0.25">
      <c r="A114" s="51"/>
      <c r="B114" s="68"/>
      <c r="C114" s="161"/>
      <c r="D114" s="161"/>
      <c r="E114" s="161"/>
      <c r="F114" s="161"/>
      <c r="G114" s="68"/>
    </row>
    <row r="115" spans="1:7" x14ac:dyDescent="0.25">
      <c r="A115" s="51"/>
      <c r="B115" s="68"/>
      <c r="C115" s="161"/>
      <c r="D115" s="161"/>
      <c r="E115" s="161"/>
      <c r="F115" s="161"/>
      <c r="G115" s="68"/>
    </row>
    <row r="116" spans="1:7" x14ac:dyDescent="0.25">
      <c r="A116" s="51"/>
      <c r="B116" s="68"/>
      <c r="C116" s="161"/>
      <c r="D116" s="161"/>
      <c r="E116" s="161"/>
      <c r="F116" s="161"/>
      <c r="G116" s="68"/>
    </row>
    <row r="117" spans="1:7" x14ac:dyDescent="0.25">
      <c r="A117" s="51"/>
      <c r="B117" s="68"/>
      <c r="C117" s="161"/>
      <c r="D117" s="161"/>
      <c r="E117" s="161"/>
      <c r="F117" s="161"/>
      <c r="G117" s="68"/>
    </row>
    <row r="118" spans="1:7" x14ac:dyDescent="0.25">
      <c r="A118" s="51"/>
      <c r="B118" s="68"/>
      <c r="C118" s="161"/>
      <c r="D118" s="161"/>
      <c r="E118" s="161"/>
      <c r="F118" s="161"/>
      <c r="G118" s="68"/>
    </row>
    <row r="119" spans="1:7" x14ac:dyDescent="0.25">
      <c r="A119" s="51"/>
      <c r="B119" s="68"/>
      <c r="C119" s="161"/>
      <c r="D119" s="161"/>
      <c r="E119" s="161"/>
      <c r="F119" s="161"/>
      <c r="G119" s="68"/>
    </row>
    <row r="120" spans="1:7" x14ac:dyDescent="0.25">
      <c r="A120" s="51"/>
      <c r="B120" s="68"/>
      <c r="C120" s="161"/>
      <c r="D120" s="161"/>
      <c r="E120" s="161"/>
      <c r="F120" s="161"/>
      <c r="G120" s="68"/>
    </row>
    <row r="121" spans="1:7" x14ac:dyDescent="0.25">
      <c r="A121" s="51"/>
      <c r="B121" s="68"/>
      <c r="C121" s="161"/>
      <c r="D121" s="161"/>
      <c r="E121" s="161"/>
      <c r="F121" s="161"/>
      <c r="G121" s="68"/>
    </row>
    <row r="122" spans="1:7" x14ac:dyDescent="0.25">
      <c r="A122" s="51"/>
      <c r="B122" s="68"/>
      <c r="C122" s="161"/>
      <c r="D122" s="161"/>
      <c r="E122" s="161"/>
      <c r="F122" s="161"/>
      <c r="G122" s="68"/>
    </row>
    <row r="123" spans="1:7" x14ac:dyDescent="0.25">
      <c r="A123" s="51"/>
      <c r="B123" s="68"/>
      <c r="C123" s="161"/>
      <c r="D123" s="161"/>
      <c r="E123" s="161"/>
      <c r="F123" s="161"/>
      <c r="G123" s="68"/>
    </row>
    <row r="124" spans="1:7" x14ac:dyDescent="0.25">
      <c r="A124" s="51"/>
      <c r="B124" s="68"/>
      <c r="C124" s="161"/>
      <c r="D124" s="161"/>
      <c r="E124" s="161"/>
      <c r="F124" s="161"/>
      <c r="G124" s="68"/>
    </row>
    <row r="125" spans="1:7" x14ac:dyDescent="0.25">
      <c r="A125" s="51"/>
      <c r="B125" s="68"/>
      <c r="C125" s="161"/>
      <c r="D125" s="161"/>
      <c r="E125" s="161"/>
      <c r="F125" s="161"/>
      <c r="G125" s="68"/>
    </row>
    <row r="126" spans="1:7" x14ac:dyDescent="0.25">
      <c r="A126" s="51"/>
      <c r="B126" s="68"/>
      <c r="C126" s="161"/>
      <c r="D126" s="161"/>
      <c r="E126" s="161"/>
      <c r="F126" s="161"/>
      <c r="G126" s="68"/>
    </row>
    <row r="127" spans="1:7" x14ac:dyDescent="0.25">
      <c r="A127" s="51"/>
      <c r="B127" s="68"/>
      <c r="C127" s="161"/>
      <c r="D127" s="161"/>
      <c r="E127" s="161"/>
      <c r="F127" s="161"/>
      <c r="G127" s="68"/>
    </row>
    <row r="128" spans="1:7" x14ac:dyDescent="0.25">
      <c r="A128" s="51"/>
      <c r="B128" s="68"/>
      <c r="C128" s="161"/>
      <c r="D128" s="161"/>
      <c r="E128" s="161"/>
      <c r="F128" s="161"/>
      <c r="G128" s="68"/>
    </row>
    <row r="129" spans="1:7" x14ac:dyDescent="0.25">
      <c r="A129" s="51"/>
      <c r="B129" s="68"/>
      <c r="C129" s="161"/>
      <c r="D129" s="161"/>
      <c r="E129" s="161"/>
      <c r="F129" s="161"/>
      <c r="G129" s="68"/>
    </row>
    <row r="130" spans="1:7" x14ac:dyDescent="0.25">
      <c r="A130" s="51"/>
      <c r="B130" s="68"/>
      <c r="C130" s="161"/>
      <c r="D130" s="161"/>
      <c r="E130" s="161"/>
      <c r="F130" s="161"/>
      <c r="G130" s="68"/>
    </row>
    <row r="131" spans="1:7" x14ac:dyDescent="0.25">
      <c r="A131" s="51"/>
      <c r="B131" s="68"/>
      <c r="C131" s="161"/>
      <c r="D131" s="161"/>
      <c r="E131" s="161"/>
      <c r="F131" s="161"/>
      <c r="G131" s="68"/>
    </row>
    <row r="132" spans="1:7" x14ac:dyDescent="0.25">
      <c r="A132" s="51"/>
      <c r="B132" s="68"/>
      <c r="C132" s="161"/>
      <c r="D132" s="161"/>
      <c r="E132" s="161"/>
      <c r="F132" s="161"/>
      <c r="G132" s="68"/>
    </row>
    <row r="133" spans="1:7" x14ac:dyDescent="0.25">
      <c r="A133" s="51"/>
      <c r="B133" s="68"/>
      <c r="C133" s="161"/>
      <c r="D133" s="161"/>
      <c r="E133" s="161"/>
      <c r="F133" s="161"/>
      <c r="G133" s="68"/>
    </row>
    <row r="134" spans="1:7" x14ac:dyDescent="0.25">
      <c r="A134" s="51"/>
      <c r="B134" s="68"/>
      <c r="C134" s="161"/>
      <c r="D134" s="161"/>
      <c r="E134" s="161"/>
      <c r="F134" s="161"/>
      <c r="G134" s="68"/>
    </row>
    <row r="135" spans="1:7" x14ac:dyDescent="0.25">
      <c r="A135" s="51"/>
      <c r="B135" s="68"/>
      <c r="C135" s="161"/>
      <c r="D135" s="161"/>
      <c r="E135" s="161"/>
      <c r="F135" s="161"/>
      <c r="G135" s="68"/>
    </row>
    <row r="136" spans="1:7" x14ac:dyDescent="0.25">
      <c r="A136" s="51"/>
      <c r="B136" s="68"/>
      <c r="C136" s="161"/>
      <c r="D136" s="161"/>
      <c r="E136" s="161"/>
      <c r="F136" s="161"/>
      <c r="G136" s="68"/>
    </row>
    <row r="137" spans="1:7" x14ac:dyDescent="0.25">
      <c r="A137" s="51"/>
      <c r="B137" s="68"/>
      <c r="C137" s="161"/>
      <c r="D137" s="161"/>
      <c r="E137" s="161"/>
      <c r="F137" s="161"/>
      <c r="G137" s="68"/>
    </row>
    <row r="138" spans="1:7" x14ac:dyDescent="0.25">
      <c r="A138" s="51"/>
      <c r="B138" s="68"/>
      <c r="C138" s="161"/>
      <c r="D138" s="161"/>
      <c r="E138" s="161"/>
      <c r="F138" s="161"/>
      <c r="G138" s="68"/>
    </row>
    <row r="139" spans="1:7" x14ac:dyDescent="0.25">
      <c r="A139" s="51"/>
      <c r="B139" s="68"/>
      <c r="C139" s="161"/>
      <c r="D139" s="161"/>
      <c r="E139" s="161"/>
      <c r="F139" s="161"/>
      <c r="G139" s="68"/>
    </row>
    <row r="140" spans="1:7" x14ac:dyDescent="0.25">
      <c r="A140" s="70"/>
      <c r="B140" s="70"/>
      <c r="C140" s="70"/>
      <c r="D140" s="70"/>
      <c r="E140" s="70"/>
      <c r="F140" s="70"/>
      <c r="G140" s="70"/>
    </row>
    <row r="141" spans="1:7" x14ac:dyDescent="0.25">
      <c r="A141" s="51"/>
      <c r="B141" s="51"/>
      <c r="C141" s="161"/>
      <c r="D141" s="161"/>
      <c r="E141" s="180"/>
      <c r="F141" s="161"/>
      <c r="G141" s="68"/>
    </row>
    <row r="142" spans="1:7" x14ac:dyDescent="0.25">
      <c r="A142" s="51"/>
      <c r="B142" s="51"/>
      <c r="C142" s="161"/>
      <c r="D142" s="161"/>
      <c r="E142" s="180"/>
      <c r="F142" s="161"/>
      <c r="G142" s="68"/>
    </row>
    <row r="143" spans="1:7" x14ac:dyDescent="0.25">
      <c r="A143" s="51"/>
      <c r="B143" s="51"/>
      <c r="C143" s="161"/>
      <c r="D143" s="161"/>
      <c r="E143" s="180"/>
      <c r="F143" s="161"/>
      <c r="G143" s="68"/>
    </row>
    <row r="144" spans="1:7" x14ac:dyDescent="0.25">
      <c r="A144" s="51"/>
      <c r="B144" s="51"/>
      <c r="C144" s="161"/>
      <c r="D144" s="161"/>
      <c r="E144" s="180"/>
      <c r="F144" s="161"/>
      <c r="G144" s="68"/>
    </row>
    <row r="145" spans="1:7" x14ac:dyDescent="0.25">
      <c r="A145" s="51"/>
      <c r="B145" s="51"/>
      <c r="C145" s="161"/>
      <c r="D145" s="161"/>
      <c r="E145" s="180"/>
      <c r="F145" s="161"/>
      <c r="G145" s="68"/>
    </row>
    <row r="146" spans="1:7" x14ac:dyDescent="0.25">
      <c r="A146" s="51"/>
      <c r="B146" s="51"/>
      <c r="C146" s="161"/>
      <c r="D146" s="161"/>
      <c r="E146" s="180"/>
      <c r="F146" s="161"/>
      <c r="G146" s="68"/>
    </row>
    <row r="147" spans="1:7" x14ac:dyDescent="0.25">
      <c r="A147" s="51"/>
      <c r="B147" s="51"/>
      <c r="C147" s="161"/>
      <c r="D147" s="161"/>
      <c r="E147" s="180"/>
      <c r="F147" s="161"/>
      <c r="G147" s="68"/>
    </row>
    <row r="148" spans="1:7" x14ac:dyDescent="0.25">
      <c r="A148" s="51"/>
      <c r="B148" s="51"/>
      <c r="C148" s="161"/>
      <c r="D148" s="161"/>
      <c r="E148" s="180"/>
      <c r="F148" s="161"/>
      <c r="G148" s="68"/>
    </row>
    <row r="149" spans="1:7" x14ac:dyDescent="0.25">
      <c r="A149" s="51"/>
      <c r="B149" s="51"/>
      <c r="C149" s="161"/>
      <c r="D149" s="161"/>
      <c r="E149" s="180"/>
      <c r="F149" s="161"/>
      <c r="G149" s="68"/>
    </row>
    <row r="150" spans="1:7" x14ac:dyDescent="0.25">
      <c r="A150" s="70"/>
      <c r="B150" s="70"/>
      <c r="C150" s="70"/>
      <c r="D150" s="70"/>
      <c r="E150" s="70"/>
      <c r="F150" s="70"/>
      <c r="G150" s="70"/>
    </row>
    <row r="151" spans="1:7" x14ac:dyDescent="0.25">
      <c r="A151" s="51"/>
      <c r="B151" s="51"/>
      <c r="C151" s="161"/>
      <c r="D151" s="161"/>
      <c r="E151" s="180"/>
      <c r="F151" s="161"/>
      <c r="G151" s="68"/>
    </row>
    <row r="152" spans="1:7" x14ac:dyDescent="0.25">
      <c r="A152" s="51"/>
      <c r="B152" s="51"/>
      <c r="C152" s="161"/>
      <c r="D152" s="161"/>
      <c r="E152" s="180"/>
      <c r="F152" s="161"/>
      <c r="G152" s="68"/>
    </row>
    <row r="153" spans="1:7" x14ac:dyDescent="0.25">
      <c r="A153" s="51"/>
      <c r="B153" s="51"/>
      <c r="C153" s="161"/>
      <c r="D153" s="161"/>
      <c r="E153" s="180"/>
      <c r="F153" s="161"/>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61"/>
      <c r="D161" s="161"/>
      <c r="E161" s="180"/>
      <c r="F161" s="161"/>
      <c r="G161" s="68"/>
    </row>
    <row r="162" spans="1:7" x14ac:dyDescent="0.25">
      <c r="A162" s="51"/>
      <c r="B162" s="47"/>
      <c r="C162" s="161"/>
      <c r="D162" s="161"/>
      <c r="E162" s="180"/>
      <c r="F162" s="161"/>
      <c r="G162" s="68"/>
    </row>
    <row r="163" spans="1:7" x14ac:dyDescent="0.25">
      <c r="A163" s="51"/>
      <c r="B163" s="47"/>
      <c r="C163" s="161"/>
      <c r="D163" s="161"/>
      <c r="E163" s="161"/>
      <c r="F163" s="161"/>
      <c r="G163" s="68"/>
    </row>
    <row r="164" spans="1:7" x14ac:dyDescent="0.25">
      <c r="A164" s="51"/>
      <c r="B164" s="47"/>
      <c r="C164" s="161"/>
      <c r="D164" s="161"/>
      <c r="E164" s="161"/>
      <c r="F164" s="161"/>
      <c r="G164" s="68"/>
    </row>
    <row r="165" spans="1:7" x14ac:dyDescent="0.25">
      <c r="A165" s="51"/>
      <c r="B165" s="47"/>
      <c r="C165" s="161"/>
      <c r="D165" s="161"/>
      <c r="E165" s="161"/>
      <c r="F165" s="161"/>
      <c r="G165" s="68"/>
    </row>
    <row r="166" spans="1:7" x14ac:dyDescent="0.25">
      <c r="A166" s="51"/>
      <c r="B166" s="66"/>
      <c r="C166" s="161"/>
      <c r="D166" s="161"/>
      <c r="E166" s="161"/>
      <c r="F166" s="161"/>
      <c r="G166" s="68"/>
    </row>
    <row r="167" spans="1:7" x14ac:dyDescent="0.25">
      <c r="A167" s="51"/>
      <c r="B167" s="66"/>
      <c r="C167" s="161"/>
      <c r="D167" s="161"/>
      <c r="E167" s="161"/>
      <c r="F167" s="161"/>
      <c r="G167" s="68"/>
    </row>
    <row r="168" spans="1:7" x14ac:dyDescent="0.25">
      <c r="A168" s="51"/>
      <c r="B168" s="47"/>
      <c r="C168" s="161"/>
      <c r="D168" s="161"/>
      <c r="E168" s="161"/>
      <c r="F168" s="161"/>
      <c r="G168" s="68"/>
    </row>
    <row r="169" spans="1:7" x14ac:dyDescent="0.25">
      <c r="A169" s="51"/>
      <c r="B169" s="47"/>
      <c r="C169" s="161"/>
      <c r="D169" s="161"/>
      <c r="E169" s="161"/>
      <c r="F169" s="161"/>
      <c r="G169" s="68"/>
    </row>
    <row r="170" spans="1:7" x14ac:dyDescent="0.25">
      <c r="A170" s="70"/>
      <c r="B170" s="70"/>
      <c r="C170" s="70"/>
      <c r="D170" s="70"/>
      <c r="E170" s="70"/>
      <c r="F170" s="70"/>
      <c r="G170" s="70"/>
    </row>
    <row r="171" spans="1:7" x14ac:dyDescent="0.25">
      <c r="A171" s="51"/>
      <c r="B171" s="51"/>
      <c r="C171" s="161"/>
      <c r="D171" s="161"/>
      <c r="E171" s="180"/>
      <c r="F171" s="161"/>
      <c r="G171" s="68"/>
    </row>
    <row r="172" spans="1:7" x14ac:dyDescent="0.25">
      <c r="A172" s="51"/>
      <c r="B172" s="181"/>
      <c r="C172" s="161"/>
      <c r="D172" s="161"/>
      <c r="E172" s="180"/>
      <c r="F172" s="161"/>
      <c r="G172" s="68"/>
    </row>
    <row r="173" spans="1:7" x14ac:dyDescent="0.25">
      <c r="A173" s="51"/>
      <c r="B173" s="181"/>
      <c r="C173" s="161"/>
      <c r="D173" s="161"/>
      <c r="E173" s="180"/>
      <c r="F173" s="161"/>
      <c r="G173" s="68"/>
    </row>
    <row r="174" spans="1:7" x14ac:dyDescent="0.25">
      <c r="A174" s="51"/>
      <c r="B174" s="181"/>
      <c r="C174" s="161"/>
      <c r="D174" s="161"/>
      <c r="E174" s="180"/>
      <c r="F174" s="161"/>
      <c r="G174" s="68"/>
    </row>
    <row r="175" spans="1:7" x14ac:dyDescent="0.25">
      <c r="A175" s="51"/>
      <c r="B175" s="181"/>
      <c r="C175" s="161"/>
      <c r="D175" s="161"/>
      <c r="E175" s="180"/>
      <c r="F175" s="161"/>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32"/>
      <c r="B179" s="160"/>
      <c r="C179" s="159"/>
      <c r="D179" s="159"/>
      <c r="E179" s="159"/>
      <c r="F179" s="159"/>
      <c r="G179" s="159"/>
    </row>
    <row r="180" spans="1:7" x14ac:dyDescent="0.25">
      <c r="A180" s="70"/>
      <c r="B180" s="70"/>
      <c r="C180" s="70"/>
      <c r="D180" s="70"/>
      <c r="E180" s="70"/>
      <c r="F180" s="70"/>
      <c r="G180" s="70"/>
    </row>
    <row r="181" spans="1:7" x14ac:dyDescent="0.25">
      <c r="A181" s="51"/>
      <c r="B181" s="68"/>
      <c r="C181" s="141"/>
      <c r="D181" s="51"/>
      <c r="E181" s="65"/>
      <c r="F181" s="84"/>
      <c r="G181" s="84"/>
    </row>
    <row r="182" spans="1:7" x14ac:dyDescent="0.25">
      <c r="A182" s="65"/>
      <c r="B182" s="99"/>
      <c r="C182" s="65"/>
      <c r="D182" s="65"/>
      <c r="E182" s="65"/>
      <c r="F182" s="84"/>
      <c r="G182" s="84"/>
    </row>
    <row r="183" spans="1:7" x14ac:dyDescent="0.25">
      <c r="A183" s="51"/>
      <c r="B183" s="68"/>
      <c r="C183" s="65"/>
      <c r="D183" s="65"/>
      <c r="E183" s="65"/>
      <c r="F183" s="84"/>
      <c r="G183" s="84"/>
    </row>
    <row r="184" spans="1:7" x14ac:dyDescent="0.25">
      <c r="A184" s="51"/>
      <c r="B184" s="68"/>
      <c r="C184" s="141"/>
      <c r="D184" s="142"/>
      <c r="E184" s="65"/>
      <c r="F184" s="148"/>
      <c r="G184" s="148"/>
    </row>
    <row r="185" spans="1:7" x14ac:dyDescent="0.25">
      <c r="A185" s="51"/>
      <c r="B185" s="68"/>
      <c r="C185" s="141"/>
      <c r="D185" s="142"/>
      <c r="E185" s="65"/>
      <c r="F185" s="148"/>
      <c r="G185" s="148"/>
    </row>
    <row r="186" spans="1:7" x14ac:dyDescent="0.25">
      <c r="A186" s="51"/>
      <c r="B186" s="68"/>
      <c r="C186" s="141"/>
      <c r="D186" s="142"/>
      <c r="E186" s="65"/>
      <c r="F186" s="148"/>
      <c r="G186" s="148"/>
    </row>
    <row r="187" spans="1:7" x14ac:dyDescent="0.25">
      <c r="A187" s="51"/>
      <c r="B187" s="68"/>
      <c r="C187" s="141"/>
      <c r="D187" s="142"/>
      <c r="E187" s="65"/>
      <c r="F187" s="148"/>
      <c r="G187" s="148"/>
    </row>
    <row r="188" spans="1:7" x14ac:dyDescent="0.25">
      <c r="A188" s="51"/>
      <c r="B188" s="68"/>
      <c r="C188" s="141"/>
      <c r="D188" s="142"/>
      <c r="E188" s="65"/>
      <c r="F188" s="148"/>
      <c r="G188" s="148"/>
    </row>
    <row r="189" spans="1:7" x14ac:dyDescent="0.25">
      <c r="A189" s="51"/>
      <c r="B189" s="68"/>
      <c r="C189" s="141"/>
      <c r="D189" s="142"/>
      <c r="E189" s="65"/>
      <c r="F189" s="148"/>
      <c r="G189" s="148"/>
    </row>
    <row r="190" spans="1:7" x14ac:dyDescent="0.25">
      <c r="A190" s="51"/>
      <c r="B190" s="68"/>
      <c r="C190" s="141"/>
      <c r="D190" s="142"/>
      <c r="E190" s="65"/>
      <c r="F190" s="148"/>
      <c r="G190" s="148"/>
    </row>
    <row r="191" spans="1:7" x14ac:dyDescent="0.25">
      <c r="A191" s="51"/>
      <c r="B191" s="68"/>
      <c r="C191" s="141"/>
      <c r="D191" s="142"/>
      <c r="E191" s="65"/>
      <c r="F191" s="148"/>
      <c r="G191" s="148"/>
    </row>
    <row r="192" spans="1:7" x14ac:dyDescent="0.25">
      <c r="A192" s="51"/>
      <c r="B192" s="68"/>
      <c r="C192" s="141"/>
      <c r="D192" s="142"/>
      <c r="E192" s="65"/>
      <c r="F192" s="148"/>
      <c r="G192" s="148"/>
    </row>
    <row r="193" spans="1:7" x14ac:dyDescent="0.25">
      <c r="A193" s="51"/>
      <c r="B193" s="68"/>
      <c r="C193" s="141"/>
      <c r="D193" s="142"/>
      <c r="E193" s="68"/>
      <c r="F193" s="148"/>
      <c r="G193" s="148"/>
    </row>
    <row r="194" spans="1:7" x14ac:dyDescent="0.25">
      <c r="A194" s="51"/>
      <c r="B194" s="68"/>
      <c r="C194" s="141"/>
      <c r="D194" s="142"/>
      <c r="E194" s="68"/>
      <c r="F194" s="148"/>
      <c r="G194" s="148"/>
    </row>
    <row r="195" spans="1:7" x14ac:dyDescent="0.25">
      <c r="A195" s="51"/>
      <c r="B195" s="68"/>
      <c r="C195" s="141"/>
      <c r="D195" s="142"/>
      <c r="E195" s="68"/>
      <c r="F195" s="148"/>
      <c r="G195" s="148"/>
    </row>
    <row r="196" spans="1:7" x14ac:dyDescent="0.25">
      <c r="A196" s="51"/>
      <c r="B196" s="68"/>
      <c r="C196" s="141"/>
      <c r="D196" s="142"/>
      <c r="E196" s="68"/>
      <c r="F196" s="148"/>
      <c r="G196" s="148"/>
    </row>
    <row r="197" spans="1:7" x14ac:dyDescent="0.25">
      <c r="A197" s="51"/>
      <c r="B197" s="68"/>
      <c r="C197" s="141"/>
      <c r="D197" s="142"/>
      <c r="E197" s="68"/>
      <c r="F197" s="148"/>
      <c r="G197" s="148"/>
    </row>
    <row r="198" spans="1:7" x14ac:dyDescent="0.25">
      <c r="A198" s="51"/>
      <c r="B198" s="68"/>
      <c r="C198" s="141"/>
      <c r="D198" s="142"/>
      <c r="E198" s="68"/>
      <c r="F198" s="148"/>
      <c r="G198" s="148"/>
    </row>
    <row r="199" spans="1:7" x14ac:dyDescent="0.25">
      <c r="A199" s="51"/>
      <c r="B199" s="68"/>
      <c r="C199" s="141"/>
      <c r="D199" s="142"/>
      <c r="E199" s="51"/>
      <c r="F199" s="148"/>
      <c r="G199" s="148"/>
    </row>
    <row r="200" spans="1:7" x14ac:dyDescent="0.25">
      <c r="A200" s="51"/>
      <c r="B200" s="68"/>
      <c r="C200" s="141"/>
      <c r="D200" s="142"/>
      <c r="E200" s="182"/>
      <c r="F200" s="148"/>
      <c r="G200" s="148"/>
    </row>
    <row r="201" spans="1:7" x14ac:dyDescent="0.25">
      <c r="A201" s="51"/>
      <c r="B201" s="68"/>
      <c r="C201" s="141"/>
      <c r="D201" s="142"/>
      <c r="E201" s="182"/>
      <c r="F201" s="148"/>
      <c r="G201" s="148"/>
    </row>
    <row r="202" spans="1:7" x14ac:dyDescent="0.25">
      <c r="A202" s="51"/>
      <c r="B202" s="68"/>
      <c r="C202" s="141"/>
      <c r="D202" s="142"/>
      <c r="E202" s="182"/>
      <c r="F202" s="148"/>
      <c r="G202" s="148"/>
    </row>
    <row r="203" spans="1:7" x14ac:dyDescent="0.25">
      <c r="A203" s="51"/>
      <c r="B203" s="68"/>
      <c r="C203" s="141"/>
      <c r="D203" s="142"/>
      <c r="E203" s="182"/>
      <c r="F203" s="148"/>
      <c r="G203" s="148"/>
    </row>
    <row r="204" spans="1:7" x14ac:dyDescent="0.25">
      <c r="A204" s="51"/>
      <c r="B204" s="68"/>
      <c r="C204" s="141"/>
      <c r="D204" s="142"/>
      <c r="E204" s="182"/>
      <c r="F204" s="148"/>
      <c r="G204" s="148"/>
    </row>
    <row r="205" spans="1:7" x14ac:dyDescent="0.25">
      <c r="A205" s="51"/>
      <c r="B205" s="68"/>
      <c r="C205" s="141"/>
      <c r="D205" s="142"/>
      <c r="E205" s="182"/>
      <c r="F205" s="148"/>
      <c r="G205" s="148"/>
    </row>
    <row r="206" spans="1:7" x14ac:dyDescent="0.25">
      <c r="A206" s="51"/>
      <c r="B206" s="68"/>
      <c r="C206" s="141"/>
      <c r="D206" s="142"/>
      <c r="E206" s="182"/>
      <c r="F206" s="148"/>
      <c r="G206" s="148"/>
    </row>
    <row r="207" spans="1:7" x14ac:dyDescent="0.25">
      <c r="A207" s="51"/>
      <c r="B207" s="68"/>
      <c r="C207" s="141"/>
      <c r="D207" s="142"/>
      <c r="E207" s="182"/>
      <c r="F207" s="148"/>
      <c r="G207" s="148"/>
    </row>
    <row r="208" spans="1:7" x14ac:dyDescent="0.25">
      <c r="A208" s="51"/>
      <c r="B208" s="78"/>
      <c r="C208" s="143"/>
      <c r="D208" s="76"/>
      <c r="E208" s="182"/>
      <c r="F208" s="183"/>
      <c r="G208" s="183"/>
    </row>
    <row r="209" spans="1:7" x14ac:dyDescent="0.25">
      <c r="A209" s="70"/>
      <c r="B209" s="70"/>
      <c r="C209" s="70"/>
      <c r="D209" s="70"/>
      <c r="E209" s="70"/>
      <c r="F209" s="70"/>
      <c r="G209" s="70"/>
    </row>
    <row r="210" spans="1:7" x14ac:dyDescent="0.25">
      <c r="A210" s="51"/>
      <c r="B210" s="51"/>
      <c r="C210" s="161"/>
      <c r="D210" s="51"/>
      <c r="E210" s="51"/>
      <c r="F210" s="156"/>
      <c r="G210" s="156"/>
    </row>
    <row r="211" spans="1:7" x14ac:dyDescent="0.25">
      <c r="A211" s="51"/>
      <c r="B211" s="51"/>
      <c r="C211" s="51"/>
      <c r="D211" s="51"/>
      <c r="E211" s="51"/>
      <c r="F211" s="156"/>
      <c r="G211" s="156"/>
    </row>
    <row r="212" spans="1:7" x14ac:dyDescent="0.25">
      <c r="A212" s="51"/>
      <c r="B212" s="68"/>
      <c r="C212" s="51"/>
      <c r="D212" s="51"/>
      <c r="E212" s="51"/>
      <c r="F212" s="156"/>
      <c r="G212" s="156"/>
    </row>
    <row r="213" spans="1:7" x14ac:dyDescent="0.25">
      <c r="A213" s="51"/>
      <c r="B213" s="51"/>
      <c r="C213" s="141"/>
      <c r="D213" s="142"/>
      <c r="E213" s="51"/>
      <c r="F213" s="148"/>
      <c r="G213" s="148"/>
    </row>
    <row r="214" spans="1:7" x14ac:dyDescent="0.25">
      <c r="A214" s="51"/>
      <c r="B214" s="51"/>
      <c r="C214" s="141"/>
      <c r="D214" s="142"/>
      <c r="E214" s="51"/>
      <c r="F214" s="148"/>
      <c r="G214" s="148"/>
    </row>
    <row r="215" spans="1:7" x14ac:dyDescent="0.25">
      <c r="A215" s="51"/>
      <c r="B215" s="51"/>
      <c r="C215" s="141"/>
      <c r="D215" s="142"/>
      <c r="E215" s="51"/>
      <c r="F215" s="148"/>
      <c r="G215" s="148"/>
    </row>
    <row r="216" spans="1:7" x14ac:dyDescent="0.25">
      <c r="A216" s="51"/>
      <c r="B216" s="51"/>
      <c r="C216" s="141"/>
      <c r="D216" s="142"/>
      <c r="E216" s="51"/>
      <c r="F216" s="148"/>
      <c r="G216" s="148"/>
    </row>
    <row r="217" spans="1:7" x14ac:dyDescent="0.25">
      <c r="A217" s="51"/>
      <c r="B217" s="51"/>
      <c r="C217" s="141"/>
      <c r="D217" s="142"/>
      <c r="E217" s="51"/>
      <c r="F217" s="148"/>
      <c r="G217" s="148"/>
    </row>
    <row r="218" spans="1:7" x14ac:dyDescent="0.25">
      <c r="A218" s="51"/>
      <c r="B218" s="51"/>
      <c r="C218" s="141"/>
      <c r="D218" s="142"/>
      <c r="E218" s="51"/>
      <c r="F218" s="148"/>
      <c r="G218" s="148"/>
    </row>
    <row r="219" spans="1:7" x14ac:dyDescent="0.25">
      <c r="A219" s="51"/>
      <c r="B219" s="51"/>
      <c r="C219" s="141"/>
      <c r="D219" s="142"/>
      <c r="E219" s="51"/>
      <c r="F219" s="148"/>
      <c r="G219" s="148"/>
    </row>
    <row r="220" spans="1:7" x14ac:dyDescent="0.25">
      <c r="A220" s="51"/>
      <c r="B220" s="51"/>
      <c r="C220" s="141"/>
      <c r="D220" s="142"/>
      <c r="E220" s="51"/>
      <c r="F220" s="148"/>
      <c r="G220" s="148"/>
    </row>
    <row r="221" spans="1:7" x14ac:dyDescent="0.25">
      <c r="A221" s="51"/>
      <c r="B221" s="78"/>
      <c r="C221" s="141"/>
      <c r="D221" s="142"/>
      <c r="E221" s="51"/>
      <c r="F221" s="148"/>
      <c r="G221" s="148"/>
    </row>
    <row r="222" spans="1:7" x14ac:dyDescent="0.25">
      <c r="A222" s="51"/>
      <c r="B222" s="80"/>
      <c r="C222" s="141"/>
      <c r="D222" s="142"/>
      <c r="E222" s="51"/>
      <c r="F222" s="148"/>
      <c r="G222" s="148"/>
    </row>
    <row r="223" spans="1:7" x14ac:dyDescent="0.25">
      <c r="A223" s="51"/>
      <c r="B223" s="80"/>
      <c r="C223" s="141"/>
      <c r="D223" s="142"/>
      <c r="E223" s="51"/>
      <c r="F223" s="148"/>
      <c r="G223" s="148"/>
    </row>
    <row r="224" spans="1:7" x14ac:dyDescent="0.25">
      <c r="A224" s="51"/>
      <c r="B224" s="80"/>
      <c r="C224" s="141"/>
      <c r="D224" s="142"/>
      <c r="E224" s="51"/>
      <c r="F224" s="148"/>
      <c r="G224" s="148"/>
    </row>
    <row r="225" spans="1:7" x14ac:dyDescent="0.25">
      <c r="A225" s="51"/>
      <c r="B225" s="80"/>
      <c r="C225" s="141"/>
      <c r="D225" s="142"/>
      <c r="E225" s="51"/>
      <c r="F225" s="148"/>
      <c r="G225" s="148"/>
    </row>
    <row r="226" spans="1:7" x14ac:dyDescent="0.25">
      <c r="A226" s="51"/>
      <c r="B226" s="80"/>
      <c r="C226" s="141"/>
      <c r="D226" s="142"/>
      <c r="E226" s="51"/>
      <c r="F226" s="148"/>
      <c r="G226" s="148"/>
    </row>
    <row r="227" spans="1:7" x14ac:dyDescent="0.25">
      <c r="A227" s="51"/>
      <c r="B227" s="80"/>
      <c r="C227" s="141"/>
      <c r="D227" s="142"/>
      <c r="E227" s="51"/>
      <c r="F227" s="148"/>
      <c r="G227" s="148"/>
    </row>
    <row r="228" spans="1:7" x14ac:dyDescent="0.25">
      <c r="A228" s="51"/>
      <c r="B228" s="80"/>
      <c r="C228" s="51"/>
      <c r="D228" s="51"/>
      <c r="E228" s="51"/>
      <c r="F228" s="148"/>
      <c r="G228" s="148"/>
    </row>
    <row r="229" spans="1:7" x14ac:dyDescent="0.25">
      <c r="A229" s="51"/>
      <c r="B229" s="80"/>
      <c r="C229" s="51"/>
      <c r="D229" s="51"/>
      <c r="E229" s="51"/>
      <c r="F229" s="148"/>
      <c r="G229" s="148"/>
    </row>
    <row r="230" spans="1:7" x14ac:dyDescent="0.25">
      <c r="A230" s="51"/>
      <c r="B230" s="80"/>
      <c r="C230" s="51"/>
      <c r="D230" s="51"/>
      <c r="E230" s="51"/>
      <c r="F230" s="148"/>
      <c r="G230" s="148"/>
    </row>
    <row r="231" spans="1:7" x14ac:dyDescent="0.25">
      <c r="A231" s="70"/>
      <c r="B231" s="70"/>
      <c r="C231" s="70"/>
      <c r="D231" s="70"/>
      <c r="E231" s="70"/>
      <c r="F231" s="70"/>
      <c r="G231" s="70"/>
    </row>
    <row r="232" spans="1:7" x14ac:dyDescent="0.25">
      <c r="A232" s="51"/>
      <c r="B232" s="51"/>
      <c r="C232" s="161"/>
      <c r="D232" s="51"/>
      <c r="E232" s="51"/>
      <c r="F232" s="156"/>
      <c r="G232" s="156"/>
    </row>
    <row r="233" spans="1:7" x14ac:dyDescent="0.25">
      <c r="A233" s="51"/>
      <c r="B233" s="51"/>
      <c r="C233" s="51"/>
      <c r="D233" s="51"/>
      <c r="E233" s="51"/>
      <c r="F233" s="156"/>
      <c r="G233" s="156"/>
    </row>
    <row r="234" spans="1:7" x14ac:dyDescent="0.25">
      <c r="A234" s="51"/>
      <c r="B234" s="68"/>
      <c r="C234" s="51"/>
      <c r="D234" s="51"/>
      <c r="E234" s="51"/>
      <c r="F234" s="156"/>
      <c r="G234" s="156"/>
    </row>
    <row r="235" spans="1:7" x14ac:dyDescent="0.25">
      <c r="A235" s="51"/>
      <c r="B235" s="51"/>
      <c r="C235" s="141"/>
      <c r="D235" s="142"/>
      <c r="E235" s="51"/>
      <c r="F235" s="148"/>
      <c r="G235" s="148"/>
    </row>
    <row r="236" spans="1:7" x14ac:dyDescent="0.25">
      <c r="A236" s="51"/>
      <c r="B236" s="51"/>
      <c r="C236" s="141"/>
      <c r="D236" s="142"/>
      <c r="E236" s="51"/>
      <c r="F236" s="148"/>
      <c r="G236" s="148"/>
    </row>
    <row r="237" spans="1:7" x14ac:dyDescent="0.25">
      <c r="A237" s="51"/>
      <c r="B237" s="51"/>
      <c r="C237" s="141"/>
      <c r="D237" s="142"/>
      <c r="E237" s="51"/>
      <c r="F237" s="148"/>
      <c r="G237" s="148"/>
    </row>
    <row r="238" spans="1:7" x14ac:dyDescent="0.25">
      <c r="A238" s="51"/>
      <c r="B238" s="51"/>
      <c r="C238" s="141"/>
      <c r="D238" s="142"/>
      <c r="E238" s="51"/>
      <c r="F238" s="148"/>
      <c r="G238" s="148"/>
    </row>
    <row r="239" spans="1:7" x14ac:dyDescent="0.25">
      <c r="A239" s="51"/>
      <c r="B239" s="51"/>
      <c r="C239" s="141"/>
      <c r="D239" s="142"/>
      <c r="E239" s="51"/>
      <c r="F239" s="148"/>
      <c r="G239" s="148"/>
    </row>
    <row r="240" spans="1:7" x14ac:dyDescent="0.25">
      <c r="A240" s="51"/>
      <c r="B240" s="51"/>
      <c r="C240" s="141"/>
      <c r="D240" s="142"/>
      <c r="E240" s="51"/>
      <c r="F240" s="148"/>
      <c r="G240" s="148"/>
    </row>
    <row r="241" spans="1:7" x14ac:dyDescent="0.25">
      <c r="A241" s="51"/>
      <c r="B241" s="51"/>
      <c r="C241" s="141"/>
      <c r="D241" s="142"/>
      <c r="E241" s="51"/>
      <c r="F241" s="148"/>
      <c r="G241" s="148"/>
    </row>
    <row r="242" spans="1:7" x14ac:dyDescent="0.25">
      <c r="A242" s="51"/>
      <c r="B242" s="51"/>
      <c r="C242" s="141"/>
      <c r="D242" s="142"/>
      <c r="E242" s="51"/>
      <c r="F242" s="148"/>
      <c r="G242" s="148"/>
    </row>
    <row r="243" spans="1:7" x14ac:dyDescent="0.25">
      <c r="A243" s="51"/>
      <c r="B243" s="78"/>
      <c r="C243" s="141"/>
      <c r="D243" s="142"/>
      <c r="E243" s="51"/>
      <c r="F243" s="148"/>
      <c r="G243" s="148"/>
    </row>
    <row r="244" spans="1:7" x14ac:dyDescent="0.25">
      <c r="A244" s="51"/>
      <c r="B244" s="80"/>
      <c r="C244" s="141"/>
      <c r="D244" s="142"/>
      <c r="E244" s="51"/>
      <c r="F244" s="148"/>
      <c r="G244" s="148"/>
    </row>
    <row r="245" spans="1:7" x14ac:dyDescent="0.25">
      <c r="A245" s="51"/>
      <c r="B245" s="80"/>
      <c r="C245" s="141"/>
      <c r="D245" s="142"/>
      <c r="E245" s="51"/>
      <c r="F245" s="148"/>
      <c r="G245" s="148"/>
    </row>
    <row r="246" spans="1:7" x14ac:dyDescent="0.25">
      <c r="A246" s="51"/>
      <c r="B246" s="80"/>
      <c r="C246" s="141"/>
      <c r="D246" s="142"/>
      <c r="E246" s="51"/>
      <c r="F246" s="148"/>
      <c r="G246" s="148"/>
    </row>
    <row r="247" spans="1:7" x14ac:dyDescent="0.25">
      <c r="A247" s="51"/>
      <c r="B247" s="80"/>
      <c r="C247" s="141"/>
      <c r="D247" s="142"/>
      <c r="E247" s="51"/>
      <c r="F247" s="148"/>
      <c r="G247" s="148"/>
    </row>
    <row r="248" spans="1:7" x14ac:dyDescent="0.25">
      <c r="A248" s="51"/>
      <c r="B248" s="80"/>
      <c r="C248" s="141"/>
      <c r="D248" s="142"/>
      <c r="E248" s="51"/>
      <c r="F248" s="148"/>
      <c r="G248" s="148"/>
    </row>
    <row r="249" spans="1:7" x14ac:dyDescent="0.25">
      <c r="A249" s="51"/>
      <c r="B249" s="80"/>
      <c r="C249" s="141"/>
      <c r="D249" s="142"/>
      <c r="E249" s="51"/>
      <c r="F249" s="148"/>
      <c r="G249" s="148"/>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61"/>
      <c r="D254" s="51"/>
      <c r="E254" s="182"/>
      <c r="F254" s="182"/>
      <c r="G254" s="182"/>
    </row>
    <row r="255" spans="1:7" x14ac:dyDescent="0.25">
      <c r="A255" s="51"/>
      <c r="B255" s="51"/>
      <c r="C255" s="161"/>
      <c r="D255" s="51"/>
      <c r="E255" s="182"/>
      <c r="F255" s="182"/>
      <c r="G255" s="49"/>
    </row>
    <row r="256" spans="1:7" x14ac:dyDescent="0.25">
      <c r="A256" s="51"/>
      <c r="B256" s="51"/>
      <c r="C256" s="161"/>
      <c r="D256" s="51"/>
      <c r="E256" s="182"/>
      <c r="F256" s="182"/>
      <c r="G256" s="49"/>
    </row>
    <row r="257" spans="1:7" x14ac:dyDescent="0.25">
      <c r="A257" s="51"/>
      <c r="B257" s="68"/>
      <c r="C257" s="161"/>
      <c r="D257" s="65"/>
      <c r="E257" s="65"/>
      <c r="F257" s="84"/>
      <c r="G257" s="84"/>
    </row>
    <row r="258" spans="1:7" x14ac:dyDescent="0.25">
      <c r="A258" s="51"/>
      <c r="B258" s="51"/>
      <c r="C258" s="161"/>
      <c r="D258" s="51"/>
      <c r="E258" s="182"/>
      <c r="F258" s="182"/>
      <c r="G258" s="49"/>
    </row>
    <row r="259" spans="1:7" x14ac:dyDescent="0.25">
      <c r="A259" s="51"/>
      <c r="B259" s="80"/>
      <c r="C259" s="161"/>
      <c r="D259" s="51"/>
      <c r="E259" s="182"/>
      <c r="F259" s="182"/>
      <c r="G259" s="49"/>
    </row>
    <row r="260" spans="1:7" x14ac:dyDescent="0.25">
      <c r="A260" s="51"/>
      <c r="B260" s="80"/>
      <c r="C260" s="184"/>
      <c r="D260" s="51"/>
      <c r="E260" s="182"/>
      <c r="F260" s="182"/>
      <c r="G260" s="49"/>
    </row>
    <row r="261" spans="1:7" x14ac:dyDescent="0.25">
      <c r="A261" s="51"/>
      <c r="B261" s="80"/>
      <c r="C261" s="161"/>
      <c r="D261" s="51"/>
      <c r="E261" s="182"/>
      <c r="F261" s="182"/>
      <c r="G261" s="49"/>
    </row>
    <row r="262" spans="1:7" x14ac:dyDescent="0.25">
      <c r="A262" s="51"/>
      <c r="B262" s="80"/>
      <c r="C262" s="161"/>
      <c r="D262" s="51"/>
      <c r="E262" s="182"/>
      <c r="F262" s="182"/>
      <c r="G262" s="49"/>
    </row>
    <row r="263" spans="1:7" x14ac:dyDescent="0.25">
      <c r="A263" s="51"/>
      <c r="B263" s="80"/>
      <c r="C263" s="161"/>
      <c r="D263" s="51"/>
      <c r="E263" s="182"/>
      <c r="F263" s="182"/>
      <c r="G263" s="49"/>
    </row>
    <row r="264" spans="1:7" x14ac:dyDescent="0.25">
      <c r="A264" s="51"/>
      <c r="B264" s="80"/>
      <c r="C264" s="161"/>
      <c r="D264" s="51"/>
      <c r="E264" s="182"/>
      <c r="F264" s="182"/>
      <c r="G264" s="49"/>
    </row>
    <row r="265" spans="1:7" x14ac:dyDescent="0.25">
      <c r="A265" s="51"/>
      <c r="B265" s="80"/>
      <c r="C265" s="161"/>
      <c r="D265" s="51"/>
      <c r="E265" s="182"/>
      <c r="F265" s="182"/>
      <c r="G265" s="49"/>
    </row>
    <row r="266" spans="1:7" x14ac:dyDescent="0.25">
      <c r="A266" s="51"/>
      <c r="B266" s="80"/>
      <c r="C266" s="161"/>
      <c r="D266" s="51"/>
      <c r="E266" s="182"/>
      <c r="F266" s="182"/>
      <c r="G266" s="49"/>
    </row>
    <row r="267" spans="1:7" x14ac:dyDescent="0.25">
      <c r="A267" s="51"/>
      <c r="B267" s="80"/>
      <c r="C267" s="161"/>
      <c r="D267" s="51"/>
      <c r="E267" s="182"/>
      <c r="F267" s="182"/>
      <c r="G267" s="49"/>
    </row>
    <row r="268" spans="1:7" x14ac:dyDescent="0.25">
      <c r="A268" s="51"/>
      <c r="B268" s="80"/>
      <c r="C268" s="161"/>
      <c r="D268" s="51"/>
      <c r="E268" s="182"/>
      <c r="F268" s="182"/>
      <c r="G268" s="49"/>
    </row>
    <row r="269" spans="1:7" x14ac:dyDescent="0.25">
      <c r="A269" s="51"/>
      <c r="B269" s="80"/>
      <c r="C269" s="161"/>
      <c r="D269" s="51"/>
      <c r="E269" s="182"/>
      <c r="F269" s="182"/>
      <c r="G269" s="49"/>
    </row>
    <row r="270" spans="1:7" x14ac:dyDescent="0.25">
      <c r="A270" s="70"/>
      <c r="B270" s="70"/>
      <c r="C270" s="70"/>
      <c r="D270" s="70"/>
      <c r="E270" s="70"/>
      <c r="F270" s="70"/>
      <c r="G270" s="70"/>
    </row>
    <row r="271" spans="1:7" x14ac:dyDescent="0.25">
      <c r="A271" s="51"/>
      <c r="B271" s="51"/>
      <c r="C271" s="161"/>
      <c r="D271" s="51"/>
      <c r="E271" s="49"/>
      <c r="F271" s="49"/>
      <c r="G271" s="49"/>
    </row>
    <row r="272" spans="1:7" x14ac:dyDescent="0.25">
      <c r="A272" s="51"/>
      <c r="B272" s="51"/>
      <c r="C272" s="161"/>
      <c r="D272" s="51"/>
      <c r="E272" s="49"/>
      <c r="F272" s="49"/>
      <c r="G272" s="49"/>
    </row>
    <row r="273" spans="1:7" x14ac:dyDescent="0.25">
      <c r="A273" s="51"/>
      <c r="B273" s="51"/>
      <c r="C273" s="161"/>
      <c r="D273" s="51"/>
      <c r="E273" s="49"/>
      <c r="F273" s="49"/>
      <c r="G273" s="49"/>
    </row>
    <row r="274" spans="1:7" x14ac:dyDescent="0.25">
      <c r="A274" s="51"/>
      <c r="B274" s="51"/>
      <c r="C274" s="161"/>
      <c r="D274" s="51"/>
      <c r="E274" s="49"/>
      <c r="F274" s="49"/>
      <c r="G274" s="49"/>
    </row>
    <row r="275" spans="1:7" x14ac:dyDescent="0.25">
      <c r="A275" s="51"/>
      <c r="B275" s="51"/>
      <c r="C275" s="161"/>
      <c r="D275" s="51"/>
      <c r="E275" s="49"/>
      <c r="F275" s="49"/>
      <c r="G275" s="49"/>
    </row>
    <row r="276" spans="1:7" x14ac:dyDescent="0.25">
      <c r="A276" s="51"/>
      <c r="B276" s="51"/>
      <c r="C276" s="161"/>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62"/>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62"/>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61"/>
      <c r="D330" s="51"/>
      <c r="E330" s="49"/>
      <c r="F330" s="49"/>
      <c r="G330" s="49"/>
    </row>
    <row r="331" spans="1:7" x14ac:dyDescent="0.25">
      <c r="A331" s="51"/>
      <c r="B331" s="51"/>
      <c r="C331" s="161"/>
      <c r="D331" s="51"/>
      <c r="E331" s="49"/>
      <c r="F331" s="49"/>
      <c r="G331" s="49"/>
    </row>
    <row r="332" spans="1:7" x14ac:dyDescent="0.25">
      <c r="A332" s="51"/>
      <c r="B332" s="51"/>
      <c r="C332" s="161"/>
      <c r="D332" s="51"/>
      <c r="E332" s="49"/>
      <c r="F332" s="49"/>
      <c r="G332" s="49"/>
    </row>
    <row r="333" spans="1:7" x14ac:dyDescent="0.25">
      <c r="A333" s="51"/>
      <c r="B333" s="51"/>
      <c r="C333" s="161"/>
      <c r="D333" s="51"/>
      <c r="E333" s="49"/>
      <c r="F333" s="49"/>
      <c r="G333" s="49"/>
    </row>
    <row r="334" spans="1:7" x14ac:dyDescent="0.25">
      <c r="A334" s="51"/>
      <c r="B334" s="51"/>
      <c r="C334" s="161"/>
      <c r="D334" s="51"/>
      <c r="E334" s="49"/>
      <c r="F334" s="49"/>
      <c r="G334" s="49"/>
    </row>
    <row r="335" spans="1:7" x14ac:dyDescent="0.25">
      <c r="A335" s="51"/>
      <c r="B335" s="51"/>
      <c r="C335" s="161"/>
      <c r="D335" s="51"/>
      <c r="E335" s="49"/>
      <c r="F335" s="49"/>
      <c r="G335" s="49"/>
    </row>
    <row r="336" spans="1:7" x14ac:dyDescent="0.25">
      <c r="A336" s="51"/>
      <c r="B336" s="51"/>
      <c r="C336" s="161"/>
      <c r="D336" s="51"/>
      <c r="E336" s="49"/>
      <c r="F336" s="49"/>
      <c r="G336" s="49"/>
    </row>
    <row r="337" spans="1:7" x14ac:dyDescent="0.25">
      <c r="A337" s="51"/>
      <c r="B337" s="51"/>
      <c r="C337" s="161"/>
      <c r="D337" s="51"/>
      <c r="E337" s="49"/>
      <c r="F337" s="49"/>
      <c r="G337" s="49"/>
    </row>
    <row r="338" spans="1:7" x14ac:dyDescent="0.25">
      <c r="A338" s="51"/>
      <c r="B338" s="51"/>
      <c r="C338" s="161"/>
      <c r="D338" s="51"/>
      <c r="E338" s="49"/>
      <c r="F338" s="49"/>
      <c r="G338" s="49"/>
    </row>
    <row r="339" spans="1:7" x14ac:dyDescent="0.25">
      <c r="A339" s="51"/>
      <c r="B339" s="51"/>
      <c r="C339" s="161"/>
      <c r="D339" s="51"/>
      <c r="E339" s="49"/>
      <c r="F339" s="49"/>
      <c r="G339" s="49"/>
    </row>
    <row r="340" spans="1:7" x14ac:dyDescent="0.25">
      <c r="A340" s="51"/>
      <c r="B340" s="51"/>
      <c r="C340" s="161"/>
      <c r="D340" s="51"/>
      <c r="E340" s="49"/>
      <c r="F340" s="49"/>
      <c r="G340" s="49"/>
    </row>
    <row r="341" spans="1:7" x14ac:dyDescent="0.25">
      <c r="A341" s="51"/>
      <c r="B341" s="51"/>
      <c r="C341" s="161"/>
      <c r="D341" s="51"/>
      <c r="E341" s="49"/>
      <c r="F341" s="49"/>
      <c r="G341" s="49"/>
    </row>
    <row r="342" spans="1:7" x14ac:dyDescent="0.25">
      <c r="A342" s="51"/>
      <c r="B342" s="51"/>
      <c r="C342" s="161"/>
      <c r="D342" s="51"/>
      <c r="E342" s="49"/>
      <c r="F342" s="49"/>
      <c r="G342" s="49"/>
    </row>
    <row r="343" spans="1:7" x14ac:dyDescent="0.25">
      <c r="A343" s="51"/>
      <c r="B343" s="51"/>
      <c r="C343" s="161"/>
      <c r="D343" s="51"/>
      <c r="E343" s="49"/>
      <c r="F343" s="49"/>
      <c r="G343" s="49"/>
    </row>
    <row r="344" spans="1:7" x14ac:dyDescent="0.25">
      <c r="A344" s="51"/>
      <c r="B344" s="51"/>
      <c r="C344" s="161"/>
      <c r="D344" s="51"/>
      <c r="E344" s="49"/>
      <c r="F344" s="49"/>
      <c r="G344" s="49"/>
    </row>
    <row r="345" spans="1:7" x14ac:dyDescent="0.25">
      <c r="A345" s="51"/>
      <c r="B345" s="51"/>
      <c r="C345" s="161"/>
      <c r="D345" s="51"/>
      <c r="E345" s="49"/>
      <c r="F345" s="49"/>
      <c r="G345" s="49"/>
    </row>
    <row r="346" spans="1:7" x14ac:dyDescent="0.25">
      <c r="A346" s="51"/>
      <c r="B346" s="51"/>
      <c r="C346" s="161"/>
      <c r="D346" s="51"/>
      <c r="E346" s="49"/>
      <c r="F346" s="49"/>
      <c r="G346" s="49"/>
    </row>
    <row r="347" spans="1:7" x14ac:dyDescent="0.25">
      <c r="A347" s="51"/>
      <c r="B347" s="51"/>
      <c r="C347" s="161"/>
      <c r="D347" s="51"/>
      <c r="E347" s="49"/>
      <c r="F347" s="49"/>
      <c r="G347" s="49"/>
    </row>
    <row r="348" spans="1:7" x14ac:dyDescent="0.25">
      <c r="A348" s="51"/>
      <c r="B348" s="51"/>
      <c r="C348" s="161"/>
      <c r="D348" s="51"/>
      <c r="E348" s="49"/>
      <c r="F348" s="49"/>
      <c r="G348" s="49"/>
    </row>
    <row r="349" spans="1:7" x14ac:dyDescent="0.25">
      <c r="A349" s="51"/>
      <c r="B349" s="51"/>
      <c r="C349" s="161"/>
      <c r="D349" s="51"/>
      <c r="E349" s="49"/>
      <c r="F349" s="49"/>
      <c r="G349" s="49"/>
    </row>
    <row r="350" spans="1:7" x14ac:dyDescent="0.25">
      <c r="A350" s="51"/>
      <c r="B350" s="51"/>
      <c r="C350" s="161"/>
      <c r="D350" s="51"/>
      <c r="E350" s="49"/>
      <c r="F350" s="49"/>
      <c r="G350" s="49"/>
    </row>
    <row r="351" spans="1:7" x14ac:dyDescent="0.25">
      <c r="A351" s="51"/>
      <c r="B351" s="51"/>
      <c r="C351" s="161"/>
      <c r="D351" s="51"/>
      <c r="E351" s="49"/>
      <c r="F351" s="49"/>
      <c r="G351" s="49"/>
    </row>
    <row r="352" spans="1:7" x14ac:dyDescent="0.25">
      <c r="A352" s="51"/>
      <c r="B352" s="51"/>
      <c r="C352" s="161"/>
      <c r="D352" s="51"/>
      <c r="E352" s="49"/>
      <c r="F352" s="49"/>
      <c r="G352" s="49"/>
    </row>
    <row r="353" spans="1:7" x14ac:dyDescent="0.25">
      <c r="A353" s="51"/>
      <c r="B353" s="51"/>
      <c r="C353" s="161"/>
      <c r="D353" s="51"/>
      <c r="E353" s="49"/>
      <c r="F353" s="49"/>
      <c r="G353" s="49"/>
    </row>
    <row r="354" spans="1:7" x14ac:dyDescent="0.25">
      <c r="A354" s="51"/>
      <c r="B354" s="51"/>
      <c r="C354" s="161"/>
      <c r="D354" s="51"/>
      <c r="E354" s="49"/>
      <c r="F354" s="49"/>
      <c r="G354" s="49"/>
    </row>
    <row r="355" spans="1:7" x14ac:dyDescent="0.25">
      <c r="A355" s="51"/>
      <c r="B355" s="51"/>
      <c r="C355" s="161"/>
      <c r="D355" s="51"/>
      <c r="E355" s="49"/>
      <c r="F355" s="49"/>
      <c r="G355" s="49"/>
    </row>
    <row r="356" spans="1:7" x14ac:dyDescent="0.25">
      <c r="A356" s="51"/>
      <c r="B356" s="51"/>
      <c r="C356" s="161"/>
      <c r="D356" s="51"/>
      <c r="E356" s="49"/>
      <c r="F356" s="49"/>
      <c r="G356" s="49"/>
    </row>
    <row r="357" spans="1:7" x14ac:dyDescent="0.25">
      <c r="A357" s="51"/>
      <c r="B357" s="51"/>
      <c r="C357" s="161"/>
      <c r="D357" s="51"/>
      <c r="E357" s="49"/>
      <c r="F357" s="49"/>
      <c r="G357" s="49"/>
    </row>
    <row r="358" spans="1:7" x14ac:dyDescent="0.25">
      <c r="A358" s="51"/>
      <c r="B358" s="51"/>
      <c r="C358" s="161"/>
      <c r="D358" s="51"/>
      <c r="E358" s="49"/>
      <c r="F358" s="49"/>
      <c r="G358" s="49"/>
    </row>
    <row r="359" spans="1:7" x14ac:dyDescent="0.25">
      <c r="A359" s="51"/>
      <c r="B359" s="51"/>
      <c r="C359" s="161"/>
      <c r="D359" s="51"/>
      <c r="E359" s="49"/>
      <c r="F359" s="49"/>
      <c r="G359" s="49"/>
    </row>
    <row r="360" spans="1:7" x14ac:dyDescent="0.25">
      <c r="A360" s="51"/>
      <c r="B360" s="51"/>
      <c r="C360" s="161"/>
      <c r="D360" s="51"/>
      <c r="E360" s="49"/>
      <c r="F360" s="49"/>
      <c r="G360" s="49"/>
    </row>
    <row r="361" spans="1:7" x14ac:dyDescent="0.25">
      <c r="A361" s="51"/>
      <c r="B361" s="51"/>
      <c r="C361" s="161"/>
      <c r="D361" s="51"/>
      <c r="E361" s="49"/>
      <c r="F361" s="49"/>
      <c r="G361" s="49"/>
    </row>
    <row r="362" spans="1:7" x14ac:dyDescent="0.25">
      <c r="A362" s="51"/>
      <c r="B362" s="51"/>
      <c r="C362" s="161"/>
      <c r="D362" s="51"/>
      <c r="E362" s="49"/>
      <c r="F362" s="49"/>
      <c r="G362" s="49"/>
    </row>
    <row r="363" spans="1:7" x14ac:dyDescent="0.25">
      <c r="A363" s="51"/>
      <c r="B363" s="51"/>
      <c r="C363" s="161"/>
      <c r="D363" s="51"/>
      <c r="E363" s="49"/>
      <c r="F363" s="49"/>
      <c r="G363" s="49"/>
    </row>
    <row r="364" spans="1:7" x14ac:dyDescent="0.25">
      <c r="A364" s="51"/>
      <c r="B364" s="51"/>
      <c r="C364" s="161"/>
      <c r="D364" s="51"/>
      <c r="E364" s="49"/>
      <c r="F364" s="49"/>
      <c r="G364" s="49"/>
    </row>
    <row r="365" spans="1:7" x14ac:dyDescent="0.25">
      <c r="A365" s="51"/>
      <c r="B365" s="51"/>
      <c r="C365" s="161"/>
      <c r="D365" s="51"/>
      <c r="E365" s="49"/>
      <c r="F365" s="49"/>
      <c r="G365" s="49"/>
    </row>
    <row r="366" spans="1:7" x14ac:dyDescent="0.25">
      <c r="A366" s="51"/>
      <c r="B366" s="51"/>
      <c r="C366" s="161"/>
      <c r="D366" s="51"/>
      <c r="E366" s="49"/>
      <c r="F366" s="49"/>
      <c r="G366" s="49"/>
    </row>
    <row r="367" spans="1:7" x14ac:dyDescent="0.25">
      <c r="A367" s="51"/>
      <c r="B367" s="51"/>
      <c r="C367" s="161"/>
      <c r="D367" s="51"/>
      <c r="E367" s="49"/>
      <c r="F367" s="49"/>
      <c r="G367" s="49"/>
    </row>
    <row r="368" spans="1:7" x14ac:dyDescent="0.25">
      <c r="A368" s="51"/>
      <c r="B368" s="51"/>
      <c r="C368" s="161"/>
      <c r="D368" s="51"/>
      <c r="E368" s="49"/>
      <c r="F368" s="49"/>
      <c r="G368" s="49"/>
    </row>
    <row r="369" spans="1:7" x14ac:dyDescent="0.25">
      <c r="A369" s="51"/>
      <c r="B369" s="51"/>
      <c r="C369" s="161"/>
      <c r="D369" s="51"/>
      <c r="E369" s="49"/>
      <c r="F369" s="49"/>
      <c r="G369" s="49"/>
    </row>
    <row r="370" spans="1:7" x14ac:dyDescent="0.25">
      <c r="A370" s="51"/>
      <c r="B370" s="51"/>
      <c r="C370" s="161"/>
      <c r="D370" s="51"/>
      <c r="E370" s="49"/>
      <c r="F370" s="49"/>
      <c r="G370" s="49"/>
    </row>
    <row r="371" spans="1:7" x14ac:dyDescent="0.25">
      <c r="A371" s="51"/>
      <c r="B371" s="51"/>
      <c r="C371" s="161"/>
      <c r="D371" s="51"/>
      <c r="E371" s="49"/>
      <c r="F371" s="49"/>
      <c r="G371" s="49"/>
    </row>
    <row r="372" spans="1:7" x14ac:dyDescent="0.25">
      <c r="A372" s="51"/>
      <c r="B372" s="51"/>
      <c r="C372" s="161"/>
      <c r="D372" s="51"/>
      <c r="E372" s="49"/>
      <c r="F372" s="49"/>
      <c r="G372" s="49"/>
    </row>
    <row r="373" spans="1:7" x14ac:dyDescent="0.25">
      <c r="A373" s="51"/>
      <c r="B373" s="51"/>
      <c r="C373" s="161"/>
      <c r="D373" s="51"/>
      <c r="E373" s="49"/>
      <c r="F373" s="49"/>
      <c r="G373" s="49"/>
    </row>
    <row r="374" spans="1:7" x14ac:dyDescent="0.25">
      <c r="A374" s="51"/>
      <c r="B374" s="51"/>
      <c r="C374" s="161"/>
      <c r="D374" s="51"/>
      <c r="E374" s="49"/>
      <c r="F374" s="49"/>
      <c r="G374" s="49"/>
    </row>
    <row r="375" spans="1:7" x14ac:dyDescent="0.25">
      <c r="A375" s="51"/>
      <c r="B375" s="51"/>
      <c r="C375" s="161"/>
      <c r="D375" s="51"/>
      <c r="E375" s="49"/>
      <c r="F375" s="49"/>
      <c r="G375" s="49"/>
    </row>
    <row r="376" spans="1:7" x14ac:dyDescent="0.25">
      <c r="A376" s="51"/>
      <c r="B376" s="51"/>
      <c r="C376" s="161"/>
      <c r="D376" s="51"/>
      <c r="E376" s="49"/>
      <c r="F376" s="49"/>
      <c r="G376" s="49"/>
    </row>
    <row r="377" spans="1:7" x14ac:dyDescent="0.25">
      <c r="A377" s="51"/>
      <c r="B377" s="51"/>
      <c r="C377" s="161"/>
      <c r="D377" s="51"/>
      <c r="E377" s="49"/>
      <c r="F377" s="49"/>
      <c r="G377" s="49"/>
    </row>
    <row r="378" spans="1:7" x14ac:dyDescent="0.25">
      <c r="A378" s="51"/>
      <c r="B378" s="51"/>
      <c r="C378" s="161"/>
      <c r="D378" s="51"/>
      <c r="E378" s="49"/>
      <c r="F378" s="49"/>
      <c r="G378" s="49"/>
    </row>
    <row r="379" spans="1:7" x14ac:dyDescent="0.25">
      <c r="A379" s="51"/>
      <c r="B379" s="51"/>
      <c r="C379" s="161"/>
      <c r="D379" s="51"/>
      <c r="E379" s="49"/>
      <c r="F379" s="49"/>
      <c r="G379" s="49"/>
    </row>
    <row r="380" spans="1:7" ht="18.75" x14ac:dyDescent="0.25">
      <c r="A380" s="132"/>
      <c r="B380" s="160"/>
      <c r="C380" s="132"/>
      <c r="D380" s="132"/>
      <c r="E380" s="132"/>
      <c r="F380" s="132"/>
      <c r="G380" s="132"/>
    </row>
    <row r="381" spans="1:7" x14ac:dyDescent="0.25">
      <c r="A381" s="70"/>
      <c r="B381" s="70"/>
      <c r="C381" s="70"/>
      <c r="D381" s="70"/>
      <c r="E381" s="70"/>
      <c r="F381" s="70"/>
      <c r="G381" s="70"/>
    </row>
    <row r="382" spans="1:7" x14ac:dyDescent="0.25">
      <c r="A382" s="51"/>
      <c r="B382" s="51"/>
      <c r="C382" s="141"/>
      <c r="D382" s="65"/>
      <c r="E382" s="65"/>
      <c r="F382" s="84"/>
      <c r="G382" s="84"/>
    </row>
    <row r="383" spans="1:7" x14ac:dyDescent="0.25">
      <c r="A383" s="65"/>
      <c r="B383" s="51"/>
      <c r="C383" s="51"/>
      <c r="D383" s="65"/>
      <c r="E383" s="65"/>
      <c r="F383" s="84"/>
      <c r="G383" s="84"/>
    </row>
    <row r="384" spans="1:7" x14ac:dyDescent="0.25">
      <c r="A384" s="51"/>
      <c r="B384" s="51"/>
      <c r="C384" s="51"/>
      <c r="D384" s="65"/>
      <c r="E384" s="65"/>
      <c r="F384" s="84"/>
      <c r="G384" s="84"/>
    </row>
    <row r="385" spans="1:7" x14ac:dyDescent="0.25">
      <c r="A385" s="51"/>
      <c r="B385" s="68"/>
      <c r="C385" s="141"/>
      <c r="D385" s="141"/>
      <c r="E385" s="65"/>
      <c r="F385" s="148"/>
      <c r="G385" s="148"/>
    </row>
    <row r="386" spans="1:7" x14ac:dyDescent="0.25">
      <c r="A386" s="51"/>
      <c r="B386" s="68"/>
      <c r="C386" s="141"/>
      <c r="D386" s="141"/>
      <c r="E386" s="65"/>
      <c r="F386" s="148"/>
      <c r="G386" s="148"/>
    </row>
    <row r="387" spans="1:7" x14ac:dyDescent="0.25">
      <c r="A387" s="51"/>
      <c r="B387" s="68"/>
      <c r="C387" s="141"/>
      <c r="D387" s="141"/>
      <c r="E387" s="65"/>
      <c r="F387" s="148"/>
      <c r="G387" s="148"/>
    </row>
    <row r="388" spans="1:7" x14ac:dyDescent="0.25">
      <c r="A388" s="51"/>
      <c r="B388" s="68"/>
      <c r="C388" s="141"/>
      <c r="D388" s="141"/>
      <c r="E388" s="65"/>
      <c r="F388" s="148"/>
      <c r="G388" s="148"/>
    </row>
    <row r="389" spans="1:7" x14ac:dyDescent="0.25">
      <c r="A389" s="51"/>
      <c r="B389" s="68"/>
      <c r="C389" s="141"/>
      <c r="D389" s="141"/>
      <c r="E389" s="65"/>
      <c r="F389" s="148"/>
      <c r="G389" s="148"/>
    </row>
    <row r="390" spans="1:7" x14ac:dyDescent="0.25">
      <c r="A390" s="51"/>
      <c r="B390" s="68"/>
      <c r="C390" s="141"/>
      <c r="D390" s="141"/>
      <c r="E390" s="65"/>
      <c r="F390" s="148"/>
      <c r="G390" s="148"/>
    </row>
    <row r="391" spans="1:7" x14ac:dyDescent="0.25">
      <c r="A391" s="51"/>
      <c r="B391" s="68"/>
      <c r="C391" s="141"/>
      <c r="D391" s="141"/>
      <c r="E391" s="65"/>
      <c r="F391" s="148"/>
      <c r="G391" s="148"/>
    </row>
    <row r="392" spans="1:7" x14ac:dyDescent="0.25">
      <c r="A392" s="51"/>
      <c r="B392" s="68"/>
      <c r="C392" s="141"/>
      <c r="D392" s="142"/>
      <c r="E392" s="65"/>
      <c r="F392" s="148"/>
      <c r="G392" s="148"/>
    </row>
    <row r="393" spans="1:7" x14ac:dyDescent="0.25">
      <c r="A393" s="51"/>
      <c r="B393" s="68"/>
      <c r="C393" s="141"/>
      <c r="D393" s="142"/>
      <c r="E393" s="65"/>
      <c r="F393" s="148"/>
      <c r="G393" s="148"/>
    </row>
    <row r="394" spans="1:7" x14ac:dyDescent="0.25">
      <c r="A394" s="51"/>
      <c r="B394" s="68"/>
      <c r="C394" s="141"/>
      <c r="D394" s="142"/>
      <c r="E394" s="68"/>
      <c r="F394" s="148"/>
      <c r="G394" s="148"/>
    </row>
    <row r="395" spans="1:7" x14ac:dyDescent="0.25">
      <c r="A395" s="51"/>
      <c r="B395" s="68"/>
      <c r="C395" s="141"/>
      <c r="D395" s="142"/>
      <c r="E395" s="68"/>
      <c r="F395" s="148"/>
      <c r="G395" s="148"/>
    </row>
    <row r="396" spans="1:7" x14ac:dyDescent="0.25">
      <c r="A396" s="51"/>
      <c r="B396" s="68"/>
      <c r="C396" s="141"/>
      <c r="D396" s="142"/>
      <c r="E396" s="68"/>
      <c r="F396" s="148"/>
      <c r="G396" s="148"/>
    </row>
    <row r="397" spans="1:7" x14ac:dyDescent="0.25">
      <c r="A397" s="51"/>
      <c r="B397" s="68"/>
      <c r="C397" s="141"/>
      <c r="D397" s="142"/>
      <c r="E397" s="68"/>
      <c r="F397" s="148"/>
      <c r="G397" s="148"/>
    </row>
    <row r="398" spans="1:7" x14ac:dyDescent="0.25">
      <c r="A398" s="51"/>
      <c r="B398" s="68"/>
      <c r="C398" s="141"/>
      <c r="D398" s="142"/>
      <c r="E398" s="68"/>
      <c r="F398" s="148"/>
      <c r="G398" s="148"/>
    </row>
    <row r="399" spans="1:7" x14ac:dyDescent="0.25">
      <c r="A399" s="51"/>
      <c r="B399" s="68"/>
      <c r="C399" s="141"/>
      <c r="D399" s="142"/>
      <c r="E399" s="68"/>
      <c r="F399" s="148"/>
      <c r="G399" s="148"/>
    </row>
    <row r="400" spans="1:7" x14ac:dyDescent="0.25">
      <c r="A400" s="51"/>
      <c r="B400" s="68"/>
      <c r="C400" s="141"/>
      <c r="D400" s="142"/>
      <c r="E400" s="51"/>
      <c r="F400" s="148"/>
      <c r="G400" s="148"/>
    </row>
    <row r="401" spans="1:7" x14ac:dyDescent="0.25">
      <c r="A401" s="51"/>
      <c r="B401" s="68"/>
      <c r="C401" s="141"/>
      <c r="D401" s="142"/>
      <c r="E401" s="182"/>
      <c r="F401" s="148"/>
      <c r="G401" s="148"/>
    </row>
    <row r="402" spans="1:7" x14ac:dyDescent="0.25">
      <c r="A402" s="51"/>
      <c r="B402" s="68"/>
      <c r="C402" s="141"/>
      <c r="D402" s="142"/>
      <c r="E402" s="182"/>
      <c r="F402" s="148"/>
      <c r="G402" s="148"/>
    </row>
    <row r="403" spans="1:7" x14ac:dyDescent="0.25">
      <c r="A403" s="51"/>
      <c r="B403" s="68"/>
      <c r="C403" s="141"/>
      <c r="D403" s="142"/>
      <c r="E403" s="182"/>
      <c r="F403" s="148"/>
      <c r="G403" s="148"/>
    </row>
    <row r="404" spans="1:7" x14ac:dyDescent="0.25">
      <c r="A404" s="51"/>
      <c r="B404" s="68"/>
      <c r="C404" s="141"/>
      <c r="D404" s="142"/>
      <c r="E404" s="182"/>
      <c r="F404" s="148"/>
      <c r="G404" s="148"/>
    </row>
    <row r="405" spans="1:7" x14ac:dyDescent="0.25">
      <c r="A405" s="51"/>
      <c r="B405" s="68"/>
      <c r="C405" s="141"/>
      <c r="D405" s="142"/>
      <c r="E405" s="182"/>
      <c r="F405" s="148"/>
      <c r="G405" s="148"/>
    </row>
    <row r="406" spans="1:7" x14ac:dyDescent="0.25">
      <c r="A406" s="51"/>
      <c r="B406" s="68"/>
      <c r="C406" s="141"/>
      <c r="D406" s="142"/>
      <c r="E406" s="182"/>
      <c r="F406" s="148"/>
      <c r="G406" s="148"/>
    </row>
    <row r="407" spans="1:7" x14ac:dyDescent="0.25">
      <c r="A407" s="51"/>
      <c r="B407" s="68"/>
      <c r="C407" s="141"/>
      <c r="D407" s="142"/>
      <c r="E407" s="182"/>
      <c r="F407" s="148"/>
      <c r="G407" s="148"/>
    </row>
    <row r="408" spans="1:7" x14ac:dyDescent="0.25">
      <c r="A408" s="51"/>
      <c r="B408" s="68"/>
      <c r="C408" s="141"/>
      <c r="D408" s="142"/>
      <c r="E408" s="182"/>
      <c r="F408" s="148"/>
      <c r="G408" s="148"/>
    </row>
    <row r="409" spans="1:7" x14ac:dyDescent="0.25">
      <c r="A409" s="51"/>
      <c r="B409" s="78"/>
      <c r="C409" s="143"/>
      <c r="D409" s="76"/>
      <c r="E409" s="182"/>
      <c r="F409" s="183"/>
      <c r="G409" s="183"/>
    </row>
    <row r="410" spans="1:7" x14ac:dyDescent="0.25">
      <c r="A410" s="70"/>
      <c r="B410" s="70"/>
      <c r="C410" s="70"/>
      <c r="D410" s="70"/>
      <c r="E410" s="70"/>
      <c r="F410" s="70"/>
      <c r="G410" s="70"/>
    </row>
    <row r="411" spans="1:7" x14ac:dyDescent="0.25">
      <c r="A411" s="51"/>
      <c r="B411" s="51"/>
      <c r="C411" s="161"/>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41"/>
      <c r="D414" s="142"/>
      <c r="E414" s="51"/>
      <c r="F414" s="148"/>
      <c r="G414" s="148"/>
    </row>
    <row r="415" spans="1:7" x14ac:dyDescent="0.25">
      <c r="A415" s="51"/>
      <c r="B415" s="51"/>
      <c r="C415" s="141"/>
      <c r="D415" s="142"/>
      <c r="E415" s="51"/>
      <c r="F415" s="148"/>
      <c r="G415" s="148"/>
    </row>
    <row r="416" spans="1:7" x14ac:dyDescent="0.25">
      <c r="A416" s="51"/>
      <c r="B416" s="51"/>
      <c r="C416" s="141"/>
      <c r="D416" s="142"/>
      <c r="E416" s="51"/>
      <c r="F416" s="148"/>
      <c r="G416" s="148"/>
    </row>
    <row r="417" spans="1:7" x14ac:dyDescent="0.25">
      <c r="A417" s="51"/>
      <c r="B417" s="51"/>
      <c r="C417" s="141"/>
      <c r="D417" s="142"/>
      <c r="E417" s="51"/>
      <c r="F417" s="148"/>
      <c r="G417" s="148"/>
    </row>
    <row r="418" spans="1:7" x14ac:dyDescent="0.25">
      <c r="A418" s="51"/>
      <c r="B418" s="51"/>
      <c r="C418" s="141"/>
      <c r="D418" s="142"/>
      <c r="E418" s="51"/>
      <c r="F418" s="148"/>
      <c r="G418" s="148"/>
    </row>
    <row r="419" spans="1:7" x14ac:dyDescent="0.25">
      <c r="A419" s="51"/>
      <c r="B419" s="51"/>
      <c r="C419" s="141"/>
      <c r="D419" s="142"/>
      <c r="E419" s="51"/>
      <c r="F419" s="148"/>
      <c r="G419" s="148"/>
    </row>
    <row r="420" spans="1:7" x14ac:dyDescent="0.25">
      <c r="A420" s="51"/>
      <c r="B420" s="51"/>
      <c r="C420" s="141"/>
      <c r="D420" s="142"/>
      <c r="E420" s="51"/>
      <c r="F420" s="148"/>
      <c r="G420" s="148"/>
    </row>
    <row r="421" spans="1:7" x14ac:dyDescent="0.25">
      <c r="A421" s="51"/>
      <c r="B421" s="51"/>
      <c r="C421" s="141"/>
      <c r="D421" s="142"/>
      <c r="E421" s="51"/>
      <c r="F421" s="148"/>
      <c r="G421" s="148"/>
    </row>
    <row r="422" spans="1:7" x14ac:dyDescent="0.25">
      <c r="A422" s="51"/>
      <c r="B422" s="78"/>
      <c r="C422" s="141"/>
      <c r="D422" s="142"/>
      <c r="E422" s="51"/>
      <c r="F422" s="161"/>
      <c r="G422" s="161"/>
    </row>
    <row r="423" spans="1:7" x14ac:dyDescent="0.25">
      <c r="A423" s="51"/>
      <c r="B423" s="80"/>
      <c r="C423" s="141"/>
      <c r="D423" s="142"/>
      <c r="E423" s="51"/>
      <c r="F423" s="148"/>
      <c r="G423" s="148"/>
    </row>
    <row r="424" spans="1:7" x14ac:dyDescent="0.25">
      <c r="A424" s="51"/>
      <c r="B424" s="80"/>
      <c r="C424" s="141"/>
      <c r="D424" s="142"/>
      <c r="E424" s="51"/>
      <c r="F424" s="148"/>
      <c r="G424" s="148"/>
    </row>
    <row r="425" spans="1:7" x14ac:dyDescent="0.25">
      <c r="A425" s="51"/>
      <c r="B425" s="80"/>
      <c r="C425" s="141"/>
      <c r="D425" s="142"/>
      <c r="E425" s="51"/>
      <c r="F425" s="148"/>
      <c r="G425" s="148"/>
    </row>
    <row r="426" spans="1:7" x14ac:dyDescent="0.25">
      <c r="A426" s="51"/>
      <c r="B426" s="80"/>
      <c r="C426" s="141"/>
      <c r="D426" s="142"/>
      <c r="E426" s="51"/>
      <c r="F426" s="148"/>
      <c r="G426" s="148"/>
    </row>
    <row r="427" spans="1:7" x14ac:dyDescent="0.25">
      <c r="A427" s="51"/>
      <c r="B427" s="80"/>
      <c r="C427" s="141"/>
      <c r="D427" s="142"/>
      <c r="E427" s="51"/>
      <c r="F427" s="148"/>
      <c r="G427" s="148"/>
    </row>
    <row r="428" spans="1:7" x14ac:dyDescent="0.25">
      <c r="A428" s="51"/>
      <c r="B428" s="80"/>
      <c r="C428" s="141"/>
      <c r="D428" s="142"/>
      <c r="E428" s="51"/>
      <c r="F428" s="148"/>
      <c r="G428" s="148"/>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82"/>
      <c r="G431" s="182"/>
    </row>
    <row r="432" spans="1:7" x14ac:dyDescent="0.25">
      <c r="A432" s="70"/>
      <c r="B432" s="70"/>
      <c r="C432" s="70"/>
      <c r="D432" s="70"/>
      <c r="E432" s="70"/>
      <c r="F432" s="70"/>
      <c r="G432" s="70"/>
    </row>
    <row r="433" spans="1:7" x14ac:dyDescent="0.25">
      <c r="A433" s="51"/>
      <c r="B433" s="51"/>
      <c r="C433" s="161"/>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41"/>
      <c r="D436" s="142"/>
      <c r="E436" s="51"/>
      <c r="F436" s="148"/>
      <c r="G436" s="148"/>
    </row>
    <row r="437" spans="1:7" x14ac:dyDescent="0.25">
      <c r="A437" s="51"/>
      <c r="B437" s="51"/>
      <c r="C437" s="141"/>
      <c r="D437" s="142"/>
      <c r="E437" s="51"/>
      <c r="F437" s="148"/>
      <c r="G437" s="148"/>
    </row>
    <row r="438" spans="1:7" x14ac:dyDescent="0.25">
      <c r="A438" s="51"/>
      <c r="B438" s="51"/>
      <c r="C438" s="141"/>
      <c r="D438" s="142"/>
      <c r="E438" s="51"/>
      <c r="F438" s="148"/>
      <c r="G438" s="148"/>
    </row>
    <row r="439" spans="1:7" x14ac:dyDescent="0.25">
      <c r="A439" s="51"/>
      <c r="B439" s="51"/>
      <c r="C439" s="141"/>
      <c r="D439" s="142"/>
      <c r="E439" s="51"/>
      <c r="F439" s="148"/>
      <c r="G439" s="148"/>
    </row>
    <row r="440" spans="1:7" x14ac:dyDescent="0.25">
      <c r="A440" s="51"/>
      <c r="B440" s="51"/>
      <c r="C440" s="141"/>
      <c r="D440" s="142"/>
      <c r="E440" s="51"/>
      <c r="F440" s="148"/>
      <c r="G440" s="148"/>
    </row>
    <row r="441" spans="1:7" x14ac:dyDescent="0.25">
      <c r="A441" s="51"/>
      <c r="B441" s="51"/>
      <c r="C441" s="141"/>
      <c r="D441" s="142"/>
      <c r="E441" s="51"/>
      <c r="F441" s="148"/>
      <c r="G441" s="148"/>
    </row>
    <row r="442" spans="1:7" x14ac:dyDescent="0.25">
      <c r="A442" s="51"/>
      <c r="B442" s="51"/>
      <c r="C442" s="141"/>
      <c r="D442" s="142"/>
      <c r="E442" s="51"/>
      <c r="F442" s="148"/>
      <c r="G442" s="148"/>
    </row>
    <row r="443" spans="1:7" x14ac:dyDescent="0.25">
      <c r="A443" s="51"/>
      <c r="B443" s="51"/>
      <c r="C443" s="141"/>
      <c r="D443" s="142"/>
      <c r="E443" s="51"/>
      <c r="F443" s="148"/>
      <c r="G443" s="148"/>
    </row>
    <row r="444" spans="1:7" x14ac:dyDescent="0.25">
      <c r="A444" s="51"/>
      <c r="B444" s="78"/>
      <c r="C444" s="141"/>
      <c r="D444" s="142"/>
      <c r="E444" s="51"/>
      <c r="F444" s="161"/>
      <c r="G444" s="161"/>
    </row>
    <row r="445" spans="1:7" x14ac:dyDescent="0.25">
      <c r="A445" s="51"/>
      <c r="B445" s="80"/>
      <c r="C445" s="141"/>
      <c r="D445" s="142"/>
      <c r="E445" s="51"/>
      <c r="F445" s="148"/>
      <c r="G445" s="148"/>
    </row>
    <row r="446" spans="1:7" x14ac:dyDescent="0.25">
      <c r="A446" s="51"/>
      <c r="B446" s="80"/>
      <c r="C446" s="141"/>
      <c r="D446" s="142"/>
      <c r="E446" s="51"/>
      <c r="F446" s="148"/>
      <c r="G446" s="148"/>
    </row>
    <row r="447" spans="1:7" x14ac:dyDescent="0.25">
      <c r="A447" s="51"/>
      <c r="B447" s="80"/>
      <c r="C447" s="141"/>
      <c r="D447" s="142"/>
      <c r="E447" s="51"/>
      <c r="F447" s="148"/>
      <c r="G447" s="148"/>
    </row>
    <row r="448" spans="1:7" x14ac:dyDescent="0.25">
      <c r="A448" s="51"/>
      <c r="B448" s="80"/>
      <c r="C448" s="141"/>
      <c r="D448" s="142"/>
      <c r="E448" s="51"/>
      <c r="F448" s="148"/>
      <c r="G448" s="148"/>
    </row>
    <row r="449" spans="1:7" x14ac:dyDescent="0.25">
      <c r="A449" s="51"/>
      <c r="B449" s="80"/>
      <c r="C449" s="141"/>
      <c r="D449" s="142"/>
      <c r="E449" s="51"/>
      <c r="F449" s="148"/>
      <c r="G449" s="148"/>
    </row>
    <row r="450" spans="1:7" x14ac:dyDescent="0.25">
      <c r="A450" s="51"/>
      <c r="B450" s="80"/>
      <c r="C450" s="141"/>
      <c r="D450" s="142"/>
      <c r="E450" s="51"/>
      <c r="F450" s="148"/>
      <c r="G450" s="148"/>
    </row>
    <row r="451" spans="1:7" x14ac:dyDescent="0.25">
      <c r="A451" s="51"/>
      <c r="B451" s="80"/>
      <c r="C451" s="51"/>
      <c r="D451" s="51"/>
      <c r="E451" s="51"/>
      <c r="F451" s="148"/>
      <c r="G451" s="148"/>
    </row>
    <row r="452" spans="1:7" x14ac:dyDescent="0.25">
      <c r="A452" s="51"/>
      <c r="B452" s="80"/>
      <c r="C452" s="51"/>
      <c r="D452" s="51"/>
      <c r="E452" s="51"/>
      <c r="F452" s="148"/>
      <c r="G452" s="148"/>
    </row>
    <row r="453" spans="1:7" x14ac:dyDescent="0.25">
      <c r="A453" s="51"/>
      <c r="B453" s="80"/>
      <c r="C453" s="51"/>
      <c r="D453" s="51"/>
      <c r="E453" s="51"/>
      <c r="F453" s="148"/>
      <c r="G453" s="161"/>
    </row>
    <row r="454" spans="1:7" x14ac:dyDescent="0.25">
      <c r="A454" s="70"/>
      <c r="B454" s="70"/>
      <c r="C454" s="70"/>
      <c r="D454" s="70"/>
      <c r="E454" s="70"/>
      <c r="F454" s="70"/>
      <c r="G454" s="70"/>
    </row>
    <row r="455" spans="1:7" x14ac:dyDescent="0.25">
      <c r="A455" s="51"/>
      <c r="B455" s="68"/>
      <c r="C455" s="161"/>
      <c r="D455" s="161"/>
      <c r="E455" s="51"/>
      <c r="F455" s="51"/>
      <c r="G455" s="51"/>
    </row>
    <row r="456" spans="1:7" x14ac:dyDescent="0.25">
      <c r="A456" s="51"/>
      <c r="B456" s="68"/>
      <c r="C456" s="161"/>
      <c r="D456" s="161"/>
      <c r="E456" s="51"/>
      <c r="F456" s="51"/>
      <c r="G456" s="51"/>
    </row>
    <row r="457" spans="1:7" x14ac:dyDescent="0.25">
      <c r="A457" s="51"/>
      <c r="B457" s="68"/>
      <c r="C457" s="161"/>
      <c r="D457" s="161"/>
      <c r="E457" s="51"/>
      <c r="F457" s="51"/>
      <c r="G457" s="51"/>
    </row>
    <row r="458" spans="1:7" x14ac:dyDescent="0.25">
      <c r="A458" s="51"/>
      <c r="B458" s="68"/>
      <c r="C458" s="161"/>
      <c r="D458" s="161"/>
      <c r="E458" s="51"/>
      <c r="F458" s="51"/>
      <c r="G458" s="51"/>
    </row>
    <row r="459" spans="1:7" x14ac:dyDescent="0.25">
      <c r="A459" s="51"/>
      <c r="B459" s="68"/>
      <c r="C459" s="161"/>
      <c r="D459" s="161"/>
      <c r="E459" s="51"/>
      <c r="F459" s="51"/>
      <c r="G459" s="51"/>
    </row>
    <row r="460" spans="1:7" x14ac:dyDescent="0.25">
      <c r="A460" s="51"/>
      <c r="B460" s="68"/>
      <c r="C460" s="161"/>
      <c r="D460" s="161"/>
      <c r="E460" s="51"/>
      <c r="F460" s="51"/>
      <c r="G460" s="51"/>
    </row>
    <row r="461" spans="1:7" x14ac:dyDescent="0.25">
      <c r="A461" s="51"/>
      <c r="B461" s="68"/>
      <c r="C461" s="161"/>
      <c r="D461" s="161"/>
      <c r="E461" s="51"/>
      <c r="F461" s="51"/>
      <c r="G461" s="51"/>
    </row>
    <row r="462" spans="1:7" x14ac:dyDescent="0.25">
      <c r="A462" s="51"/>
      <c r="B462" s="68"/>
      <c r="C462" s="161"/>
      <c r="D462" s="161"/>
      <c r="E462" s="51"/>
      <c r="F462" s="51"/>
      <c r="G462" s="51"/>
    </row>
    <row r="463" spans="1:7" x14ac:dyDescent="0.25">
      <c r="A463" s="51"/>
      <c r="B463" s="68"/>
      <c r="C463" s="161"/>
      <c r="D463" s="161"/>
      <c r="E463" s="51"/>
      <c r="F463" s="51"/>
      <c r="G463" s="51"/>
    </row>
    <row r="464" spans="1:7" x14ac:dyDescent="0.25">
      <c r="A464" s="51"/>
      <c r="B464" s="68"/>
      <c r="C464" s="161"/>
      <c r="D464" s="161"/>
      <c r="E464" s="51"/>
      <c r="F464" s="51"/>
      <c r="G464" s="51"/>
    </row>
    <row r="465" spans="1:7" x14ac:dyDescent="0.25">
      <c r="A465" s="51"/>
      <c r="B465" s="80"/>
      <c r="C465" s="161"/>
      <c r="D465" s="51"/>
      <c r="E465" s="51"/>
      <c r="F465" s="51"/>
      <c r="G465" s="51"/>
    </row>
    <row r="466" spans="1:7" x14ac:dyDescent="0.25">
      <c r="A466" s="51"/>
      <c r="B466" s="80"/>
      <c r="C466" s="161"/>
      <c r="D466" s="51"/>
      <c r="E466" s="51"/>
      <c r="F466" s="51"/>
      <c r="G466" s="51"/>
    </row>
    <row r="467" spans="1:7" x14ac:dyDescent="0.25">
      <c r="A467" s="51"/>
      <c r="B467" s="80"/>
      <c r="C467" s="161"/>
      <c r="D467" s="51"/>
      <c r="E467" s="51"/>
      <c r="F467" s="51"/>
      <c r="G467" s="51"/>
    </row>
    <row r="468" spans="1:7" x14ac:dyDescent="0.25">
      <c r="A468" s="51"/>
      <c r="B468" s="80"/>
      <c r="C468" s="161"/>
      <c r="D468" s="51"/>
      <c r="E468" s="51"/>
      <c r="F468" s="51"/>
      <c r="G468" s="51"/>
    </row>
    <row r="469" spans="1:7" x14ac:dyDescent="0.25">
      <c r="A469" s="51"/>
      <c r="B469" s="80"/>
      <c r="C469" s="161"/>
      <c r="D469" s="51"/>
      <c r="E469" s="51"/>
      <c r="F469" s="51"/>
      <c r="G469" s="51"/>
    </row>
    <row r="470" spans="1:7" x14ac:dyDescent="0.25">
      <c r="A470" s="51"/>
      <c r="B470" s="80"/>
      <c r="C470" s="161"/>
      <c r="D470" s="51"/>
      <c r="E470" s="51"/>
      <c r="F470" s="51"/>
      <c r="G470" s="51"/>
    </row>
    <row r="471" spans="1:7" x14ac:dyDescent="0.25">
      <c r="A471" s="51"/>
      <c r="B471" s="80"/>
      <c r="C471" s="161"/>
      <c r="D471" s="51"/>
      <c r="E471" s="51"/>
      <c r="F471" s="51"/>
      <c r="G471" s="51"/>
    </row>
    <row r="472" spans="1:7" x14ac:dyDescent="0.25">
      <c r="A472" s="51"/>
      <c r="B472" s="80"/>
      <c r="C472" s="161"/>
      <c r="D472" s="51"/>
      <c r="E472" s="51"/>
      <c r="F472" s="51"/>
      <c r="G472" s="51"/>
    </row>
    <row r="473" spans="1:7" x14ac:dyDescent="0.25">
      <c r="A473" s="51"/>
      <c r="B473" s="80"/>
      <c r="C473" s="161"/>
      <c r="D473" s="51"/>
      <c r="E473" s="51"/>
      <c r="F473" s="51"/>
      <c r="G473" s="51"/>
    </row>
    <row r="474" spans="1:7" x14ac:dyDescent="0.25">
      <c r="A474" s="51"/>
      <c r="B474" s="80"/>
      <c r="C474" s="161"/>
      <c r="D474" s="51"/>
      <c r="E474" s="51"/>
      <c r="F474" s="51"/>
      <c r="G474" s="51"/>
    </row>
    <row r="475" spans="1:7" x14ac:dyDescent="0.25">
      <c r="A475" s="51"/>
      <c r="B475" s="80"/>
      <c r="C475" s="161"/>
      <c r="D475" s="51"/>
      <c r="E475" s="51"/>
      <c r="F475" s="51"/>
      <c r="G475" s="51"/>
    </row>
    <row r="476" spans="1:7" x14ac:dyDescent="0.25">
      <c r="A476" s="51"/>
      <c r="B476" s="80"/>
      <c r="C476" s="161"/>
      <c r="D476" s="51"/>
      <c r="E476" s="51"/>
      <c r="F476" s="51"/>
      <c r="G476" s="49"/>
    </row>
    <row r="477" spans="1:7" x14ac:dyDescent="0.25">
      <c r="A477" s="51"/>
      <c r="B477" s="80"/>
      <c r="C477" s="161"/>
      <c r="D477" s="51"/>
      <c r="E477" s="51"/>
      <c r="F477" s="51"/>
      <c r="G477" s="49"/>
    </row>
    <row r="478" spans="1:7" x14ac:dyDescent="0.25">
      <c r="A478" s="51"/>
      <c r="B478" s="80"/>
      <c r="C478" s="161"/>
      <c r="D478" s="51"/>
      <c r="E478" s="51"/>
      <c r="F478" s="51"/>
      <c r="G478" s="49"/>
    </row>
    <row r="479" spans="1:7" x14ac:dyDescent="0.25">
      <c r="A479" s="51"/>
      <c r="B479" s="80"/>
      <c r="C479" s="161"/>
      <c r="D479" s="81"/>
      <c r="E479" s="81"/>
      <c r="F479" s="81"/>
      <c r="G479" s="81"/>
    </row>
    <row r="480" spans="1:7" x14ac:dyDescent="0.25">
      <c r="A480" s="51"/>
      <c r="B480" s="80"/>
      <c r="C480" s="161"/>
      <c r="D480" s="81"/>
      <c r="E480" s="81"/>
      <c r="F480" s="81"/>
      <c r="G480" s="81"/>
    </row>
    <row r="481" spans="1:7" x14ac:dyDescent="0.25">
      <c r="A481" s="51"/>
      <c r="B481" s="80"/>
      <c r="C481" s="161"/>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48"/>
      <c r="G483" s="148"/>
    </row>
    <row r="484" spans="1:7" x14ac:dyDescent="0.25">
      <c r="A484" s="51"/>
      <c r="B484" s="68"/>
      <c r="C484" s="51"/>
      <c r="D484" s="51"/>
      <c r="E484" s="57"/>
      <c r="F484" s="148"/>
      <c r="G484" s="148"/>
    </row>
    <row r="485" spans="1:7" x14ac:dyDescent="0.25">
      <c r="A485" s="51"/>
      <c r="B485" s="68"/>
      <c r="C485" s="51"/>
      <c r="D485" s="51"/>
      <c r="E485" s="57"/>
      <c r="F485" s="148"/>
      <c r="G485" s="148"/>
    </row>
    <row r="486" spans="1:7" x14ac:dyDescent="0.25">
      <c r="A486" s="51"/>
      <c r="B486" s="68"/>
      <c r="C486" s="51"/>
      <c r="D486" s="51"/>
      <c r="E486" s="57"/>
      <c r="F486" s="148"/>
      <c r="G486" s="148"/>
    </row>
    <row r="487" spans="1:7" x14ac:dyDescent="0.25">
      <c r="A487" s="51"/>
      <c r="B487" s="68"/>
      <c r="C487" s="51"/>
      <c r="D487" s="51"/>
      <c r="E487" s="57"/>
      <c r="F487" s="148"/>
      <c r="G487" s="148"/>
    </row>
    <row r="488" spans="1:7" x14ac:dyDescent="0.25">
      <c r="A488" s="51"/>
      <c r="B488" s="68"/>
      <c r="C488" s="51"/>
      <c r="D488" s="51"/>
      <c r="E488" s="57"/>
      <c r="F488" s="148"/>
      <c r="G488" s="148"/>
    </row>
    <row r="489" spans="1:7" x14ac:dyDescent="0.25">
      <c r="A489" s="51"/>
      <c r="B489" s="68"/>
      <c r="C489" s="51"/>
      <c r="D489" s="51"/>
      <c r="E489" s="57"/>
      <c r="F489" s="148"/>
      <c r="G489" s="148"/>
    </row>
    <row r="490" spans="1:7" x14ac:dyDescent="0.25">
      <c r="A490" s="51"/>
      <c r="B490" s="68"/>
      <c r="C490" s="51"/>
      <c r="D490" s="51"/>
      <c r="E490" s="57"/>
      <c r="F490" s="148"/>
      <c r="G490" s="148"/>
    </row>
    <row r="491" spans="1:7" x14ac:dyDescent="0.25">
      <c r="A491" s="51"/>
      <c r="B491" s="68"/>
      <c r="C491" s="51"/>
      <c r="D491" s="51"/>
      <c r="E491" s="57"/>
      <c r="F491" s="148"/>
      <c r="G491" s="148"/>
    </row>
    <row r="492" spans="1:7" x14ac:dyDescent="0.25">
      <c r="A492" s="51"/>
      <c r="B492" s="68"/>
      <c r="C492" s="51"/>
      <c r="D492" s="51"/>
      <c r="E492" s="57"/>
      <c r="F492" s="148"/>
      <c r="G492" s="148"/>
    </row>
    <row r="493" spans="1:7" x14ac:dyDescent="0.25">
      <c r="A493" s="51"/>
      <c r="B493" s="68"/>
      <c r="C493" s="51"/>
      <c r="D493" s="51"/>
      <c r="E493" s="57"/>
      <c r="F493" s="148"/>
      <c r="G493" s="148"/>
    </row>
    <row r="494" spans="1:7" x14ac:dyDescent="0.25">
      <c r="A494" s="51"/>
      <c r="B494" s="68"/>
      <c r="C494" s="51"/>
      <c r="D494" s="51"/>
      <c r="E494" s="57"/>
      <c r="F494" s="148"/>
      <c r="G494" s="148"/>
    </row>
    <row r="495" spans="1:7" x14ac:dyDescent="0.25">
      <c r="A495" s="51"/>
      <c r="B495" s="68"/>
      <c r="C495" s="51"/>
      <c r="D495" s="51"/>
      <c r="E495" s="57"/>
      <c r="F495" s="148"/>
      <c r="G495" s="148"/>
    </row>
    <row r="496" spans="1:7" x14ac:dyDescent="0.25">
      <c r="A496" s="51"/>
      <c r="B496" s="68"/>
      <c r="C496" s="51"/>
      <c r="D496" s="51"/>
      <c r="E496" s="57"/>
      <c r="F496" s="148"/>
      <c r="G496" s="148"/>
    </row>
    <row r="497" spans="1:7" x14ac:dyDescent="0.25">
      <c r="A497" s="51"/>
      <c r="B497" s="68"/>
      <c r="C497" s="51"/>
      <c r="D497" s="51"/>
      <c r="E497" s="57"/>
      <c r="F497" s="148"/>
      <c r="G497" s="148"/>
    </row>
    <row r="498" spans="1:7" x14ac:dyDescent="0.25">
      <c r="A498" s="51"/>
      <c r="B498" s="68"/>
      <c r="C498" s="51"/>
      <c r="D498" s="51"/>
      <c r="E498" s="57"/>
      <c r="F498" s="148"/>
      <c r="G498" s="148"/>
    </row>
    <row r="499" spans="1:7" x14ac:dyDescent="0.25">
      <c r="A499" s="51"/>
      <c r="B499" s="68"/>
      <c r="C499" s="51"/>
      <c r="D499" s="51"/>
      <c r="E499" s="57"/>
      <c r="F499" s="148"/>
      <c r="G499" s="148"/>
    </row>
    <row r="500" spans="1:7" x14ac:dyDescent="0.25">
      <c r="A500" s="51"/>
      <c r="B500" s="68"/>
      <c r="C500" s="51"/>
      <c r="D500" s="51"/>
      <c r="E500" s="57"/>
      <c r="F500" s="148"/>
      <c r="G500" s="148"/>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48"/>
      <c r="G506" s="148"/>
    </row>
    <row r="507" spans="1:7" x14ac:dyDescent="0.25">
      <c r="A507" s="51"/>
      <c r="B507" s="68"/>
      <c r="C507" s="51"/>
      <c r="D507" s="51"/>
      <c r="E507" s="57"/>
      <c r="F507" s="148"/>
      <c r="G507" s="148"/>
    </row>
    <row r="508" spans="1:7" x14ac:dyDescent="0.25">
      <c r="A508" s="51"/>
      <c r="B508" s="68"/>
      <c r="C508" s="51"/>
      <c r="D508" s="51"/>
      <c r="E508" s="57"/>
      <c r="F508" s="148"/>
      <c r="G508" s="148"/>
    </row>
    <row r="509" spans="1:7" x14ac:dyDescent="0.25">
      <c r="A509" s="51"/>
      <c r="B509" s="68"/>
      <c r="C509" s="51"/>
      <c r="D509" s="51"/>
      <c r="E509" s="57"/>
      <c r="F509" s="148"/>
      <c r="G509" s="148"/>
    </row>
    <row r="510" spans="1:7" x14ac:dyDescent="0.25">
      <c r="A510" s="51"/>
      <c r="B510" s="68"/>
      <c r="C510" s="51"/>
      <c r="D510" s="51"/>
      <c r="E510" s="57"/>
      <c r="F510" s="148"/>
      <c r="G510" s="148"/>
    </row>
    <row r="511" spans="1:7" x14ac:dyDescent="0.25">
      <c r="A511" s="51"/>
      <c r="B511" s="68"/>
      <c r="C511" s="51"/>
      <c r="D511" s="51"/>
      <c r="E511" s="57"/>
      <c r="F511" s="148"/>
      <c r="G511" s="148"/>
    </row>
    <row r="512" spans="1:7" x14ac:dyDescent="0.25">
      <c r="A512" s="51"/>
      <c r="B512" s="68"/>
      <c r="C512" s="51"/>
      <c r="D512" s="51"/>
      <c r="E512" s="57"/>
      <c r="F512" s="148"/>
      <c r="G512" s="148"/>
    </row>
    <row r="513" spans="1:7" x14ac:dyDescent="0.25">
      <c r="A513" s="51"/>
      <c r="B513" s="68"/>
      <c r="C513" s="51"/>
      <c r="D513" s="51"/>
      <c r="E513" s="57"/>
      <c r="F513" s="148"/>
      <c r="G513" s="148"/>
    </row>
    <row r="514" spans="1:7" x14ac:dyDescent="0.25">
      <c r="A514" s="51"/>
      <c r="B514" s="68"/>
      <c r="C514" s="51"/>
      <c r="D514" s="51"/>
      <c r="E514" s="57"/>
      <c r="F514" s="148"/>
      <c r="G514" s="148"/>
    </row>
    <row r="515" spans="1:7" x14ac:dyDescent="0.25">
      <c r="A515" s="51"/>
      <c r="B515" s="68"/>
      <c r="C515" s="51"/>
      <c r="D515" s="51"/>
      <c r="E515" s="57"/>
      <c r="F515" s="57"/>
      <c r="G515" s="57"/>
    </row>
  </sheetData>
  <sheetProtection algorithmName="SHA-512" hashValue="gVA9zgA3r2u+2dzN5FmhLHODb/SygSk9Yp1ivinmPldrLqUery/kF03SgpzTTCJkuU78ijMKtmY3sG48g7mZ8Q==" saltValue="9NJqNldSMHkWFMmaFqd/hw=="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7"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N88"/>
  <sheetViews>
    <sheetView topLeftCell="A46" zoomScale="80" zoomScaleNormal="80" workbookViewId="0">
      <selection activeCell="C73" sqref="C7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t="s">
        <v>1622</v>
      </c>
      <c r="D9" s="6"/>
      <c r="E9" s="6"/>
      <c r="F9" s="6"/>
      <c r="G9" s="6"/>
      <c r="H9" s="6"/>
      <c r="I9" s="6"/>
      <c r="J9" s="7"/>
      <c r="N9" s="6"/>
    </row>
    <row r="10" spans="1:14" x14ac:dyDescent="0.25">
      <c r="B10" s="5"/>
      <c r="C10" t="s">
        <v>1623</v>
      </c>
      <c r="F10" s="6"/>
      <c r="G10" s="6"/>
      <c r="H10" s="6"/>
      <c r="I10" s="6"/>
      <c r="J10" s="7"/>
      <c r="N10" s="6"/>
    </row>
    <row r="11" spans="1:14" x14ac:dyDescent="0.25">
      <c r="B11" s="5"/>
      <c r="C11" t="s">
        <v>1624</v>
      </c>
      <c r="D11" s="6"/>
      <c r="E11" s="6"/>
      <c r="F11" s="6"/>
      <c r="G11" s="6"/>
      <c r="H11" s="6"/>
      <c r="I11" s="6"/>
      <c r="J11" s="7"/>
    </row>
    <row r="12" spans="1:14" x14ac:dyDescent="0.25">
      <c r="B12" s="5"/>
      <c r="D12" t="s">
        <v>1625</v>
      </c>
      <c r="E12" s="6"/>
      <c r="F12" s="6"/>
      <c r="G12" s="6"/>
      <c r="H12" s="6"/>
      <c r="I12" s="6"/>
      <c r="J12" s="7"/>
    </row>
    <row r="13" spans="1:14" x14ac:dyDescent="0.25">
      <c r="B13" s="5"/>
      <c r="D13" t="s">
        <v>1626</v>
      </c>
      <c r="E13" s="6"/>
      <c r="F13" s="6"/>
      <c r="G13" s="6"/>
      <c r="H13" s="6"/>
      <c r="I13" s="6"/>
      <c r="J13" s="7"/>
    </row>
    <row r="14" spans="1:14" x14ac:dyDescent="0.25">
      <c r="B14" s="5"/>
      <c r="D14" t="s">
        <v>25</v>
      </c>
      <c r="E14" s="6"/>
      <c r="F14" s="6"/>
      <c r="G14" s="6"/>
      <c r="H14" s="6"/>
      <c r="I14" s="6"/>
      <c r="J14" s="7"/>
    </row>
    <row r="15" spans="1:14" x14ac:dyDescent="0.25">
      <c r="B15" s="5"/>
      <c r="D15" t="s">
        <v>26</v>
      </c>
      <c r="E15" s="6"/>
      <c r="F15" s="6"/>
      <c r="G15" s="6"/>
      <c r="H15" s="6"/>
      <c r="I15" s="6"/>
      <c r="J15" s="7"/>
    </row>
    <row r="16" spans="1:14" x14ac:dyDescent="0.25">
      <c r="B16" s="20"/>
      <c r="D16" t="s">
        <v>27</v>
      </c>
      <c r="E16" s="6"/>
      <c r="J16" s="21"/>
    </row>
    <row r="17" spans="2:14" x14ac:dyDescent="0.25">
      <c r="B17" s="5"/>
      <c r="C17" t="s">
        <v>1627</v>
      </c>
      <c r="F17" s="14"/>
      <c r="G17" s="14"/>
      <c r="H17" s="14"/>
      <c r="I17" s="14"/>
      <c r="J17" s="7"/>
    </row>
    <row r="18" spans="2:14" x14ac:dyDescent="0.25">
      <c r="B18" s="5"/>
      <c r="C18" t="s">
        <v>1628</v>
      </c>
      <c r="E18" s="6"/>
      <c r="F18" s="14"/>
      <c r="G18" s="14"/>
      <c r="H18" s="14"/>
      <c r="I18" s="14"/>
      <c r="J18" s="7"/>
    </row>
    <row r="19" spans="2:14" x14ac:dyDescent="0.25">
      <c r="B19" s="5"/>
      <c r="C19" t="s">
        <v>1629</v>
      </c>
      <c r="E19" s="6"/>
      <c r="F19" s="14"/>
      <c r="G19" s="14"/>
      <c r="H19" s="14"/>
      <c r="I19" s="14"/>
      <c r="J19" s="7"/>
    </row>
    <row r="20" spans="2:14" x14ac:dyDescent="0.25">
      <c r="B20" s="5"/>
      <c r="D20" t="s">
        <v>28</v>
      </c>
      <c r="E20" s="6"/>
      <c r="F20" s="13"/>
      <c r="G20" s="13"/>
      <c r="H20" s="13"/>
      <c r="I20" s="13"/>
      <c r="J20" s="7"/>
      <c r="N20" s="6"/>
    </row>
    <row r="21" spans="2:14" x14ac:dyDescent="0.25">
      <c r="B21" s="5"/>
      <c r="D21" t="s">
        <v>29</v>
      </c>
      <c r="E21" s="6"/>
      <c r="F21" s="13"/>
      <c r="G21" s="13"/>
      <c r="H21" s="13"/>
      <c r="I21" s="13"/>
      <c r="J21" s="7"/>
    </row>
    <row r="22" spans="2:14" x14ac:dyDescent="0.25">
      <c r="B22" s="5"/>
      <c r="C22" t="s">
        <v>1630</v>
      </c>
      <c r="D22" s="6"/>
      <c r="E22" s="6"/>
      <c r="F22" s="13"/>
      <c r="G22" s="13"/>
      <c r="H22" s="13"/>
      <c r="I22" s="13"/>
      <c r="J22" s="7"/>
    </row>
    <row r="23" spans="2:14" x14ac:dyDescent="0.25">
      <c r="B23" s="5"/>
      <c r="D23" t="s">
        <v>30</v>
      </c>
      <c r="F23" s="13"/>
      <c r="G23" s="13"/>
      <c r="H23" s="13"/>
      <c r="I23" s="13"/>
      <c r="J23" s="7"/>
    </row>
    <row r="24" spans="2:14" x14ac:dyDescent="0.25">
      <c r="B24" s="5"/>
      <c r="C24" t="s">
        <v>1631</v>
      </c>
      <c r="F24" s="13"/>
      <c r="G24" s="13"/>
      <c r="H24" s="13"/>
      <c r="I24" s="13"/>
      <c r="J24" s="7"/>
    </row>
    <row r="25" spans="2:14" ht="15" customHeight="1" x14ac:dyDescent="0.25">
      <c r="B25" s="5"/>
      <c r="C25" s="218" t="s">
        <v>1633</v>
      </c>
      <c r="D25" s="218"/>
      <c r="E25" s="218"/>
      <c r="F25" s="218"/>
      <c r="G25" s="218"/>
      <c r="H25" s="218"/>
      <c r="I25" s="13"/>
      <c r="J25" s="7"/>
    </row>
    <row r="26" spans="2:14" x14ac:dyDescent="0.25">
      <c r="B26" s="5"/>
      <c r="C26" s="218"/>
      <c r="D26" s="218"/>
      <c r="E26" s="218"/>
      <c r="F26" s="218"/>
      <c r="G26" s="218"/>
      <c r="H26" s="218"/>
      <c r="I26" s="13"/>
      <c r="J26" s="7"/>
    </row>
    <row r="27" spans="2:14" x14ac:dyDescent="0.25">
      <c r="B27" s="5"/>
      <c r="C27" s="218" t="s">
        <v>1632</v>
      </c>
      <c r="D27" s="218"/>
      <c r="E27" s="218"/>
      <c r="F27" s="218"/>
      <c r="G27" s="218"/>
      <c r="H27" s="218"/>
      <c r="I27" s="13"/>
      <c r="J27" s="7"/>
    </row>
    <row r="28" spans="2:14" x14ac:dyDescent="0.25">
      <c r="B28" s="5"/>
      <c r="C28" s="218"/>
      <c r="D28" s="218"/>
      <c r="E28" s="218"/>
      <c r="F28" s="218"/>
      <c r="G28" s="218"/>
      <c r="H28" s="218"/>
      <c r="I28" s="13"/>
      <c r="J28" s="7"/>
    </row>
    <row r="29" spans="2:14" x14ac:dyDescent="0.25">
      <c r="B29" s="5"/>
      <c r="C29" s="218" t="s">
        <v>1634</v>
      </c>
      <c r="D29" s="218"/>
      <c r="E29" s="218"/>
      <c r="F29" s="218"/>
      <c r="G29" s="218"/>
      <c r="H29" s="218"/>
      <c r="I29" s="13"/>
      <c r="J29" s="7"/>
    </row>
    <row r="30" spans="2:14" x14ac:dyDescent="0.25">
      <c r="B30" s="5"/>
      <c r="C30" s="218"/>
      <c r="D30" s="218"/>
      <c r="E30" s="218"/>
      <c r="F30" s="218"/>
      <c r="G30" s="218"/>
      <c r="H30" s="218"/>
      <c r="I30" s="13"/>
      <c r="J30" s="7"/>
    </row>
    <row r="31" spans="2:14" x14ac:dyDescent="0.25">
      <c r="B31" s="5"/>
      <c r="C31" t="s">
        <v>1638</v>
      </c>
      <c r="F31" s="13"/>
      <c r="G31" s="13"/>
      <c r="H31" s="13"/>
      <c r="I31" s="13"/>
      <c r="J31" s="7"/>
    </row>
    <row r="32" spans="2:14" x14ac:dyDescent="0.25">
      <c r="B32" s="5"/>
      <c r="D32" t="s">
        <v>1635</v>
      </c>
      <c r="F32" s="13"/>
      <c r="G32" s="13"/>
      <c r="H32" s="13"/>
      <c r="I32" s="13"/>
      <c r="J32" s="7"/>
    </row>
    <row r="33" spans="2:10" x14ac:dyDescent="0.25">
      <c r="B33" s="5"/>
      <c r="D33" t="s">
        <v>1636</v>
      </c>
      <c r="F33" s="13"/>
      <c r="G33" s="13"/>
      <c r="H33" s="13"/>
      <c r="I33" s="13"/>
      <c r="J33" s="7"/>
    </row>
    <row r="34" spans="2:10" x14ac:dyDescent="0.25">
      <c r="B34" s="5"/>
      <c r="D34" t="s">
        <v>1637</v>
      </c>
      <c r="F34" s="13"/>
      <c r="G34" s="13"/>
      <c r="H34" s="13"/>
      <c r="I34" s="13"/>
      <c r="J34" s="7"/>
    </row>
    <row r="35" spans="2:10" x14ac:dyDescent="0.25">
      <c r="B35" s="5"/>
      <c r="F35" s="13"/>
      <c r="G35" s="13"/>
      <c r="H35" s="13"/>
      <c r="I35" s="13"/>
      <c r="J35" s="7"/>
    </row>
    <row r="36" spans="2:10" x14ac:dyDescent="0.25">
      <c r="B36" s="5"/>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ht="15.75" thickBot="1" x14ac:dyDescent="0.3">
      <c r="B39" s="16"/>
      <c r="C39" s="22"/>
      <c r="D39" s="22"/>
      <c r="E39" s="17"/>
      <c r="F39" s="17"/>
      <c r="G39" s="17"/>
      <c r="H39" s="17"/>
      <c r="I39" s="17"/>
      <c r="J39" s="18"/>
    </row>
    <row r="40" spans="2:10" ht="15.75" thickBot="1" x14ac:dyDescent="0.3"/>
    <row r="41" spans="2:10" x14ac:dyDescent="0.25">
      <c r="B41" s="2"/>
      <c r="C41" s="3"/>
      <c r="D41" s="3"/>
      <c r="E41" s="3"/>
      <c r="F41" s="3"/>
      <c r="G41" s="3"/>
      <c r="H41" s="3"/>
      <c r="I41" s="3"/>
      <c r="J41" s="4"/>
    </row>
    <row r="42" spans="2:10" x14ac:dyDescent="0.25">
      <c r="B42" s="5"/>
      <c r="C42" s="6"/>
      <c r="D42" s="6"/>
      <c r="E42" s="6"/>
      <c r="F42" s="6"/>
      <c r="G42" s="6"/>
      <c r="H42" s="6"/>
      <c r="I42" s="6"/>
      <c r="J42" s="7"/>
    </row>
    <row r="43" spans="2:10" x14ac:dyDescent="0.25">
      <c r="B43" s="5"/>
      <c r="C43" s="6"/>
      <c r="D43" s="6"/>
      <c r="E43" s="6"/>
      <c r="F43" s="6"/>
      <c r="G43" s="6"/>
      <c r="H43" s="6"/>
      <c r="I43" s="6"/>
      <c r="J43" s="7"/>
    </row>
    <row r="44" spans="2:10" x14ac:dyDescent="0.25">
      <c r="B44" s="5"/>
      <c r="C44" s="6"/>
      <c r="D44" s="6"/>
      <c r="E44" s="6"/>
      <c r="F44" s="6"/>
      <c r="G44" s="6"/>
      <c r="H44" s="6"/>
      <c r="I44" s="6"/>
      <c r="J44" s="7"/>
    </row>
    <row r="45" spans="2:10" x14ac:dyDescent="0.25">
      <c r="B45" s="5"/>
      <c r="C45" s="23" t="s">
        <v>31</v>
      </c>
      <c r="D45" s="6"/>
      <c r="E45" s="6"/>
      <c r="F45" s="24"/>
      <c r="G45" s="6"/>
      <c r="H45" s="6"/>
      <c r="I45" s="6"/>
      <c r="J45" s="7"/>
    </row>
    <row r="46" spans="2:10" x14ac:dyDescent="0.25">
      <c r="B46" s="5"/>
      <c r="C46" s="6"/>
      <c r="D46" s="6"/>
      <c r="E46" s="6"/>
      <c r="G46" s="6"/>
      <c r="H46" s="6"/>
      <c r="I46" s="6"/>
      <c r="J46" s="7"/>
    </row>
    <row r="47" spans="2:10" x14ac:dyDescent="0.25">
      <c r="B47" s="5"/>
      <c r="C47" s="6" t="s">
        <v>32</v>
      </c>
      <c r="D47" s="6"/>
      <c r="E47" s="6"/>
      <c r="F47" s="10"/>
      <c r="G47" s="6" t="s">
        <v>33</v>
      </c>
      <c r="H47" s="10"/>
      <c r="I47" s="10"/>
      <c r="J47" s="7"/>
    </row>
    <row r="48" spans="2:10" x14ac:dyDescent="0.25">
      <c r="B48" s="5"/>
      <c r="C48" s="6" t="s">
        <v>34</v>
      </c>
      <c r="D48" s="6"/>
      <c r="E48" s="6"/>
      <c r="F48" s="10"/>
      <c r="G48" s="6" t="s">
        <v>35</v>
      </c>
      <c r="H48" s="10"/>
      <c r="I48" s="10"/>
      <c r="J48" s="7"/>
    </row>
    <row r="49" spans="2:10" x14ac:dyDescent="0.25">
      <c r="B49" s="5"/>
      <c r="C49" s="6">
        <v>3</v>
      </c>
      <c r="D49" s="6"/>
      <c r="E49" s="6"/>
      <c r="F49" s="10"/>
      <c r="G49" s="6" t="s">
        <v>36</v>
      </c>
      <c r="H49" s="10"/>
      <c r="I49" s="10"/>
      <c r="J49" s="7"/>
    </row>
    <row r="50" spans="2:10" ht="26.25" x14ac:dyDescent="0.25">
      <c r="B50" s="5"/>
      <c r="C50" s="6"/>
      <c r="D50" s="6"/>
      <c r="E50" s="6"/>
      <c r="F50" s="11"/>
      <c r="G50" s="11"/>
      <c r="H50" s="11"/>
      <c r="I50" s="11"/>
      <c r="J50" s="7"/>
    </row>
    <row r="51" spans="2:10" x14ac:dyDescent="0.25">
      <c r="B51" s="5"/>
      <c r="D51" s="6"/>
      <c r="E51" s="6"/>
      <c r="F51" s="6"/>
      <c r="G51" s="6"/>
      <c r="H51" s="6"/>
      <c r="I51" s="6"/>
      <c r="J51" s="7"/>
    </row>
    <row r="52" spans="2:10" x14ac:dyDescent="0.25">
      <c r="B52" s="5"/>
      <c r="D52" s="6"/>
      <c r="E52" s="6"/>
      <c r="F52" s="6"/>
      <c r="G52" s="6"/>
      <c r="H52" s="6"/>
      <c r="I52" s="6"/>
      <c r="J52" s="7"/>
    </row>
    <row r="53" spans="2:10" x14ac:dyDescent="0.25">
      <c r="B53" s="5"/>
      <c r="E53" s="6"/>
      <c r="F53" s="24"/>
      <c r="G53" s="6"/>
      <c r="H53" s="6"/>
      <c r="I53" s="6"/>
      <c r="J53" s="7"/>
    </row>
    <row r="54" spans="2:10" x14ac:dyDescent="0.25">
      <c r="B54" s="5"/>
      <c r="E54" s="6"/>
      <c r="F54" s="6"/>
      <c r="G54" s="6"/>
      <c r="H54" s="6"/>
      <c r="I54" s="6"/>
      <c r="J54" s="7"/>
    </row>
    <row r="55" spans="2:10" x14ac:dyDescent="0.25">
      <c r="B55" s="5"/>
      <c r="E55" s="6"/>
      <c r="F55" s="6"/>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20"/>
      <c r="J58" s="21"/>
    </row>
    <row r="59" spans="2:10" x14ac:dyDescent="0.25">
      <c r="B59" s="5"/>
      <c r="D59" s="6"/>
      <c r="E59" s="6"/>
      <c r="F59" s="6"/>
      <c r="G59" s="6"/>
      <c r="H59" s="6"/>
      <c r="I59" s="6"/>
      <c r="J59" s="7"/>
    </row>
    <row r="60" spans="2:10" x14ac:dyDescent="0.25">
      <c r="B60" s="5"/>
      <c r="E60" s="6"/>
      <c r="F60" s="14"/>
      <c r="G60" s="14"/>
      <c r="H60" s="14"/>
      <c r="I60" s="14"/>
      <c r="J60" s="7"/>
    </row>
    <row r="61" spans="2:10" x14ac:dyDescent="0.25">
      <c r="B61" s="5"/>
      <c r="E61" s="6"/>
      <c r="F61" s="14"/>
      <c r="G61" s="14"/>
      <c r="H61" s="14"/>
      <c r="I61" s="14"/>
      <c r="J61" s="7"/>
    </row>
    <row r="62" spans="2:10" x14ac:dyDescent="0.25">
      <c r="B62" s="5"/>
      <c r="D62" s="6"/>
      <c r="E62" s="6"/>
      <c r="F62" s="13"/>
      <c r="G62" s="13"/>
      <c r="H62" s="13"/>
      <c r="I62" s="13"/>
      <c r="J62" s="7"/>
    </row>
    <row r="63" spans="2:10" x14ac:dyDescent="0.25">
      <c r="B63" s="5"/>
      <c r="D63" s="6"/>
      <c r="E63" s="6"/>
      <c r="F63" s="13"/>
      <c r="G63" s="13"/>
      <c r="H63" s="13"/>
      <c r="I63" s="13"/>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E69" s="6"/>
      <c r="F69" s="13"/>
      <c r="G69" s="13"/>
      <c r="H69" s="13"/>
      <c r="I69" s="13"/>
      <c r="J69" s="7"/>
    </row>
    <row r="70" spans="2:10" ht="15.75" thickBot="1" x14ac:dyDescent="0.3">
      <c r="B70" s="16"/>
      <c r="C70" s="22"/>
      <c r="D70" s="22"/>
      <c r="E70" s="22"/>
      <c r="F70" s="25"/>
      <c r="G70" s="25"/>
      <c r="H70" s="25"/>
      <c r="I70" s="25"/>
      <c r="J70" s="18"/>
    </row>
    <row r="71" spans="2:10" ht="15.75" thickBot="1" x14ac:dyDescent="0.3"/>
    <row r="72" spans="2:10" x14ac:dyDescent="0.25">
      <c r="B72" s="199"/>
      <c r="C72" s="200"/>
      <c r="D72" s="200"/>
      <c r="E72" s="200"/>
      <c r="F72" s="200"/>
      <c r="G72" s="200"/>
      <c r="H72" s="200"/>
      <c r="I72" s="200"/>
      <c r="J72" s="201"/>
    </row>
    <row r="73" spans="2:10" ht="18.75" x14ac:dyDescent="0.3">
      <c r="B73" s="20"/>
      <c r="C73" s="204" t="s">
        <v>2714</v>
      </c>
      <c r="J73" s="21"/>
    </row>
    <row r="74" spans="2:10" ht="18.75" x14ac:dyDescent="0.3">
      <c r="B74" s="20"/>
      <c r="C74" s="206" t="s">
        <v>2715</v>
      </c>
      <c r="J74" s="21"/>
    </row>
    <row r="75" spans="2:10" x14ac:dyDescent="0.25">
      <c r="B75" s="20"/>
      <c r="J75" s="21"/>
    </row>
    <row r="76" spans="2:10" x14ac:dyDescent="0.25">
      <c r="B76" s="20"/>
      <c r="C76" s="205" t="s">
        <v>2704</v>
      </c>
      <c r="J76" s="21"/>
    </row>
    <row r="77" spans="2:10" x14ac:dyDescent="0.25">
      <c r="B77" s="20"/>
      <c r="C77" s="205" t="s">
        <v>2705</v>
      </c>
      <c r="J77" s="21"/>
    </row>
    <row r="78" spans="2:10" x14ac:dyDescent="0.25">
      <c r="B78" s="20"/>
      <c r="C78" s="205" t="s">
        <v>2706</v>
      </c>
      <c r="J78" s="21"/>
    </row>
    <row r="79" spans="2:10" ht="24" customHeight="1" x14ac:dyDescent="0.25">
      <c r="B79" s="20"/>
      <c r="C79" s="219" t="s">
        <v>2707</v>
      </c>
      <c r="D79" s="219"/>
      <c r="E79" s="219"/>
      <c r="F79" s="219"/>
      <c r="G79" s="219"/>
      <c r="H79" s="219"/>
      <c r="I79" s="219"/>
      <c r="J79" s="21"/>
    </row>
    <row r="80" spans="2:10" x14ac:dyDescent="0.25">
      <c r="B80" s="20"/>
      <c r="C80" s="205" t="s">
        <v>2708</v>
      </c>
      <c r="J80" s="21"/>
    </row>
    <row r="81" spans="2:10" x14ac:dyDescent="0.25">
      <c r="B81" s="20"/>
      <c r="C81" s="205" t="s">
        <v>2709</v>
      </c>
      <c r="J81" s="21"/>
    </row>
    <row r="82" spans="2:10" x14ac:dyDescent="0.25">
      <c r="B82" s="20"/>
      <c r="C82" s="205" t="s">
        <v>2710</v>
      </c>
      <c r="J82" s="21"/>
    </row>
    <row r="83" spans="2:10" x14ac:dyDescent="0.25">
      <c r="B83" s="20"/>
      <c r="C83" s="205" t="s">
        <v>2711</v>
      </c>
      <c r="J83" s="21"/>
    </row>
    <row r="84" spans="2:10" x14ac:dyDescent="0.25">
      <c r="B84" s="20"/>
      <c r="C84" s="205" t="s">
        <v>2712</v>
      </c>
      <c r="J84" s="21"/>
    </row>
    <row r="85" spans="2:10" x14ac:dyDescent="0.25">
      <c r="B85" s="20"/>
      <c r="C85" s="205" t="s">
        <v>2713</v>
      </c>
      <c r="J85" s="21"/>
    </row>
    <row r="86" spans="2:10" x14ac:dyDescent="0.25">
      <c r="B86" s="20"/>
      <c r="J86" s="21"/>
    </row>
    <row r="87" spans="2:10" x14ac:dyDescent="0.25">
      <c r="B87" s="20"/>
      <c r="J87" s="21"/>
    </row>
    <row r="88" spans="2:10" ht="15.75" thickBot="1" x14ac:dyDescent="0.3">
      <c r="B88" s="202"/>
      <c r="C88" s="22"/>
      <c r="D88" s="22"/>
      <c r="E88" s="22"/>
      <c r="F88" s="22"/>
      <c r="G88" s="22"/>
      <c r="H88" s="22"/>
      <c r="I88" s="22"/>
      <c r="J88" s="203"/>
    </row>
  </sheetData>
  <mergeCells count="4">
    <mergeCell ref="C25:H26"/>
    <mergeCell ref="C27:H28"/>
    <mergeCell ref="C29:H30"/>
    <mergeCell ref="C79:I79"/>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activeCell="B2" sqref="B2"/>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220" t="s">
        <v>37</v>
      </c>
      <c r="B1" s="221"/>
      <c r="C1" s="221"/>
    </row>
    <row r="2" spans="1:31" ht="31.5" x14ac:dyDescent="0.5">
      <c r="A2" s="27" t="s">
        <v>24</v>
      </c>
      <c r="B2" s="28"/>
      <c r="C2" s="28"/>
    </row>
    <row r="3" spans="1:31" x14ac:dyDescent="0.25">
      <c r="A3" s="19"/>
    </row>
    <row r="4" spans="1:31" s="23" customFormat="1" ht="18.75" x14ac:dyDescent="0.25">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39</v>
      </c>
      <c r="B5" s="36"/>
      <c r="C5" s="37"/>
    </row>
    <row r="6" spans="1:31" ht="14.45" customHeight="1" x14ac:dyDescent="0.25">
      <c r="A6" s="38" t="s">
        <v>40</v>
      </c>
      <c r="B6" s="38"/>
      <c r="C6" s="39"/>
    </row>
    <row r="7" spans="1:31" ht="60" x14ac:dyDescent="0.25">
      <c r="A7" s="40"/>
      <c r="B7" s="41" t="s">
        <v>41</v>
      </c>
      <c r="C7" s="42" t="s">
        <v>42</v>
      </c>
    </row>
    <row r="8" spans="1:31" ht="14.45" customHeight="1" x14ac:dyDescent="0.25">
      <c r="A8" s="38" t="s">
        <v>43</v>
      </c>
      <c r="B8" s="38"/>
      <c r="C8" s="39"/>
    </row>
    <row r="9" spans="1:31" ht="23.25" customHeight="1" x14ac:dyDescent="0.25">
      <c r="A9" s="43"/>
      <c r="B9" s="41" t="s">
        <v>44</v>
      </c>
      <c r="C9" s="44" t="s">
        <v>1610</v>
      </c>
    </row>
    <row r="10" spans="1:31" ht="14.45" customHeight="1" x14ac:dyDescent="0.25">
      <c r="A10" s="38" t="s">
        <v>45</v>
      </c>
      <c r="B10" s="38"/>
      <c r="C10" s="39"/>
    </row>
    <row r="11" spans="1:31" ht="23.25" customHeight="1" x14ac:dyDescent="0.25">
      <c r="A11" s="43"/>
      <c r="B11" s="41" t="s">
        <v>46</v>
      </c>
      <c r="C11" s="44" t="s">
        <v>47</v>
      </c>
    </row>
    <row r="12" spans="1:31" ht="14.45" customHeight="1" x14ac:dyDescent="0.25">
      <c r="A12" s="38" t="s">
        <v>48</v>
      </c>
      <c r="B12" s="38"/>
      <c r="C12" s="39"/>
    </row>
    <row r="13" spans="1:31" ht="30" x14ac:dyDescent="0.25">
      <c r="A13" s="40"/>
      <c r="B13" s="41" t="s">
        <v>49</v>
      </c>
      <c r="C13" s="42" t="s">
        <v>50</v>
      </c>
    </row>
    <row r="14" spans="1:31" ht="14.45" customHeight="1" x14ac:dyDescent="0.25">
      <c r="A14" s="38" t="s">
        <v>51</v>
      </c>
      <c r="B14" s="38"/>
      <c r="C14" s="39"/>
    </row>
    <row r="15" spans="1:31" ht="38.25" customHeight="1" x14ac:dyDescent="0.25">
      <c r="A15" s="40"/>
      <c r="B15" s="41" t="s">
        <v>52</v>
      </c>
      <c r="C15" s="44" t="s">
        <v>53</v>
      </c>
    </row>
    <row r="16" spans="1:31" ht="14.45" customHeight="1" x14ac:dyDescent="0.25">
      <c r="A16" s="38" t="s">
        <v>54</v>
      </c>
      <c r="B16" s="38"/>
      <c r="C16" s="39"/>
    </row>
    <row r="17" spans="1:3" ht="26.25" customHeight="1" x14ac:dyDescent="0.25">
      <c r="A17" s="40"/>
      <c r="B17" s="41" t="s">
        <v>55</v>
      </c>
      <c r="C17" s="44" t="s">
        <v>56</v>
      </c>
    </row>
    <row r="18" spans="1:3" ht="14.45" customHeight="1" x14ac:dyDescent="0.25">
      <c r="A18" s="38" t="s">
        <v>57</v>
      </c>
      <c r="B18" s="38"/>
      <c r="C18" s="39"/>
    </row>
    <row r="19" spans="1:3" ht="40.5" customHeight="1" x14ac:dyDescent="0.25">
      <c r="A19" s="40"/>
      <c r="B19" s="41" t="s">
        <v>58</v>
      </c>
      <c r="C19" s="42" t="s">
        <v>59</v>
      </c>
    </row>
    <row r="20" spans="1:3" ht="18.75" x14ac:dyDescent="0.25">
      <c r="A20" s="35" t="s">
        <v>60</v>
      </c>
      <c r="B20" s="36"/>
      <c r="C20" s="45"/>
    </row>
    <row r="21" spans="1:3" ht="14.45" customHeight="1" x14ac:dyDescent="0.25">
      <c r="A21" s="38" t="s">
        <v>61</v>
      </c>
      <c r="B21" s="38"/>
      <c r="C21" s="39"/>
    </row>
    <row r="22" spans="1:3" ht="42.6" customHeight="1" x14ac:dyDescent="0.25">
      <c r="A22" s="43"/>
      <c r="B22" s="41" t="s">
        <v>62</v>
      </c>
      <c r="C22" s="42" t="s">
        <v>63</v>
      </c>
    </row>
    <row r="23" spans="1:3" ht="14.45" customHeight="1" x14ac:dyDescent="0.25">
      <c r="A23" s="38" t="s">
        <v>64</v>
      </c>
      <c r="B23" s="38"/>
      <c r="C23" s="39"/>
    </row>
    <row r="24" spans="1:3" ht="30" x14ac:dyDescent="0.25">
      <c r="A24" s="40"/>
      <c r="B24" s="41" t="s">
        <v>65</v>
      </c>
      <c r="C24" s="44" t="s">
        <v>2187</v>
      </c>
    </row>
    <row r="25" spans="1:3" ht="14.45" customHeight="1" x14ac:dyDescent="0.25">
      <c r="A25" s="38" t="s">
        <v>1616</v>
      </c>
      <c r="B25" s="38"/>
      <c r="C25" s="39"/>
    </row>
    <row r="26" spans="1:3" ht="38.25" customHeight="1" x14ac:dyDescent="0.25">
      <c r="A26" s="40"/>
      <c r="B26" s="41" t="s">
        <v>66</v>
      </c>
      <c r="C26" s="44" t="s">
        <v>67</v>
      </c>
    </row>
    <row r="27" spans="1:3" ht="14.45" customHeight="1" x14ac:dyDescent="0.25">
      <c r="A27" s="38" t="s">
        <v>68</v>
      </c>
      <c r="B27" s="38"/>
      <c r="C27" s="39"/>
    </row>
    <row r="28" spans="1:3" ht="34.5" customHeight="1" x14ac:dyDescent="0.25">
      <c r="A28" s="40"/>
      <c r="B28" s="41" t="s">
        <v>69</v>
      </c>
      <c r="C28" s="44" t="s">
        <v>70</v>
      </c>
    </row>
    <row r="29" spans="1:3" x14ac:dyDescent="0.25">
      <c r="A29" s="38" t="s">
        <v>1613</v>
      </c>
      <c r="B29" s="38"/>
      <c r="C29" s="39"/>
    </row>
    <row r="30" spans="1:3" ht="60" x14ac:dyDescent="0.25">
      <c r="A30" s="40"/>
      <c r="B30" s="41" t="s">
        <v>1611</v>
      </c>
      <c r="C30" s="44" t="s">
        <v>2188</v>
      </c>
    </row>
    <row r="31" spans="1:3" x14ac:dyDescent="0.25">
      <c r="A31" s="38" t="s">
        <v>1612</v>
      </c>
      <c r="B31" s="38"/>
      <c r="C31" s="39"/>
    </row>
    <row r="32" spans="1:3" ht="30" x14ac:dyDescent="0.25">
      <c r="A32" s="40"/>
      <c r="B32" s="41" t="s">
        <v>1614</v>
      </c>
      <c r="C32" s="44" t="s">
        <v>1615</v>
      </c>
    </row>
    <row r="33" spans="1:3" x14ac:dyDescent="0.25">
      <c r="A33" s="38" t="s">
        <v>1617</v>
      </c>
      <c r="B33" s="38"/>
      <c r="C33" s="39"/>
    </row>
    <row r="34" spans="1:3" ht="30" x14ac:dyDescent="0.25">
      <c r="A34" s="40"/>
      <c r="B34" s="41" t="s">
        <v>1621</v>
      </c>
      <c r="C34" s="44" t="s">
        <v>1620</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3" ht="31.5" x14ac:dyDescent="0.25">
      <c r="A1" s="48" t="s">
        <v>1567</v>
      </c>
      <c r="B1" s="48"/>
      <c r="C1" s="49"/>
      <c r="D1" s="49"/>
      <c r="E1" s="49"/>
      <c r="F1" s="196" t="s">
        <v>2379</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71</v>
      </c>
      <c r="C3" s="54" t="s">
        <v>223</v>
      </c>
      <c r="D3" s="52"/>
      <c r="E3" s="52"/>
      <c r="F3" s="49"/>
      <c r="G3" s="52"/>
      <c r="H3" s="49"/>
      <c r="L3" s="49"/>
      <c r="M3" s="49"/>
    </row>
    <row r="4" spans="1:13" ht="15.75" thickBot="1" x14ac:dyDescent="0.3">
      <c r="H4" s="49"/>
      <c r="L4" s="49"/>
      <c r="M4" s="49"/>
    </row>
    <row r="5" spans="1:13" ht="18.75" x14ac:dyDescent="0.25">
      <c r="A5" s="55"/>
      <c r="B5" s="56" t="s">
        <v>73</v>
      </c>
      <c r="C5" s="55"/>
      <c r="E5" s="57"/>
      <c r="F5" s="57"/>
      <c r="H5" s="49"/>
      <c r="L5" s="49"/>
      <c r="M5" s="49"/>
    </row>
    <row r="6" spans="1:13" x14ac:dyDescent="0.25">
      <c r="B6" s="59" t="s">
        <v>74</v>
      </c>
      <c r="C6" s="57"/>
      <c r="D6" s="57"/>
      <c r="H6" s="49"/>
      <c r="L6" s="49"/>
      <c r="M6" s="49"/>
    </row>
    <row r="7" spans="1:13" x14ac:dyDescent="0.25">
      <c r="B7" s="58" t="s">
        <v>75</v>
      </c>
      <c r="C7" s="57"/>
      <c r="D7" s="57"/>
      <c r="H7" s="49"/>
      <c r="L7" s="49"/>
      <c r="M7" s="49"/>
    </row>
    <row r="8" spans="1:13" x14ac:dyDescent="0.25">
      <c r="B8" s="58" t="s">
        <v>76</v>
      </c>
      <c r="C8" s="57"/>
      <c r="D8" s="57"/>
      <c r="F8" s="51" t="s">
        <v>77</v>
      </c>
      <c r="H8" s="49"/>
      <c r="L8" s="49"/>
      <c r="M8" s="49"/>
    </row>
    <row r="9" spans="1:13" x14ac:dyDescent="0.25">
      <c r="B9" s="59" t="s">
        <v>78</v>
      </c>
      <c r="H9" s="49"/>
      <c r="L9" s="49"/>
      <c r="M9" s="49"/>
    </row>
    <row r="10" spans="1:13" x14ac:dyDescent="0.25">
      <c r="B10" s="59" t="s">
        <v>79</v>
      </c>
      <c r="H10" s="49"/>
      <c r="L10" s="49"/>
      <c r="M10" s="49"/>
    </row>
    <row r="11" spans="1:13" ht="15.75" thickBot="1" x14ac:dyDescent="0.3">
      <c r="B11" s="60" t="s">
        <v>80</v>
      </c>
      <c r="H11" s="49"/>
      <c r="L11" s="49"/>
      <c r="M11" s="49"/>
    </row>
    <row r="12" spans="1:13" x14ac:dyDescent="0.25">
      <c r="B12" s="61"/>
      <c r="H12" s="49"/>
      <c r="L12" s="49"/>
      <c r="M12" s="49"/>
    </row>
    <row r="13" spans="1:13" ht="37.5" x14ac:dyDescent="0.25">
      <c r="A13" s="62" t="s">
        <v>81</v>
      </c>
      <c r="B13" s="62" t="s">
        <v>74</v>
      </c>
      <c r="C13" s="63"/>
      <c r="D13" s="63"/>
      <c r="E13" s="63"/>
      <c r="F13" s="63"/>
      <c r="G13" s="64"/>
      <c r="H13" s="49"/>
      <c r="L13" s="49"/>
      <c r="M13" s="49"/>
    </row>
    <row r="14" spans="1:13" x14ac:dyDescent="0.25">
      <c r="A14" s="51" t="s">
        <v>82</v>
      </c>
      <c r="B14" s="65" t="s">
        <v>0</v>
      </c>
      <c r="C14" s="51" t="s">
        <v>536</v>
      </c>
      <c r="E14" s="57"/>
      <c r="F14" s="57"/>
      <c r="H14" s="49"/>
      <c r="L14" s="49"/>
      <c r="M14" s="49"/>
    </row>
    <row r="15" spans="1:13" x14ac:dyDescent="0.25">
      <c r="A15" s="51" t="s">
        <v>84</v>
      </c>
      <c r="B15" s="65" t="s">
        <v>85</v>
      </c>
      <c r="C15" s="51" t="s">
        <v>2716</v>
      </c>
      <c r="E15" s="57"/>
      <c r="F15" s="57"/>
      <c r="H15" s="49"/>
      <c r="L15" s="49"/>
      <c r="M15" s="49"/>
    </row>
    <row r="16" spans="1:13" x14ac:dyDescent="0.25">
      <c r="A16" s="51" t="s">
        <v>86</v>
      </c>
      <c r="B16" s="65" t="s">
        <v>87</v>
      </c>
      <c r="C16" s="51" t="s">
        <v>2718</v>
      </c>
      <c r="E16" s="57"/>
      <c r="F16" s="57"/>
      <c r="H16" s="49"/>
      <c r="L16" s="49"/>
      <c r="M16" s="49"/>
    </row>
    <row r="17" spans="1:13" x14ac:dyDescent="0.25">
      <c r="A17" s="51" t="s">
        <v>88</v>
      </c>
      <c r="B17" s="65" t="s">
        <v>89</v>
      </c>
      <c r="C17" s="208">
        <v>44742</v>
      </c>
      <c r="E17" s="57"/>
      <c r="F17" s="57"/>
      <c r="H17" s="49"/>
      <c r="L17" s="49"/>
      <c r="M17" s="49"/>
    </row>
    <row r="18" spans="1:13" outlineLevel="1" x14ac:dyDescent="0.25">
      <c r="A18" s="51" t="s">
        <v>90</v>
      </c>
      <c r="B18" s="66" t="s">
        <v>2719</v>
      </c>
      <c r="C18" s="51" t="s">
        <v>2720</v>
      </c>
      <c r="E18" s="57"/>
      <c r="F18" s="57"/>
      <c r="H18" s="49"/>
      <c r="L18" s="49"/>
      <c r="M18" s="49"/>
    </row>
    <row r="19" spans="1:13" outlineLevel="1" x14ac:dyDescent="0.25">
      <c r="A19" s="51" t="s">
        <v>91</v>
      </c>
      <c r="B19" s="66" t="s">
        <v>2721</v>
      </c>
      <c r="C19" s="51" t="s">
        <v>2722</v>
      </c>
      <c r="E19" s="57"/>
      <c r="F19" s="57"/>
      <c r="H19" s="49"/>
      <c r="L19" s="49"/>
      <c r="M19" s="49"/>
    </row>
    <row r="20" spans="1:13" outlineLevel="1" x14ac:dyDescent="0.25">
      <c r="A20" s="51" t="s">
        <v>92</v>
      </c>
      <c r="B20" s="66" t="s">
        <v>2723</v>
      </c>
      <c r="C20" s="51" t="s">
        <v>2724</v>
      </c>
      <c r="E20" s="57"/>
      <c r="F20" s="57"/>
      <c r="H20" s="49"/>
      <c r="L20" s="49"/>
      <c r="M20" s="49"/>
    </row>
    <row r="21" spans="1:13" outlineLevel="1" x14ac:dyDescent="0.25">
      <c r="A21" s="51" t="s">
        <v>93</v>
      </c>
      <c r="B21" s="66"/>
      <c r="E21" s="57"/>
      <c r="F21" s="57"/>
      <c r="H21" s="49"/>
      <c r="L21" s="49"/>
      <c r="M21" s="49"/>
    </row>
    <row r="22" spans="1:13" outlineLevel="1" x14ac:dyDescent="0.25">
      <c r="A22" s="51" t="s">
        <v>94</v>
      </c>
      <c r="B22" s="66"/>
      <c r="E22" s="57"/>
      <c r="F22" s="57"/>
      <c r="H22" s="49"/>
      <c r="L22" s="49"/>
      <c r="M22" s="49"/>
    </row>
    <row r="23" spans="1:13" outlineLevel="1" x14ac:dyDescent="0.25">
      <c r="A23" s="51" t="s">
        <v>95</v>
      </c>
      <c r="B23" s="66"/>
      <c r="E23" s="57"/>
      <c r="F23" s="57"/>
      <c r="H23" s="49"/>
      <c r="L23" s="49"/>
      <c r="M23" s="49"/>
    </row>
    <row r="24" spans="1:13" outlineLevel="1" x14ac:dyDescent="0.25">
      <c r="A24" s="51" t="s">
        <v>96</v>
      </c>
      <c r="B24" s="66"/>
      <c r="E24" s="57"/>
      <c r="F24" s="57"/>
      <c r="H24" s="49"/>
      <c r="L24" s="49"/>
      <c r="M24" s="49"/>
    </row>
    <row r="25" spans="1:13" outlineLevel="1" x14ac:dyDescent="0.25">
      <c r="A25" s="51" t="s">
        <v>97</v>
      </c>
      <c r="B25" s="66"/>
      <c r="E25" s="57"/>
      <c r="F25" s="57"/>
      <c r="H25" s="49"/>
      <c r="L25" s="49"/>
      <c r="M25" s="49"/>
    </row>
    <row r="26" spans="1:13" ht="18.75" x14ac:dyDescent="0.25">
      <c r="A26" s="63"/>
      <c r="B26" s="62" t="s">
        <v>75</v>
      </c>
      <c r="C26" s="63"/>
      <c r="D26" s="63"/>
      <c r="E26" s="63"/>
      <c r="F26" s="63"/>
      <c r="G26" s="64"/>
      <c r="H26" s="49"/>
      <c r="L26" s="49"/>
      <c r="M26" s="49"/>
    </row>
    <row r="27" spans="1:13" x14ac:dyDescent="0.25">
      <c r="A27" s="51" t="s">
        <v>98</v>
      </c>
      <c r="B27" s="67" t="s">
        <v>99</v>
      </c>
      <c r="C27" s="51" t="s">
        <v>2808</v>
      </c>
      <c r="D27" s="68"/>
      <c r="E27" s="68"/>
      <c r="F27" s="68"/>
      <c r="H27" s="49"/>
      <c r="L27" s="49"/>
      <c r="M27" s="49"/>
    </row>
    <row r="28" spans="1:13" x14ac:dyDescent="0.25">
      <c r="A28" s="51" t="s">
        <v>100</v>
      </c>
      <c r="B28" s="67" t="s">
        <v>101</v>
      </c>
      <c r="C28" s="51" t="s">
        <v>2808</v>
      </c>
      <c r="D28" s="68"/>
      <c r="E28" s="68"/>
      <c r="F28" s="68"/>
      <c r="H28" s="49"/>
      <c r="L28" s="49"/>
      <c r="M28" s="49"/>
    </row>
    <row r="29" spans="1:13" x14ac:dyDescent="0.25">
      <c r="A29" s="51" t="s">
        <v>102</v>
      </c>
      <c r="B29" s="67" t="s">
        <v>103</v>
      </c>
      <c r="C29" s="51" t="s">
        <v>2726</v>
      </c>
      <c r="E29" s="68"/>
      <c r="F29" s="68"/>
      <c r="H29" s="49"/>
      <c r="L29" s="49"/>
      <c r="M29" s="49"/>
    </row>
    <row r="30" spans="1:13" outlineLevel="1" x14ac:dyDescent="0.25">
      <c r="A30" s="51" t="s">
        <v>104</v>
      </c>
      <c r="B30" s="67"/>
      <c r="E30" s="68"/>
      <c r="F30" s="68"/>
      <c r="H30" s="49"/>
      <c r="L30" s="49"/>
      <c r="M30" s="49"/>
    </row>
    <row r="31" spans="1:13" outlineLevel="1" x14ac:dyDescent="0.25">
      <c r="A31" s="51" t="s">
        <v>105</v>
      </c>
      <c r="B31" s="67"/>
      <c r="E31" s="68"/>
      <c r="F31" s="68"/>
      <c r="H31" s="49"/>
      <c r="L31" s="49"/>
      <c r="M31" s="49"/>
    </row>
    <row r="32" spans="1:13" outlineLevel="1" x14ac:dyDescent="0.25">
      <c r="A32" s="51" t="s">
        <v>106</v>
      </c>
      <c r="B32" s="67"/>
      <c r="E32" s="68"/>
      <c r="F32" s="68"/>
      <c r="H32" s="49"/>
      <c r="L32" s="49"/>
      <c r="M32" s="49"/>
    </row>
    <row r="33" spans="1:14" outlineLevel="1" x14ac:dyDescent="0.25">
      <c r="A33" s="51" t="s">
        <v>107</v>
      </c>
      <c r="B33" s="67"/>
      <c r="E33" s="68"/>
      <c r="F33" s="68"/>
      <c r="H33" s="49"/>
      <c r="L33" s="49"/>
      <c r="M33" s="49"/>
    </row>
    <row r="34" spans="1:14" outlineLevel="1" x14ac:dyDescent="0.25">
      <c r="A34" s="51" t="s">
        <v>108</v>
      </c>
      <c r="B34" s="67"/>
      <c r="E34" s="68"/>
      <c r="F34" s="68"/>
      <c r="H34" s="49"/>
      <c r="L34" s="49"/>
      <c r="M34" s="49"/>
    </row>
    <row r="35" spans="1:14" outlineLevel="1" x14ac:dyDescent="0.25">
      <c r="A35" s="51" t="s">
        <v>109</v>
      </c>
      <c r="B35" s="69"/>
      <c r="E35" s="68"/>
      <c r="F35" s="68"/>
      <c r="H35" s="49"/>
      <c r="L35" s="49"/>
      <c r="M35" s="49"/>
    </row>
    <row r="36" spans="1:14" ht="18.75" x14ac:dyDescent="0.25">
      <c r="A36" s="62"/>
      <c r="B36" s="62" t="s">
        <v>76</v>
      </c>
      <c r="C36" s="62"/>
      <c r="D36" s="63"/>
      <c r="E36" s="63"/>
      <c r="F36" s="63"/>
      <c r="G36" s="64"/>
      <c r="H36" s="49"/>
      <c r="L36" s="49"/>
      <c r="M36" s="49"/>
    </row>
    <row r="37" spans="1:14" ht="15" customHeight="1" x14ac:dyDescent="0.25">
      <c r="A37" s="70"/>
      <c r="B37" s="71" t="s">
        <v>110</v>
      </c>
      <c r="C37" s="70" t="s">
        <v>111</v>
      </c>
      <c r="D37" s="72"/>
      <c r="E37" s="72"/>
      <c r="F37" s="72"/>
      <c r="G37" s="73"/>
      <c r="H37" s="49"/>
      <c r="L37" s="49"/>
      <c r="M37" s="49"/>
    </row>
    <row r="38" spans="1:14" x14ac:dyDescent="0.25">
      <c r="A38" s="51" t="s">
        <v>4</v>
      </c>
      <c r="B38" s="68" t="s">
        <v>1411</v>
      </c>
      <c r="C38" s="51">
        <v>837.42958914530004</v>
      </c>
      <c r="F38" s="68"/>
      <c r="H38" s="49"/>
      <c r="L38" s="49"/>
      <c r="M38" s="49"/>
    </row>
    <row r="39" spans="1:14" x14ac:dyDescent="0.25">
      <c r="A39" s="51" t="s">
        <v>112</v>
      </c>
      <c r="B39" s="68" t="s">
        <v>113</v>
      </c>
      <c r="C39" s="51">
        <v>815.11</v>
      </c>
      <c r="F39" s="68"/>
      <c r="H39" s="49"/>
      <c r="L39" s="49"/>
      <c r="M39" s="49"/>
      <c r="N39" s="81"/>
    </row>
    <row r="40" spans="1:14" outlineLevel="1" x14ac:dyDescent="0.25">
      <c r="A40" s="51" t="s">
        <v>114</v>
      </c>
      <c r="B40" s="74" t="s">
        <v>115</v>
      </c>
      <c r="C40" s="141" t="s">
        <v>1238</v>
      </c>
      <c r="F40" s="68"/>
      <c r="H40" s="49"/>
      <c r="L40" s="49"/>
      <c r="M40" s="49"/>
      <c r="N40" s="81"/>
    </row>
    <row r="41" spans="1:14" outlineLevel="1" x14ac:dyDescent="0.25">
      <c r="A41" s="51" t="s">
        <v>117</v>
      </c>
      <c r="B41" s="74" t="s">
        <v>118</v>
      </c>
      <c r="C41" s="141" t="s">
        <v>1238</v>
      </c>
      <c r="F41" s="68"/>
      <c r="H41" s="49"/>
      <c r="L41" s="49"/>
      <c r="M41" s="49"/>
      <c r="N41" s="81"/>
    </row>
    <row r="42" spans="1:14" outlineLevel="1" x14ac:dyDescent="0.25">
      <c r="A42" s="51" t="s">
        <v>119</v>
      </c>
      <c r="B42" s="74"/>
      <c r="C42" s="141"/>
      <c r="F42" s="68"/>
      <c r="H42" s="49"/>
      <c r="L42" s="49"/>
      <c r="M42" s="49"/>
      <c r="N42" s="81"/>
    </row>
    <row r="43" spans="1:14" outlineLevel="1" x14ac:dyDescent="0.25">
      <c r="A43" s="81" t="s">
        <v>1639</v>
      </c>
      <c r="B43" s="68"/>
      <c r="F43" s="68"/>
      <c r="H43" s="49"/>
      <c r="L43" s="49"/>
      <c r="M43" s="49"/>
      <c r="N43" s="81"/>
    </row>
    <row r="44" spans="1:14" ht="15" customHeight="1" x14ac:dyDescent="0.25">
      <c r="A44" s="70"/>
      <c r="B44" s="71" t="s">
        <v>120</v>
      </c>
      <c r="C44" s="120" t="s">
        <v>1412</v>
      </c>
      <c r="D44" s="70" t="s">
        <v>121</v>
      </c>
      <c r="E44" s="72"/>
      <c r="F44" s="73" t="s">
        <v>122</v>
      </c>
      <c r="G44" s="73" t="s">
        <v>123</v>
      </c>
      <c r="H44" s="49"/>
      <c r="L44" s="49"/>
      <c r="M44" s="49"/>
      <c r="N44" s="81"/>
    </row>
    <row r="45" spans="1:14" x14ac:dyDescent="0.25">
      <c r="A45" s="51" t="s">
        <v>8</v>
      </c>
      <c r="B45" s="68" t="s">
        <v>124</v>
      </c>
      <c r="C45" s="138">
        <v>0.08</v>
      </c>
      <c r="D45" s="138">
        <f>IF(OR(C38="[For completion]",C39="[For completion]"),"Please complete G.3.1.1 and G.3.1.2",(C38/C39-1))</f>
        <v>2.7382303180306877E-2</v>
      </c>
      <c r="E45" s="138"/>
      <c r="F45" s="138">
        <v>0</v>
      </c>
      <c r="G45" s="51" t="s">
        <v>1238</v>
      </c>
      <c r="H45" s="49"/>
      <c r="L45" s="49"/>
      <c r="M45" s="49"/>
      <c r="N45" s="81"/>
    </row>
    <row r="46" spans="1:14" outlineLevel="1" x14ac:dyDescent="0.25">
      <c r="A46" s="51" t="s">
        <v>125</v>
      </c>
      <c r="B46" s="66" t="s">
        <v>126</v>
      </c>
      <c r="C46" s="138"/>
      <c r="D46" s="138"/>
      <c r="E46" s="138"/>
      <c r="F46" s="138"/>
      <c r="G46" s="88"/>
      <c r="H46" s="49"/>
      <c r="L46" s="49"/>
      <c r="M46" s="49"/>
      <c r="N46" s="81"/>
    </row>
    <row r="47" spans="1:14" outlineLevel="1" x14ac:dyDescent="0.25">
      <c r="A47" s="51" t="s">
        <v>127</v>
      </c>
      <c r="B47" s="66" t="s">
        <v>2793</v>
      </c>
      <c r="C47" s="138"/>
      <c r="D47" s="138">
        <v>0.11512937584197837</v>
      </c>
      <c r="E47" s="138"/>
      <c r="F47" s="138"/>
      <c r="G47" s="88"/>
      <c r="H47" s="49"/>
      <c r="L47" s="49"/>
      <c r="M47" s="49"/>
      <c r="N47" s="81"/>
    </row>
    <row r="48" spans="1:14" outlineLevel="1" x14ac:dyDescent="0.25">
      <c r="A48" s="51" t="s">
        <v>128</v>
      </c>
      <c r="B48" s="66"/>
      <c r="C48" s="88"/>
      <c r="D48" s="88"/>
      <c r="E48" s="88"/>
      <c r="F48" s="88"/>
      <c r="G48" s="88"/>
      <c r="H48" s="49"/>
      <c r="L48" s="49"/>
      <c r="M48" s="49"/>
      <c r="N48" s="81"/>
    </row>
    <row r="49" spans="1:14" outlineLevel="1" x14ac:dyDescent="0.25">
      <c r="A49" s="51" t="s">
        <v>129</v>
      </c>
      <c r="B49" s="66"/>
      <c r="C49" s="88"/>
      <c r="D49" s="88"/>
      <c r="E49" s="88"/>
      <c r="F49" s="88"/>
      <c r="G49" s="88"/>
      <c r="H49" s="49"/>
      <c r="L49" s="49"/>
      <c r="M49" s="49"/>
      <c r="N49" s="81"/>
    </row>
    <row r="50" spans="1:14" outlineLevel="1" x14ac:dyDescent="0.25">
      <c r="A50" s="51" t="s">
        <v>130</v>
      </c>
      <c r="B50" s="66"/>
      <c r="C50" s="88"/>
      <c r="D50" s="88"/>
      <c r="E50" s="88"/>
      <c r="F50" s="88"/>
      <c r="G50" s="88"/>
      <c r="H50" s="49"/>
      <c r="L50" s="49"/>
      <c r="M50" s="49"/>
      <c r="N50" s="81"/>
    </row>
    <row r="51" spans="1:14" outlineLevel="1" x14ac:dyDescent="0.25">
      <c r="A51" s="51" t="s">
        <v>131</v>
      </c>
      <c r="B51" s="66"/>
      <c r="C51" s="88"/>
      <c r="D51" s="88"/>
      <c r="E51" s="88"/>
      <c r="F51" s="88"/>
      <c r="G51" s="88"/>
      <c r="H51" s="49"/>
      <c r="L51" s="49"/>
      <c r="M51" s="49"/>
      <c r="N51" s="81"/>
    </row>
    <row r="52" spans="1:14" ht="15" customHeight="1" x14ac:dyDescent="0.25">
      <c r="A52" s="70"/>
      <c r="B52" s="71" t="s">
        <v>132</v>
      </c>
      <c r="C52" s="70" t="s">
        <v>111</v>
      </c>
      <c r="D52" s="70"/>
      <c r="E52" s="72"/>
      <c r="F52" s="73" t="s">
        <v>133</v>
      </c>
      <c r="G52" s="73"/>
      <c r="H52" s="49"/>
      <c r="L52" s="49"/>
      <c r="M52" s="49"/>
      <c r="N52" s="81"/>
    </row>
    <row r="53" spans="1:14" x14ac:dyDescent="0.25">
      <c r="A53" s="51" t="s">
        <v>134</v>
      </c>
      <c r="B53" s="68" t="s">
        <v>135</v>
      </c>
      <c r="C53" s="141">
        <v>768.24</v>
      </c>
      <c r="E53" s="76"/>
      <c r="F53" s="148">
        <f>IF($C$58=0,"",IF(C53="[for completion]","",C53/$C$58))</f>
        <v>0.89675378491636415</v>
      </c>
      <c r="G53" s="77"/>
      <c r="H53" s="49"/>
      <c r="L53" s="49"/>
      <c r="M53" s="49"/>
      <c r="N53" s="81"/>
    </row>
    <row r="54" spans="1:14" x14ac:dyDescent="0.25">
      <c r="A54" s="51" t="s">
        <v>136</v>
      </c>
      <c r="B54" s="68" t="s">
        <v>137</v>
      </c>
      <c r="C54" s="141">
        <v>0</v>
      </c>
      <c r="E54" s="76"/>
      <c r="F54" s="148">
        <f>IF($C$58=0,"",IF(C54="[for completion]","",C54/$C$58))</f>
        <v>0</v>
      </c>
      <c r="G54" s="77"/>
      <c r="H54" s="49"/>
      <c r="L54" s="49"/>
      <c r="M54" s="49"/>
      <c r="N54" s="81"/>
    </row>
    <row r="55" spans="1:14" x14ac:dyDescent="0.25">
      <c r="A55" s="51" t="s">
        <v>138</v>
      </c>
      <c r="B55" s="68" t="s">
        <v>139</v>
      </c>
      <c r="C55" s="141">
        <v>0</v>
      </c>
      <c r="E55" s="76"/>
      <c r="F55" s="148">
        <f t="shared" ref="F55:F56" si="0">IF($C$58=0,"",IF(C55="[for completion]","",C55/$C$58))</f>
        <v>0</v>
      </c>
      <c r="G55" s="77"/>
      <c r="H55" s="49"/>
      <c r="L55" s="49"/>
      <c r="M55" s="49"/>
      <c r="N55" s="81"/>
    </row>
    <row r="56" spans="1:14" x14ac:dyDescent="0.25">
      <c r="A56" s="51" t="s">
        <v>140</v>
      </c>
      <c r="B56" s="68" t="s">
        <v>141</v>
      </c>
      <c r="C56" s="141">
        <v>88.45</v>
      </c>
      <c r="E56" s="76"/>
      <c r="F56" s="148">
        <f t="shared" si="0"/>
        <v>0.10324621508363585</v>
      </c>
      <c r="G56" s="77"/>
      <c r="H56" s="49"/>
      <c r="L56" s="49"/>
      <c r="M56" s="49"/>
      <c r="N56" s="81"/>
    </row>
    <row r="57" spans="1:14" x14ac:dyDescent="0.25">
      <c r="A57" s="51" t="s">
        <v>142</v>
      </c>
      <c r="B57" s="51" t="s">
        <v>143</v>
      </c>
      <c r="C57" s="141">
        <v>0</v>
      </c>
      <c r="E57" s="76"/>
      <c r="F57" s="148">
        <f>IF($C$58=0,"",IF(C57="[for completion]","",C57/$C$58))</f>
        <v>0</v>
      </c>
      <c r="G57" s="77"/>
      <c r="H57" s="49"/>
      <c r="L57" s="49"/>
      <c r="M57" s="49"/>
      <c r="N57" s="81"/>
    </row>
    <row r="58" spans="1:14" x14ac:dyDescent="0.25">
      <c r="A58" s="51" t="s">
        <v>144</v>
      </c>
      <c r="B58" s="78" t="s">
        <v>145</v>
      </c>
      <c r="C58" s="143">
        <f>SUM(C53:C57)</f>
        <v>856.69</v>
      </c>
      <c r="D58" s="76"/>
      <c r="E58" s="76"/>
      <c r="F58" s="149">
        <f>SUM(F53:F57)</f>
        <v>1</v>
      </c>
      <c r="G58" s="77"/>
      <c r="H58" s="49"/>
      <c r="L58" s="49"/>
      <c r="M58" s="49"/>
      <c r="N58" s="81"/>
    </row>
    <row r="59" spans="1:14" outlineLevel="1" x14ac:dyDescent="0.25">
      <c r="A59" s="51" t="s">
        <v>146</v>
      </c>
      <c r="B59" s="80" t="s">
        <v>147</v>
      </c>
      <c r="C59" s="141"/>
      <c r="E59" s="76"/>
      <c r="F59" s="148">
        <f t="shared" ref="F59:F64" si="1">IF($C$58=0,"",IF(C59="[for completion]","",C59/$C$58))</f>
        <v>0</v>
      </c>
      <c r="G59" s="77"/>
      <c r="H59" s="49"/>
      <c r="L59" s="49"/>
      <c r="M59" s="49"/>
      <c r="N59" s="81"/>
    </row>
    <row r="60" spans="1:14" outlineLevel="1" x14ac:dyDescent="0.25">
      <c r="A60" s="51" t="s">
        <v>148</v>
      </c>
      <c r="B60" s="80" t="s">
        <v>147</v>
      </c>
      <c r="C60" s="141"/>
      <c r="E60" s="76"/>
      <c r="F60" s="148">
        <f t="shared" si="1"/>
        <v>0</v>
      </c>
      <c r="G60" s="77"/>
      <c r="H60" s="49"/>
      <c r="L60" s="49"/>
      <c r="M60" s="49"/>
      <c r="N60" s="81"/>
    </row>
    <row r="61" spans="1:14" outlineLevel="1" x14ac:dyDescent="0.25">
      <c r="A61" s="51" t="s">
        <v>149</v>
      </c>
      <c r="B61" s="80" t="s">
        <v>147</v>
      </c>
      <c r="C61" s="141"/>
      <c r="E61" s="76"/>
      <c r="F61" s="148">
        <f t="shared" si="1"/>
        <v>0</v>
      </c>
      <c r="G61" s="77"/>
      <c r="H61" s="49"/>
      <c r="L61" s="49"/>
      <c r="M61" s="49"/>
      <c r="N61" s="81"/>
    </row>
    <row r="62" spans="1:14" outlineLevel="1" x14ac:dyDescent="0.25">
      <c r="A62" s="51" t="s">
        <v>150</v>
      </c>
      <c r="B62" s="80" t="s">
        <v>147</v>
      </c>
      <c r="C62" s="141"/>
      <c r="E62" s="76"/>
      <c r="F62" s="148">
        <f t="shared" si="1"/>
        <v>0</v>
      </c>
      <c r="G62" s="77"/>
      <c r="H62" s="49"/>
      <c r="L62" s="49"/>
      <c r="M62" s="49"/>
      <c r="N62" s="81"/>
    </row>
    <row r="63" spans="1:14" outlineLevel="1" x14ac:dyDescent="0.25">
      <c r="A63" s="51" t="s">
        <v>151</v>
      </c>
      <c r="B63" s="80" t="s">
        <v>147</v>
      </c>
      <c r="C63" s="141"/>
      <c r="E63" s="76"/>
      <c r="F63" s="148">
        <f t="shared" si="1"/>
        <v>0</v>
      </c>
      <c r="G63" s="77"/>
      <c r="H63" s="49"/>
      <c r="L63" s="49"/>
      <c r="M63" s="49"/>
      <c r="N63" s="81"/>
    </row>
    <row r="64" spans="1:14" outlineLevel="1" x14ac:dyDescent="0.25">
      <c r="A64" s="51" t="s">
        <v>152</v>
      </c>
      <c r="B64" s="80" t="s">
        <v>147</v>
      </c>
      <c r="C64" s="144"/>
      <c r="D64" s="81"/>
      <c r="E64" s="81"/>
      <c r="F64" s="148">
        <f t="shared" si="1"/>
        <v>0</v>
      </c>
      <c r="G64" s="79"/>
      <c r="H64" s="49"/>
      <c r="L64" s="49"/>
      <c r="M64" s="49"/>
      <c r="N64" s="81"/>
    </row>
    <row r="65" spans="1:14" ht="15" customHeight="1" x14ac:dyDescent="0.25">
      <c r="A65" s="70"/>
      <c r="B65" s="71" t="s">
        <v>153</v>
      </c>
      <c r="C65" s="120" t="s">
        <v>1423</v>
      </c>
      <c r="D65" s="120" t="s">
        <v>1424</v>
      </c>
      <c r="E65" s="72"/>
      <c r="F65" s="73" t="s">
        <v>154</v>
      </c>
      <c r="G65" s="82" t="s">
        <v>155</v>
      </c>
      <c r="H65" s="49"/>
      <c r="L65" s="49"/>
      <c r="M65" s="49"/>
      <c r="N65" s="81"/>
    </row>
    <row r="66" spans="1:14" x14ac:dyDescent="0.25">
      <c r="A66" s="51" t="s">
        <v>156</v>
      </c>
      <c r="B66" s="68" t="s">
        <v>1496</v>
      </c>
      <c r="C66" s="145">
        <v>11.189220000000001</v>
      </c>
      <c r="D66" s="145" t="s">
        <v>1238</v>
      </c>
      <c r="E66" s="65"/>
      <c r="F66" s="83"/>
      <c r="G66" s="84"/>
      <c r="H66" s="49"/>
      <c r="L66" s="49"/>
      <c r="M66" s="49"/>
      <c r="N66" s="81"/>
    </row>
    <row r="67" spans="1:14" x14ac:dyDescent="0.25">
      <c r="B67" s="68"/>
      <c r="E67" s="65"/>
      <c r="F67" s="83"/>
      <c r="G67" s="84"/>
      <c r="H67" s="49"/>
      <c r="L67" s="49"/>
      <c r="M67" s="49"/>
      <c r="N67" s="81"/>
    </row>
    <row r="68" spans="1:14" x14ac:dyDescent="0.25">
      <c r="B68" s="68" t="s">
        <v>1417</v>
      </c>
      <c r="C68" s="65"/>
      <c r="D68" s="65"/>
      <c r="E68" s="65"/>
      <c r="F68" s="84"/>
      <c r="G68" s="84"/>
      <c r="H68" s="49"/>
      <c r="L68" s="49"/>
      <c r="M68" s="49"/>
      <c r="N68" s="81"/>
    </row>
    <row r="69" spans="1:14" x14ac:dyDescent="0.25">
      <c r="B69" s="68" t="s">
        <v>158</v>
      </c>
      <c r="E69" s="65"/>
      <c r="F69" s="84"/>
      <c r="G69" s="84"/>
      <c r="H69" s="49"/>
      <c r="L69" s="49"/>
      <c r="M69" s="49"/>
      <c r="N69" s="81"/>
    </row>
    <row r="70" spans="1:14" x14ac:dyDescent="0.25">
      <c r="A70" s="51" t="s">
        <v>159</v>
      </c>
      <c r="B70" s="47" t="s">
        <v>1587</v>
      </c>
      <c r="C70" s="141">
        <v>27.32</v>
      </c>
      <c r="D70" s="141" t="s">
        <v>116</v>
      </c>
      <c r="E70" s="47"/>
      <c r="F70" s="148">
        <f t="shared" ref="F70:F76" si="2">IF($C$77=0,"",IF(C70="[for completion]","",C70/$C$77))</f>
        <v>3.1890554232618946E-2</v>
      </c>
      <c r="G70" s="148" t="str">
        <f>IF($D$77=0,"",IF(D70="[Mark as ND1 if not relevant]","",D70/$D$77))</f>
        <v/>
      </c>
      <c r="H70" s="49"/>
      <c r="L70" s="49"/>
      <c r="M70" s="49"/>
      <c r="N70" s="81"/>
    </row>
    <row r="71" spans="1:14" x14ac:dyDescent="0.25">
      <c r="A71" s="51" t="s">
        <v>160</v>
      </c>
      <c r="B71" s="47" t="s">
        <v>1588</v>
      </c>
      <c r="C71" s="141">
        <v>20.92</v>
      </c>
      <c r="D71" s="141" t="s">
        <v>116</v>
      </c>
      <c r="E71" s="47"/>
      <c r="F71" s="148">
        <f t="shared" si="2"/>
        <v>2.4419853387495916E-2</v>
      </c>
      <c r="G71" s="148" t="str">
        <f t="shared" ref="G71:G76" si="3">IF($D$77=0,"",IF(D71="[Mark as ND1 if not relevant]","",D71/$D$77))</f>
        <v/>
      </c>
      <c r="H71" s="49"/>
      <c r="L71" s="49"/>
      <c r="M71" s="49"/>
      <c r="N71" s="81"/>
    </row>
    <row r="72" spans="1:14" x14ac:dyDescent="0.25">
      <c r="A72" s="51" t="s">
        <v>161</v>
      </c>
      <c r="B72" s="47" t="s">
        <v>1589</v>
      </c>
      <c r="C72" s="141">
        <v>58.33</v>
      </c>
      <c r="D72" s="141" t="s">
        <v>116</v>
      </c>
      <c r="E72" s="47"/>
      <c r="F72" s="148">
        <f t="shared" si="2"/>
        <v>6.8088434421254132E-2</v>
      </c>
      <c r="G72" s="148" t="str">
        <f t="shared" si="3"/>
        <v/>
      </c>
      <c r="H72" s="49"/>
      <c r="L72" s="49"/>
      <c r="M72" s="49"/>
      <c r="N72" s="81"/>
    </row>
    <row r="73" spans="1:14" x14ac:dyDescent="0.25">
      <c r="A73" s="51" t="s">
        <v>162</v>
      </c>
      <c r="B73" s="47" t="s">
        <v>1590</v>
      </c>
      <c r="C73" s="141">
        <v>27.57</v>
      </c>
      <c r="D73" s="141" t="s">
        <v>116</v>
      </c>
      <c r="E73" s="47"/>
      <c r="F73" s="148">
        <f t="shared" si="2"/>
        <v>3.2182378484381567E-2</v>
      </c>
      <c r="G73" s="148" t="str">
        <f t="shared" si="3"/>
        <v/>
      </c>
      <c r="H73" s="49"/>
      <c r="L73" s="49"/>
      <c r="M73" s="49"/>
      <c r="N73" s="81"/>
    </row>
    <row r="74" spans="1:14" x14ac:dyDescent="0.25">
      <c r="A74" s="51" t="s">
        <v>163</v>
      </c>
      <c r="B74" s="47" t="s">
        <v>1591</v>
      </c>
      <c r="C74" s="141">
        <v>14.05</v>
      </c>
      <c r="D74" s="141" t="s">
        <v>116</v>
      </c>
      <c r="E74" s="47"/>
      <c r="F74" s="148">
        <f t="shared" si="2"/>
        <v>1.6400522949059158E-2</v>
      </c>
      <c r="G74" s="148" t="str">
        <f t="shared" si="3"/>
        <v/>
      </c>
      <c r="H74" s="49"/>
      <c r="L74" s="49"/>
      <c r="M74" s="49"/>
      <c r="N74" s="81"/>
    </row>
    <row r="75" spans="1:14" x14ac:dyDescent="0.25">
      <c r="A75" s="51" t="s">
        <v>164</v>
      </c>
      <c r="B75" s="47" t="s">
        <v>1592</v>
      </c>
      <c r="C75" s="141">
        <v>51.65</v>
      </c>
      <c r="D75" s="141" t="s">
        <v>116</v>
      </c>
      <c r="E75" s="47"/>
      <c r="F75" s="148">
        <f t="shared" si="2"/>
        <v>6.0290890414156972E-2</v>
      </c>
      <c r="G75" s="148" t="str">
        <f t="shared" si="3"/>
        <v/>
      </c>
      <c r="H75" s="49"/>
      <c r="L75" s="49"/>
      <c r="M75" s="49"/>
      <c r="N75" s="81"/>
    </row>
    <row r="76" spans="1:14" x14ac:dyDescent="0.25">
      <c r="A76" s="51" t="s">
        <v>165</v>
      </c>
      <c r="B76" s="47" t="s">
        <v>1593</v>
      </c>
      <c r="C76" s="141">
        <v>656.84</v>
      </c>
      <c r="D76" s="141" t="s">
        <v>116</v>
      </c>
      <c r="E76" s="47"/>
      <c r="F76" s="148">
        <f t="shared" si="2"/>
        <v>0.76672736611103331</v>
      </c>
      <c r="G76" s="148" t="str">
        <f t="shared" si="3"/>
        <v/>
      </c>
      <c r="H76" s="49"/>
      <c r="L76" s="49"/>
      <c r="M76" s="49"/>
      <c r="N76" s="81"/>
    </row>
    <row r="77" spans="1:14" x14ac:dyDescent="0.25">
      <c r="A77" s="51" t="s">
        <v>166</v>
      </c>
      <c r="B77" s="85" t="s">
        <v>145</v>
      </c>
      <c r="C77" s="143">
        <f>SUM(C70:C76)</f>
        <v>856.68000000000006</v>
      </c>
      <c r="D77" s="143">
        <f>SUM(D70:D76)</f>
        <v>0</v>
      </c>
      <c r="E77" s="68"/>
      <c r="F77" s="149">
        <f>SUM(F70:F76)</f>
        <v>1</v>
      </c>
      <c r="G77" s="149">
        <f>SUM(G70:G76)</f>
        <v>0</v>
      </c>
      <c r="H77" s="49"/>
      <c r="L77" s="49"/>
      <c r="M77" s="49"/>
      <c r="N77" s="81"/>
    </row>
    <row r="78" spans="1:14" outlineLevel="1" x14ac:dyDescent="0.25">
      <c r="A78" s="51" t="s">
        <v>167</v>
      </c>
      <c r="B78" s="86" t="s">
        <v>168</v>
      </c>
      <c r="C78" s="143"/>
      <c r="D78" s="143"/>
      <c r="E78" s="68"/>
      <c r="F78" s="148">
        <f>IF($C$77=0,"",IF(C78="[for completion]","",C78/$C$77))</f>
        <v>0</v>
      </c>
      <c r="G78" s="148" t="str">
        <f t="shared" ref="G78:G87" si="4">IF($D$77=0,"",IF(D78="[for completion]","",D78/$D$77))</f>
        <v/>
      </c>
      <c r="H78" s="49"/>
      <c r="L78" s="49"/>
      <c r="M78" s="49"/>
      <c r="N78" s="81"/>
    </row>
    <row r="79" spans="1:14" outlineLevel="1" x14ac:dyDescent="0.25">
      <c r="A79" s="51" t="s">
        <v>169</v>
      </c>
      <c r="B79" s="86" t="s">
        <v>170</v>
      </c>
      <c r="C79" s="143"/>
      <c r="D79" s="143"/>
      <c r="E79" s="68"/>
      <c r="F79" s="148">
        <f t="shared" ref="F79:F87" si="5">IF($C$77=0,"",IF(C79="[for completion]","",C79/$C$77))</f>
        <v>0</v>
      </c>
      <c r="G79" s="148" t="str">
        <f t="shared" si="4"/>
        <v/>
      </c>
      <c r="H79" s="49"/>
      <c r="L79" s="49"/>
      <c r="M79" s="49"/>
      <c r="N79" s="81"/>
    </row>
    <row r="80" spans="1:14" outlineLevel="1" x14ac:dyDescent="0.25">
      <c r="A80" s="51" t="s">
        <v>171</v>
      </c>
      <c r="B80" s="86" t="s">
        <v>172</v>
      </c>
      <c r="C80" s="143"/>
      <c r="D80" s="143"/>
      <c r="E80" s="68"/>
      <c r="F80" s="148">
        <f t="shared" si="5"/>
        <v>0</v>
      </c>
      <c r="G80" s="148" t="str">
        <f t="shared" si="4"/>
        <v/>
      </c>
      <c r="H80" s="49"/>
      <c r="L80" s="49"/>
      <c r="M80" s="49"/>
      <c r="N80" s="81"/>
    </row>
    <row r="81" spans="1:14" outlineLevel="1" x14ac:dyDescent="0.25">
      <c r="A81" s="51" t="s">
        <v>173</v>
      </c>
      <c r="B81" s="86" t="s">
        <v>174</v>
      </c>
      <c r="C81" s="143"/>
      <c r="D81" s="143"/>
      <c r="E81" s="68"/>
      <c r="F81" s="148">
        <f t="shared" si="5"/>
        <v>0</v>
      </c>
      <c r="G81" s="148" t="str">
        <f t="shared" si="4"/>
        <v/>
      </c>
      <c r="H81" s="49"/>
      <c r="L81" s="49"/>
      <c r="M81" s="49"/>
      <c r="N81" s="81"/>
    </row>
    <row r="82" spans="1:14" outlineLevel="1" x14ac:dyDescent="0.25">
      <c r="A82" s="51" t="s">
        <v>175</v>
      </c>
      <c r="B82" s="86" t="s">
        <v>176</v>
      </c>
      <c r="C82" s="143"/>
      <c r="D82" s="143"/>
      <c r="E82" s="68"/>
      <c r="F82" s="148">
        <f t="shared" si="5"/>
        <v>0</v>
      </c>
      <c r="G82" s="148" t="str">
        <f t="shared" si="4"/>
        <v/>
      </c>
      <c r="H82" s="49"/>
      <c r="L82" s="49"/>
      <c r="M82" s="49"/>
      <c r="N82" s="81"/>
    </row>
    <row r="83" spans="1:14" outlineLevel="1" x14ac:dyDescent="0.25">
      <c r="A83" s="51" t="s">
        <v>177</v>
      </c>
      <c r="B83" s="86"/>
      <c r="C83" s="76"/>
      <c r="D83" s="76"/>
      <c r="E83" s="68"/>
      <c r="F83" s="77"/>
      <c r="G83" s="77"/>
      <c r="H83" s="49"/>
      <c r="L83" s="49"/>
      <c r="M83" s="49"/>
      <c r="N83" s="81"/>
    </row>
    <row r="84" spans="1:14" outlineLevel="1" x14ac:dyDescent="0.25">
      <c r="A84" s="51" t="s">
        <v>178</v>
      </c>
      <c r="B84" s="86"/>
      <c r="C84" s="76"/>
      <c r="D84" s="76"/>
      <c r="E84" s="68"/>
      <c r="F84" s="77"/>
      <c r="G84" s="77"/>
      <c r="H84" s="49"/>
      <c r="L84" s="49"/>
      <c r="M84" s="49"/>
      <c r="N84" s="81"/>
    </row>
    <row r="85" spans="1:14" outlineLevel="1" x14ac:dyDescent="0.25">
      <c r="A85" s="51" t="s">
        <v>179</v>
      </c>
      <c r="B85" s="86"/>
      <c r="C85" s="76"/>
      <c r="D85" s="76"/>
      <c r="E85" s="68"/>
      <c r="F85" s="77"/>
      <c r="G85" s="77"/>
      <c r="H85" s="49"/>
      <c r="L85" s="49"/>
      <c r="M85" s="49"/>
      <c r="N85" s="81"/>
    </row>
    <row r="86" spans="1:14" outlineLevel="1" x14ac:dyDescent="0.25">
      <c r="A86" s="51" t="s">
        <v>180</v>
      </c>
      <c r="B86" s="85"/>
      <c r="C86" s="76"/>
      <c r="D86" s="76"/>
      <c r="E86" s="68"/>
      <c r="F86" s="77">
        <f t="shared" si="5"/>
        <v>0</v>
      </c>
      <c r="G86" s="77" t="str">
        <f t="shared" si="4"/>
        <v/>
      </c>
      <c r="H86" s="49"/>
      <c r="L86" s="49"/>
      <c r="M86" s="49"/>
      <c r="N86" s="81"/>
    </row>
    <row r="87" spans="1:14" outlineLevel="1" x14ac:dyDescent="0.25">
      <c r="A87" s="51" t="s">
        <v>181</v>
      </c>
      <c r="B87" s="86"/>
      <c r="C87" s="76"/>
      <c r="D87" s="76"/>
      <c r="E87" s="68"/>
      <c r="F87" s="77">
        <f t="shared" si="5"/>
        <v>0</v>
      </c>
      <c r="G87" s="77" t="str">
        <f t="shared" si="4"/>
        <v/>
      </c>
      <c r="H87" s="49"/>
      <c r="L87" s="49"/>
      <c r="M87" s="49"/>
      <c r="N87" s="81"/>
    </row>
    <row r="88" spans="1:14" ht="15" customHeight="1" x14ac:dyDescent="0.25">
      <c r="A88" s="70"/>
      <c r="B88" s="71" t="s">
        <v>182</v>
      </c>
      <c r="C88" s="120" t="s">
        <v>1425</v>
      </c>
      <c r="D88" s="120" t="s">
        <v>1426</v>
      </c>
      <c r="E88" s="72"/>
      <c r="F88" s="73" t="s">
        <v>183</v>
      </c>
      <c r="G88" s="70" t="s">
        <v>184</v>
      </c>
      <c r="H88" s="49"/>
      <c r="L88" s="49"/>
      <c r="M88" s="49"/>
      <c r="N88" s="81"/>
    </row>
    <row r="89" spans="1:14" x14ac:dyDescent="0.25">
      <c r="A89" s="51" t="s">
        <v>185</v>
      </c>
      <c r="B89" s="68" t="s">
        <v>157</v>
      </c>
      <c r="C89" s="145">
        <v>14.11</v>
      </c>
      <c r="D89" s="145" t="s">
        <v>116</v>
      </c>
      <c r="E89" s="65"/>
      <c r="F89" s="154"/>
      <c r="G89" s="155"/>
      <c r="H89" s="49"/>
      <c r="L89" s="49"/>
      <c r="M89" s="49"/>
      <c r="N89" s="81"/>
    </row>
    <row r="90" spans="1:14" x14ac:dyDescent="0.25">
      <c r="B90" s="68"/>
      <c r="C90" s="145"/>
      <c r="D90" s="145"/>
      <c r="E90" s="65"/>
      <c r="F90" s="154"/>
      <c r="G90" s="155"/>
      <c r="H90" s="49"/>
      <c r="L90" s="49"/>
      <c r="M90" s="49"/>
      <c r="N90" s="81"/>
    </row>
    <row r="91" spans="1:14" x14ac:dyDescent="0.25">
      <c r="B91" s="68" t="s">
        <v>1418</v>
      </c>
      <c r="C91" s="153"/>
      <c r="D91" s="153"/>
      <c r="E91" s="65"/>
      <c r="F91" s="155"/>
      <c r="G91" s="155"/>
      <c r="H91" s="49"/>
      <c r="L91" s="49"/>
      <c r="M91" s="49"/>
      <c r="N91" s="81"/>
    </row>
    <row r="92" spans="1:14" x14ac:dyDescent="0.25">
      <c r="A92" s="51" t="s">
        <v>186</v>
      </c>
      <c r="B92" s="68" t="s">
        <v>158</v>
      </c>
      <c r="C92" s="145"/>
      <c r="D92" s="145"/>
      <c r="E92" s="65"/>
      <c r="F92" s="155"/>
      <c r="G92" s="155"/>
      <c r="H92" s="49"/>
      <c r="L92" s="49"/>
      <c r="M92" s="49"/>
      <c r="N92" s="81"/>
    </row>
    <row r="93" spans="1:14" x14ac:dyDescent="0.25">
      <c r="A93" s="51" t="s">
        <v>187</v>
      </c>
      <c r="B93" s="47" t="s">
        <v>1587</v>
      </c>
      <c r="C93" s="141">
        <v>0.16</v>
      </c>
      <c r="D93" s="141" t="s">
        <v>116</v>
      </c>
      <c r="E93" s="47"/>
      <c r="F93" s="148">
        <f>IF($C$100=0,"",IF(C93="[for completion]","",IF(C93="","",C93/$C$100)))</f>
        <v>1.9701521942570063E-4</v>
      </c>
      <c r="G93" s="148" t="str">
        <f>IF($D$100=0,"",IF(D93="[Mark as ND1 if not relevant]","",IF(D93="","",D93/$D$100)))</f>
        <v/>
      </c>
      <c r="H93" s="49"/>
      <c r="L93" s="49"/>
      <c r="M93" s="49"/>
      <c r="N93" s="81"/>
    </row>
    <row r="94" spans="1:14" x14ac:dyDescent="0.25">
      <c r="A94" s="51" t="s">
        <v>188</v>
      </c>
      <c r="B94" s="47" t="s">
        <v>1588</v>
      </c>
      <c r="C94" s="141">
        <v>0.24</v>
      </c>
      <c r="D94" s="141" t="s">
        <v>116</v>
      </c>
      <c r="E94" s="47"/>
      <c r="F94" s="148">
        <f t="shared" ref="F94:F99" si="6">IF($C$100=0,"",IF(C94="[for completion]","",IF(C94="","",C94/$C$100)))</f>
        <v>2.9552282913855094E-4</v>
      </c>
      <c r="G94" s="148" t="str">
        <f t="shared" ref="G94:G99" si="7">IF($D$100=0,"",IF(D94="[Mark as ND1 if not relevant]","",IF(D94="","",D94/$D$100)))</f>
        <v/>
      </c>
      <c r="H94" s="49"/>
      <c r="L94" s="49"/>
      <c r="M94" s="49"/>
      <c r="N94" s="81"/>
    </row>
    <row r="95" spans="1:14" x14ac:dyDescent="0.25">
      <c r="A95" s="51" t="s">
        <v>189</v>
      </c>
      <c r="B95" s="47" t="s">
        <v>1589</v>
      </c>
      <c r="C95" s="141">
        <v>9.24</v>
      </c>
      <c r="D95" s="141" t="s">
        <v>116</v>
      </c>
      <c r="E95" s="47"/>
      <c r="F95" s="148">
        <f t="shared" si="6"/>
        <v>1.1377628921834212E-2</v>
      </c>
      <c r="G95" s="148" t="str">
        <f t="shared" si="7"/>
        <v/>
      </c>
      <c r="H95" s="49"/>
      <c r="L95" s="49"/>
      <c r="M95" s="49"/>
      <c r="N95" s="81"/>
    </row>
    <row r="96" spans="1:14" x14ac:dyDescent="0.25">
      <c r="A96" s="51" t="s">
        <v>190</v>
      </c>
      <c r="B96" s="47" t="s">
        <v>1590</v>
      </c>
      <c r="C96" s="141">
        <v>27.5</v>
      </c>
      <c r="D96" s="141" t="s">
        <v>116</v>
      </c>
      <c r="E96" s="47"/>
      <c r="F96" s="148">
        <f t="shared" si="6"/>
        <v>3.3861990838792294E-2</v>
      </c>
      <c r="G96" s="148" t="str">
        <f t="shared" si="7"/>
        <v/>
      </c>
      <c r="H96" s="49"/>
      <c r="L96" s="49"/>
      <c r="M96" s="49"/>
      <c r="N96" s="81"/>
    </row>
    <row r="97" spans="1:14" x14ac:dyDescent="0.25">
      <c r="A97" s="51" t="s">
        <v>191</v>
      </c>
      <c r="B97" s="47" t="s">
        <v>1591</v>
      </c>
      <c r="C97" s="141">
        <v>0.54</v>
      </c>
      <c r="D97" s="141" t="s">
        <v>116</v>
      </c>
      <c r="E97" s="47"/>
      <c r="F97" s="148">
        <f t="shared" si="6"/>
        <v>6.6492636556173966E-4</v>
      </c>
      <c r="G97" s="148" t="str">
        <f t="shared" si="7"/>
        <v/>
      </c>
      <c r="H97" s="49"/>
      <c r="L97" s="49"/>
      <c r="M97" s="49"/>
    </row>
    <row r="98" spans="1:14" x14ac:dyDescent="0.25">
      <c r="A98" s="51" t="s">
        <v>192</v>
      </c>
      <c r="B98" s="47" t="s">
        <v>1592</v>
      </c>
      <c r="C98" s="141">
        <v>43.31</v>
      </c>
      <c r="D98" s="141" t="s">
        <v>116</v>
      </c>
      <c r="E98" s="47"/>
      <c r="F98" s="148">
        <f t="shared" si="6"/>
        <v>5.3329557208294347E-2</v>
      </c>
      <c r="G98" s="148" t="str">
        <f t="shared" si="7"/>
        <v/>
      </c>
      <c r="H98" s="49"/>
      <c r="L98" s="49"/>
      <c r="M98" s="49"/>
    </row>
    <row r="99" spans="1:14" x14ac:dyDescent="0.25">
      <c r="A99" s="51" t="s">
        <v>193</v>
      </c>
      <c r="B99" s="47" t="s">
        <v>1593</v>
      </c>
      <c r="C99" s="141">
        <v>731.13</v>
      </c>
      <c r="D99" s="141" t="s">
        <v>116</v>
      </c>
      <c r="E99" s="47"/>
      <c r="F99" s="148">
        <f t="shared" si="6"/>
        <v>0.90027335861695312</v>
      </c>
      <c r="G99" s="148" t="str">
        <f t="shared" si="7"/>
        <v/>
      </c>
      <c r="H99" s="49"/>
      <c r="L99" s="49"/>
      <c r="M99" s="49"/>
    </row>
    <row r="100" spans="1:14" x14ac:dyDescent="0.25">
      <c r="A100" s="51" t="s">
        <v>194</v>
      </c>
      <c r="B100" s="85" t="s">
        <v>145</v>
      </c>
      <c r="C100" s="143">
        <f>SUM(C93:C99)</f>
        <v>812.12</v>
      </c>
      <c r="D100" s="143">
        <f>SUM(D93:D99)</f>
        <v>0</v>
      </c>
      <c r="E100" s="68"/>
      <c r="F100" s="149">
        <f>SUM(F93:F99)</f>
        <v>1</v>
      </c>
      <c r="G100" s="149">
        <f>SUM(G93:G99)</f>
        <v>0</v>
      </c>
      <c r="H100" s="49"/>
      <c r="L100" s="49"/>
      <c r="M100" s="49"/>
    </row>
    <row r="101" spans="1:14" outlineLevel="1" x14ac:dyDescent="0.25">
      <c r="A101" s="51" t="s">
        <v>195</v>
      </c>
      <c r="B101" s="86" t="s">
        <v>168</v>
      </c>
      <c r="C101" s="143"/>
      <c r="D101" s="143"/>
      <c r="E101" s="68"/>
      <c r="F101" s="148">
        <f t="shared" ref="F101:F105" si="8">IF($C$100=0,"",IF(C101="[for completion]","",C101/$C$100))</f>
        <v>0</v>
      </c>
      <c r="G101" s="148" t="str">
        <f t="shared" ref="G101:G105" si="9">IF($D$100=0,"",IF(D101="[for completion]","",D101/$D$100))</f>
        <v/>
      </c>
      <c r="H101" s="49"/>
      <c r="L101" s="49"/>
      <c r="M101" s="49"/>
    </row>
    <row r="102" spans="1:14" outlineLevel="1" x14ac:dyDescent="0.25">
      <c r="A102" s="51" t="s">
        <v>196</v>
      </c>
      <c r="B102" s="86" t="s">
        <v>170</v>
      </c>
      <c r="C102" s="143"/>
      <c r="D102" s="143"/>
      <c r="E102" s="68"/>
      <c r="F102" s="148">
        <f t="shared" si="8"/>
        <v>0</v>
      </c>
      <c r="G102" s="148" t="str">
        <f t="shared" si="9"/>
        <v/>
      </c>
      <c r="H102" s="49"/>
      <c r="L102" s="49"/>
      <c r="M102" s="49"/>
    </row>
    <row r="103" spans="1:14" outlineLevel="1" x14ac:dyDescent="0.25">
      <c r="A103" s="51" t="s">
        <v>197</v>
      </c>
      <c r="B103" s="86" t="s">
        <v>172</v>
      </c>
      <c r="C103" s="143"/>
      <c r="D103" s="143"/>
      <c r="E103" s="68"/>
      <c r="F103" s="148">
        <f t="shared" si="8"/>
        <v>0</v>
      </c>
      <c r="G103" s="148" t="str">
        <f t="shared" si="9"/>
        <v/>
      </c>
      <c r="H103" s="49"/>
      <c r="L103" s="49"/>
      <c r="M103" s="49"/>
    </row>
    <row r="104" spans="1:14" outlineLevel="1" x14ac:dyDescent="0.25">
      <c r="A104" s="51" t="s">
        <v>198</v>
      </c>
      <c r="B104" s="86" t="s">
        <v>174</v>
      </c>
      <c r="C104" s="143"/>
      <c r="D104" s="143"/>
      <c r="E104" s="68"/>
      <c r="F104" s="148">
        <f t="shared" si="8"/>
        <v>0</v>
      </c>
      <c r="G104" s="148" t="str">
        <f t="shared" si="9"/>
        <v/>
      </c>
      <c r="H104" s="49"/>
      <c r="L104" s="49"/>
      <c r="M104" s="49"/>
    </row>
    <row r="105" spans="1:14" outlineLevel="1" x14ac:dyDescent="0.25">
      <c r="A105" s="51" t="s">
        <v>199</v>
      </c>
      <c r="B105" s="86" t="s">
        <v>176</v>
      </c>
      <c r="C105" s="143"/>
      <c r="D105" s="143"/>
      <c r="E105" s="68"/>
      <c r="F105" s="148">
        <f t="shared" si="8"/>
        <v>0</v>
      </c>
      <c r="G105" s="148" t="str">
        <f t="shared" si="9"/>
        <v/>
      </c>
      <c r="H105" s="49"/>
      <c r="L105" s="49"/>
      <c r="M105" s="49"/>
    </row>
    <row r="106" spans="1:14" outlineLevel="1" x14ac:dyDescent="0.25">
      <c r="A106" s="51" t="s">
        <v>200</v>
      </c>
      <c r="B106" s="86"/>
      <c r="C106" s="76"/>
      <c r="D106" s="76"/>
      <c r="E106" s="68"/>
      <c r="F106" s="77"/>
      <c r="G106" s="77"/>
      <c r="H106" s="49"/>
      <c r="L106" s="49"/>
      <c r="M106" s="49"/>
    </row>
    <row r="107" spans="1:14" outlineLevel="1" x14ac:dyDescent="0.25">
      <c r="A107" s="51" t="s">
        <v>201</v>
      </c>
      <c r="B107" s="86"/>
      <c r="C107" s="76"/>
      <c r="D107" s="76"/>
      <c r="E107" s="68"/>
      <c r="F107" s="77"/>
      <c r="G107" s="77"/>
      <c r="H107" s="49"/>
      <c r="L107" s="49"/>
      <c r="M107" s="49"/>
    </row>
    <row r="108" spans="1:14" outlineLevel="1" x14ac:dyDescent="0.25">
      <c r="A108" s="51" t="s">
        <v>202</v>
      </c>
      <c r="B108" s="85"/>
      <c r="C108" s="76"/>
      <c r="D108" s="76"/>
      <c r="E108" s="68"/>
      <c r="F108" s="77"/>
      <c r="G108" s="77"/>
      <c r="H108" s="49"/>
      <c r="L108" s="49"/>
      <c r="M108" s="49"/>
    </row>
    <row r="109" spans="1:14" outlineLevel="1" x14ac:dyDescent="0.25">
      <c r="A109" s="51" t="s">
        <v>203</v>
      </c>
      <c r="B109" s="86"/>
      <c r="C109" s="76"/>
      <c r="D109" s="76"/>
      <c r="E109" s="68"/>
      <c r="F109" s="77"/>
      <c r="G109" s="77"/>
      <c r="H109" s="49"/>
      <c r="L109" s="49"/>
      <c r="M109" s="49"/>
    </row>
    <row r="110" spans="1:14" outlineLevel="1" x14ac:dyDescent="0.25">
      <c r="A110" s="51" t="s">
        <v>204</v>
      </c>
      <c r="B110" s="86"/>
      <c r="C110" s="76"/>
      <c r="D110" s="76"/>
      <c r="E110" s="68"/>
      <c r="F110" s="77"/>
      <c r="G110" s="77"/>
      <c r="H110" s="49"/>
      <c r="L110" s="49"/>
      <c r="M110" s="49"/>
    </row>
    <row r="111" spans="1:14" ht="15" customHeight="1" x14ac:dyDescent="0.25">
      <c r="A111" s="70"/>
      <c r="B111" s="146" t="s">
        <v>1618</v>
      </c>
      <c r="C111" s="73" t="s">
        <v>205</v>
      </c>
      <c r="D111" s="73" t="s">
        <v>206</v>
      </c>
      <c r="E111" s="72"/>
      <c r="F111" s="73" t="s">
        <v>207</v>
      </c>
      <c r="G111" s="73" t="s">
        <v>208</v>
      </c>
      <c r="H111" s="49"/>
      <c r="L111" s="49"/>
      <c r="M111" s="49"/>
    </row>
    <row r="112" spans="1:14" s="87" customFormat="1" x14ac:dyDescent="0.25">
      <c r="A112" s="51" t="s">
        <v>209</v>
      </c>
      <c r="B112" s="68" t="s">
        <v>210</v>
      </c>
      <c r="C112" s="141" t="s">
        <v>2725</v>
      </c>
      <c r="D112" s="141" t="s">
        <v>2725</v>
      </c>
      <c r="E112" s="77"/>
      <c r="F112" s="148" t="e">
        <f>IF($C$129=0,"",IF(C112="[for completion]","",IF(C112="","",C112/$C$129)))</f>
        <v>#VALUE!</v>
      </c>
      <c r="G112" s="148" t="e">
        <f>IF($D$129=0,"",IF(D112="[for completion]","",IF(D112="","",D112/$D$129)))</f>
        <v>#VALUE!</v>
      </c>
      <c r="I112" s="51"/>
      <c r="J112" s="51"/>
      <c r="K112" s="51"/>
      <c r="L112" s="49" t="s">
        <v>1596</v>
      </c>
      <c r="M112" s="49"/>
      <c r="N112" s="49"/>
    </row>
    <row r="113" spans="1:14" s="87" customFormat="1" x14ac:dyDescent="0.25">
      <c r="A113" s="51" t="s">
        <v>211</v>
      </c>
      <c r="B113" s="68" t="s">
        <v>1597</v>
      </c>
      <c r="C113" s="141">
        <v>0</v>
      </c>
      <c r="D113" s="141">
        <v>0</v>
      </c>
      <c r="E113" s="77"/>
      <c r="F113" s="148">
        <f t="shared" ref="F113:F128" si="10">IF($C$129=0,"",IF(C113="[for completion]","",IF(C113="","",C113/$C$129)))</f>
        <v>0</v>
      </c>
      <c r="G113" s="148">
        <f t="shared" ref="G113:G128" si="11">IF($D$129=0,"",IF(D113="[for completion]","",IF(D113="","",D113/$D$129)))</f>
        <v>0</v>
      </c>
      <c r="I113" s="51"/>
      <c r="J113" s="51"/>
      <c r="K113" s="51"/>
      <c r="L113" s="68" t="s">
        <v>1597</v>
      </c>
      <c r="M113" s="49"/>
      <c r="N113" s="49"/>
    </row>
    <row r="114" spans="1:14" s="87" customFormat="1" x14ac:dyDescent="0.25">
      <c r="A114" s="51" t="s">
        <v>212</v>
      </c>
      <c r="B114" s="68" t="s">
        <v>219</v>
      </c>
      <c r="C114" s="141">
        <v>0</v>
      </c>
      <c r="D114" s="141">
        <v>0</v>
      </c>
      <c r="E114" s="77"/>
      <c r="F114" s="148">
        <f t="shared" si="10"/>
        <v>0</v>
      </c>
      <c r="G114" s="148">
        <f t="shared" si="11"/>
        <v>0</v>
      </c>
      <c r="I114" s="51"/>
      <c r="J114" s="51"/>
      <c r="K114" s="51"/>
      <c r="L114" s="68" t="s">
        <v>219</v>
      </c>
      <c r="M114" s="49"/>
      <c r="N114" s="49"/>
    </row>
    <row r="115" spans="1:14" s="87" customFormat="1" x14ac:dyDescent="0.25">
      <c r="A115" s="51" t="s">
        <v>213</v>
      </c>
      <c r="B115" s="68" t="s">
        <v>1598</v>
      </c>
      <c r="C115" s="141">
        <v>0</v>
      </c>
      <c r="D115" s="141">
        <v>0</v>
      </c>
      <c r="E115" s="77"/>
      <c r="F115" s="148">
        <f t="shared" si="10"/>
        <v>0</v>
      </c>
      <c r="G115" s="148">
        <f t="shared" si="11"/>
        <v>0</v>
      </c>
      <c r="I115" s="51"/>
      <c r="J115" s="51"/>
      <c r="K115" s="51"/>
      <c r="L115" s="68" t="s">
        <v>1598</v>
      </c>
      <c r="M115" s="49"/>
      <c r="N115" s="49"/>
    </row>
    <row r="116" spans="1:14" s="87" customFormat="1" x14ac:dyDescent="0.25">
      <c r="A116" s="51" t="s">
        <v>215</v>
      </c>
      <c r="B116" s="68" t="s">
        <v>1599</v>
      </c>
      <c r="C116" s="141">
        <v>0</v>
      </c>
      <c r="D116" s="141">
        <v>0</v>
      </c>
      <c r="E116" s="77"/>
      <c r="F116" s="148">
        <f t="shared" si="10"/>
        <v>0</v>
      </c>
      <c r="G116" s="148">
        <f t="shared" si="11"/>
        <v>0</v>
      </c>
      <c r="I116" s="51"/>
      <c r="J116" s="51"/>
      <c r="K116" s="51"/>
      <c r="L116" s="68" t="s">
        <v>1599</v>
      </c>
      <c r="M116" s="49"/>
      <c r="N116" s="49"/>
    </row>
    <row r="117" spans="1:14" s="87" customFormat="1" x14ac:dyDescent="0.25">
      <c r="A117" s="51" t="s">
        <v>216</v>
      </c>
      <c r="B117" s="68" t="s">
        <v>221</v>
      </c>
      <c r="C117" s="141">
        <v>0</v>
      </c>
      <c r="D117" s="141">
        <v>0</v>
      </c>
      <c r="E117" s="68"/>
      <c r="F117" s="148">
        <f t="shared" si="10"/>
        <v>0</v>
      </c>
      <c r="G117" s="148">
        <f t="shared" si="11"/>
        <v>0</v>
      </c>
      <c r="I117" s="51"/>
      <c r="J117" s="51"/>
      <c r="K117" s="51"/>
      <c r="L117" s="68" t="s">
        <v>221</v>
      </c>
      <c r="M117" s="49"/>
      <c r="N117" s="49"/>
    </row>
    <row r="118" spans="1:14" x14ac:dyDescent="0.25">
      <c r="A118" s="51" t="s">
        <v>217</v>
      </c>
      <c r="B118" s="68" t="s">
        <v>223</v>
      </c>
      <c r="C118" s="141">
        <v>768.24</v>
      </c>
      <c r="D118" s="141">
        <v>768.24</v>
      </c>
      <c r="E118" s="68"/>
      <c r="F118" s="148">
        <f t="shared" si="10"/>
        <v>1</v>
      </c>
      <c r="G118" s="148">
        <f t="shared" si="11"/>
        <v>1</v>
      </c>
      <c r="L118" s="68" t="s">
        <v>223</v>
      </c>
      <c r="M118" s="49"/>
    </row>
    <row r="119" spans="1:14" x14ac:dyDescent="0.25">
      <c r="A119" s="51" t="s">
        <v>218</v>
      </c>
      <c r="B119" s="68" t="s">
        <v>1600</v>
      </c>
      <c r="C119" s="141">
        <v>0</v>
      </c>
      <c r="D119" s="141">
        <v>0</v>
      </c>
      <c r="E119" s="68"/>
      <c r="F119" s="148">
        <f t="shared" si="10"/>
        <v>0</v>
      </c>
      <c r="G119" s="148">
        <f t="shared" si="11"/>
        <v>0</v>
      </c>
      <c r="L119" s="68" t="s">
        <v>1600</v>
      </c>
      <c r="M119" s="49"/>
    </row>
    <row r="120" spans="1:14" x14ac:dyDescent="0.25">
      <c r="A120" s="51" t="s">
        <v>220</v>
      </c>
      <c r="B120" s="68" t="s">
        <v>225</v>
      </c>
      <c r="C120" s="141">
        <v>0</v>
      </c>
      <c r="D120" s="141">
        <v>0</v>
      </c>
      <c r="E120" s="68"/>
      <c r="F120" s="148">
        <f t="shared" si="10"/>
        <v>0</v>
      </c>
      <c r="G120" s="148">
        <f t="shared" si="11"/>
        <v>0</v>
      </c>
      <c r="L120" s="68" t="s">
        <v>225</v>
      </c>
      <c r="M120" s="49"/>
    </row>
    <row r="121" spans="1:14" x14ac:dyDescent="0.25">
      <c r="A121" s="51" t="s">
        <v>222</v>
      </c>
      <c r="B121" s="68" t="s">
        <v>1607</v>
      </c>
      <c r="C121" s="141">
        <v>0</v>
      </c>
      <c r="D121" s="141">
        <v>0</v>
      </c>
      <c r="E121" s="68"/>
      <c r="F121" s="148">
        <f t="shared" ref="F121" si="12">IF($C$129=0,"",IF(C121="[for completion]","",IF(C121="","",C121/$C$129)))</f>
        <v>0</v>
      </c>
      <c r="G121" s="148">
        <f t="shared" ref="G121" si="13">IF($D$129=0,"",IF(D121="[for completion]","",IF(D121="","",D121/$D$129)))</f>
        <v>0</v>
      </c>
      <c r="L121" s="68"/>
      <c r="M121" s="49"/>
    </row>
    <row r="122" spans="1:14" x14ac:dyDescent="0.25">
      <c r="A122" s="51" t="s">
        <v>224</v>
      </c>
      <c r="B122" s="68" t="s">
        <v>227</v>
      </c>
      <c r="C122" s="141">
        <v>0</v>
      </c>
      <c r="D122" s="141">
        <v>0</v>
      </c>
      <c r="E122" s="68"/>
      <c r="F122" s="148">
        <f t="shared" si="10"/>
        <v>0</v>
      </c>
      <c r="G122" s="148">
        <f t="shared" si="11"/>
        <v>0</v>
      </c>
      <c r="L122" s="68" t="s">
        <v>227</v>
      </c>
      <c r="M122" s="49"/>
    </row>
    <row r="123" spans="1:14" x14ac:dyDescent="0.25">
      <c r="A123" s="51" t="s">
        <v>226</v>
      </c>
      <c r="B123" s="68" t="s">
        <v>214</v>
      </c>
      <c r="C123" s="141">
        <v>0</v>
      </c>
      <c r="D123" s="141">
        <v>0</v>
      </c>
      <c r="E123" s="68"/>
      <c r="F123" s="148">
        <f t="shared" si="10"/>
        <v>0</v>
      </c>
      <c r="G123" s="148">
        <f t="shared" si="11"/>
        <v>0</v>
      </c>
      <c r="L123" s="68" t="s">
        <v>214</v>
      </c>
      <c r="M123" s="49"/>
    </row>
    <row r="124" spans="1:14" x14ac:dyDescent="0.25">
      <c r="A124" s="51" t="s">
        <v>228</v>
      </c>
      <c r="B124" s="47" t="s">
        <v>1602</v>
      </c>
      <c r="C124" s="141">
        <v>0</v>
      </c>
      <c r="D124" s="141">
        <v>0</v>
      </c>
      <c r="E124" s="68"/>
      <c r="F124" s="148">
        <f t="shared" si="10"/>
        <v>0</v>
      </c>
      <c r="G124" s="148">
        <f t="shared" si="11"/>
        <v>0</v>
      </c>
      <c r="L124" s="47" t="s">
        <v>1602</v>
      </c>
      <c r="M124" s="49"/>
    </row>
    <row r="125" spans="1:14" x14ac:dyDescent="0.25">
      <c r="A125" s="51" t="s">
        <v>230</v>
      </c>
      <c r="B125" s="68" t="s">
        <v>229</v>
      </c>
      <c r="C125" s="141">
        <v>0</v>
      </c>
      <c r="D125" s="141">
        <v>0</v>
      </c>
      <c r="E125" s="68"/>
      <c r="F125" s="148">
        <f t="shared" si="10"/>
        <v>0</v>
      </c>
      <c r="G125" s="148">
        <f t="shared" si="11"/>
        <v>0</v>
      </c>
      <c r="L125" s="68" t="s">
        <v>229</v>
      </c>
      <c r="M125" s="49"/>
    </row>
    <row r="126" spans="1:14" x14ac:dyDescent="0.25">
      <c r="A126" s="51" t="s">
        <v>232</v>
      </c>
      <c r="B126" s="68" t="s">
        <v>231</v>
      </c>
      <c r="C126" s="141">
        <v>0</v>
      </c>
      <c r="D126" s="141">
        <v>0</v>
      </c>
      <c r="E126" s="68"/>
      <c r="F126" s="148">
        <f t="shared" si="10"/>
        <v>0</v>
      </c>
      <c r="G126" s="148">
        <f t="shared" si="11"/>
        <v>0</v>
      </c>
      <c r="H126" s="81"/>
      <c r="L126" s="68" t="s">
        <v>231</v>
      </c>
      <c r="M126" s="49"/>
    </row>
    <row r="127" spans="1:14" x14ac:dyDescent="0.25">
      <c r="A127" s="51" t="s">
        <v>233</v>
      </c>
      <c r="B127" s="68" t="s">
        <v>1601</v>
      </c>
      <c r="C127" s="141">
        <v>0</v>
      </c>
      <c r="D127" s="141">
        <v>0</v>
      </c>
      <c r="E127" s="68"/>
      <c r="F127" s="148">
        <f t="shared" ref="F127" si="14">IF($C$129=0,"",IF(C127="[for completion]","",IF(C127="","",C127/$C$129)))</f>
        <v>0</v>
      </c>
      <c r="G127" s="148">
        <f t="shared" ref="G127" si="15">IF($D$129=0,"",IF(D127="[for completion]","",IF(D127="","",D127/$D$129)))</f>
        <v>0</v>
      </c>
      <c r="H127" s="49"/>
      <c r="L127" s="68" t="s">
        <v>1601</v>
      </c>
      <c r="M127" s="49"/>
    </row>
    <row r="128" spans="1:14" x14ac:dyDescent="0.25">
      <c r="A128" s="51" t="s">
        <v>1603</v>
      </c>
      <c r="B128" s="68" t="s">
        <v>143</v>
      </c>
      <c r="C128" s="141">
        <v>0</v>
      </c>
      <c r="D128" s="141">
        <v>0</v>
      </c>
      <c r="E128" s="68"/>
      <c r="F128" s="148">
        <f t="shared" si="10"/>
        <v>0</v>
      </c>
      <c r="G128" s="148">
        <f t="shared" si="11"/>
        <v>0</v>
      </c>
      <c r="H128" s="49"/>
      <c r="L128" s="49"/>
      <c r="M128" s="49"/>
    </row>
    <row r="129" spans="1:14" x14ac:dyDescent="0.25">
      <c r="A129" s="51" t="s">
        <v>1606</v>
      </c>
      <c r="B129" s="85" t="s">
        <v>145</v>
      </c>
      <c r="C129" s="141">
        <f>SUM(C112:C128)</f>
        <v>768.24</v>
      </c>
      <c r="D129" s="141">
        <f>SUM(D112:D128)</f>
        <v>768.24</v>
      </c>
      <c r="E129" s="68"/>
      <c r="F129" s="138" t="e">
        <f>SUM(F112:F128)</f>
        <v>#VALUE!</v>
      </c>
      <c r="G129" s="138" t="e">
        <f>SUM(G112:G128)</f>
        <v>#VALUE!</v>
      </c>
      <c r="H129" s="49"/>
      <c r="L129" s="49"/>
      <c r="M129" s="49"/>
    </row>
    <row r="130" spans="1:14" outlineLevel="1" x14ac:dyDescent="0.25">
      <c r="A130" s="51" t="s">
        <v>234</v>
      </c>
      <c r="B130" s="80" t="s">
        <v>147</v>
      </c>
      <c r="C130" s="141"/>
      <c r="D130" s="141"/>
      <c r="E130" s="68"/>
      <c r="F130" s="148" t="str">
        <f>IF($C$129=0,"",IF(C130="[for completion]","",IF(C130="","",C130/$C$129)))</f>
        <v/>
      </c>
      <c r="G130" s="148" t="str">
        <f>IF($D$129=0,"",IF(D130="[for completion]","",IF(D130="","",D130/$D$129)))</f>
        <v/>
      </c>
      <c r="H130" s="49"/>
      <c r="L130" s="49"/>
      <c r="M130" s="49"/>
    </row>
    <row r="131" spans="1:14" outlineLevel="1" x14ac:dyDescent="0.25">
      <c r="A131" s="51" t="s">
        <v>235</v>
      </c>
      <c r="B131" s="80" t="s">
        <v>147</v>
      </c>
      <c r="C131" s="141"/>
      <c r="D131" s="141"/>
      <c r="E131" s="68"/>
      <c r="F131" s="148">
        <f t="shared" ref="F131:F136" si="16">IF($C$129=0,"",IF(C131="[for completion]","",C131/$C$129))</f>
        <v>0</v>
      </c>
      <c r="G131" s="148">
        <f t="shared" ref="G131:G136" si="17">IF($D$129=0,"",IF(D131="[for completion]","",D131/$D$129))</f>
        <v>0</v>
      </c>
      <c r="H131" s="49"/>
      <c r="L131" s="49"/>
      <c r="M131" s="49"/>
    </row>
    <row r="132" spans="1:14" outlineLevel="1" x14ac:dyDescent="0.25">
      <c r="A132" s="51" t="s">
        <v>236</v>
      </c>
      <c r="B132" s="80" t="s">
        <v>147</v>
      </c>
      <c r="C132" s="141"/>
      <c r="D132" s="141"/>
      <c r="E132" s="68"/>
      <c r="F132" s="148">
        <f t="shared" si="16"/>
        <v>0</v>
      </c>
      <c r="G132" s="148">
        <f t="shared" si="17"/>
        <v>0</v>
      </c>
      <c r="H132" s="49"/>
      <c r="L132" s="49"/>
      <c r="M132" s="49"/>
    </row>
    <row r="133" spans="1:14" outlineLevel="1" x14ac:dyDescent="0.25">
      <c r="A133" s="51" t="s">
        <v>237</v>
      </c>
      <c r="B133" s="80" t="s">
        <v>147</v>
      </c>
      <c r="C133" s="141"/>
      <c r="D133" s="141"/>
      <c r="E133" s="68"/>
      <c r="F133" s="148">
        <f t="shared" si="16"/>
        <v>0</v>
      </c>
      <c r="G133" s="148">
        <f t="shared" si="17"/>
        <v>0</v>
      </c>
      <c r="H133" s="49"/>
      <c r="L133" s="49"/>
      <c r="M133" s="49"/>
    </row>
    <row r="134" spans="1:14" outlineLevel="1" x14ac:dyDescent="0.25">
      <c r="A134" s="51" t="s">
        <v>238</v>
      </c>
      <c r="B134" s="80" t="s">
        <v>147</v>
      </c>
      <c r="C134" s="141"/>
      <c r="D134" s="141"/>
      <c r="E134" s="68"/>
      <c r="F134" s="148">
        <f t="shared" si="16"/>
        <v>0</v>
      </c>
      <c r="G134" s="148">
        <f t="shared" si="17"/>
        <v>0</v>
      </c>
      <c r="H134" s="49"/>
      <c r="L134" s="49"/>
      <c r="M134" s="49"/>
    </row>
    <row r="135" spans="1:14" outlineLevel="1" x14ac:dyDescent="0.25">
      <c r="A135" s="51" t="s">
        <v>239</v>
      </c>
      <c r="B135" s="80" t="s">
        <v>147</v>
      </c>
      <c r="C135" s="141"/>
      <c r="D135" s="141"/>
      <c r="E135" s="68"/>
      <c r="F135" s="148">
        <f t="shared" si="16"/>
        <v>0</v>
      </c>
      <c r="G135" s="148">
        <f t="shared" si="17"/>
        <v>0</v>
      </c>
      <c r="H135" s="49"/>
      <c r="L135" s="49"/>
      <c r="M135" s="49"/>
    </row>
    <row r="136" spans="1:14" outlineLevel="1" x14ac:dyDescent="0.25">
      <c r="A136" s="51" t="s">
        <v>240</v>
      </c>
      <c r="B136" s="80" t="s">
        <v>147</v>
      </c>
      <c r="C136" s="141"/>
      <c r="D136" s="141"/>
      <c r="E136" s="68"/>
      <c r="F136" s="148">
        <f t="shared" si="16"/>
        <v>0</v>
      </c>
      <c r="G136" s="148">
        <f t="shared" si="17"/>
        <v>0</v>
      </c>
      <c r="H136" s="49"/>
      <c r="L136" s="49"/>
      <c r="M136" s="49"/>
    </row>
    <row r="137" spans="1:14" ht="15" customHeight="1" x14ac:dyDescent="0.25">
      <c r="A137" s="70"/>
      <c r="B137" s="71" t="s">
        <v>241</v>
      </c>
      <c r="C137" s="73" t="s">
        <v>205</v>
      </c>
      <c r="D137" s="73" t="s">
        <v>206</v>
      </c>
      <c r="E137" s="72"/>
      <c r="F137" s="73" t="s">
        <v>207</v>
      </c>
      <c r="G137" s="73" t="s">
        <v>208</v>
      </c>
      <c r="H137" s="49"/>
      <c r="L137" s="49"/>
      <c r="M137" s="49"/>
    </row>
    <row r="138" spans="1:14" s="87" customFormat="1" x14ac:dyDescent="0.25">
      <c r="A138" s="51" t="s">
        <v>242</v>
      </c>
      <c r="B138" s="68" t="s">
        <v>210</v>
      </c>
      <c r="C138" s="141" t="s">
        <v>2725</v>
      </c>
      <c r="D138" s="141" t="s">
        <v>2725</v>
      </c>
      <c r="E138" s="77"/>
      <c r="F138" s="148" t="e">
        <f>IF($C$155=0,"",IF(C138="[for completion]","",IF(C138="","",C138/$C$155)))</f>
        <v>#VALUE!</v>
      </c>
      <c r="G138" s="148" t="e">
        <f>IF($D$155=0,"",IF(D138="[for completion]","",IF(D138="","",D138/$D$155)))</f>
        <v>#VALUE!</v>
      </c>
      <c r="H138" s="49"/>
      <c r="I138" s="51"/>
      <c r="J138" s="51"/>
      <c r="K138" s="51"/>
      <c r="L138" s="49"/>
      <c r="M138" s="49"/>
      <c r="N138" s="49"/>
    </row>
    <row r="139" spans="1:14" s="87" customFormat="1" x14ac:dyDescent="0.25">
      <c r="A139" s="51" t="s">
        <v>243</v>
      </c>
      <c r="B139" s="68" t="s">
        <v>1597</v>
      </c>
      <c r="C139" s="141">
        <v>0</v>
      </c>
      <c r="D139" s="141">
        <v>0</v>
      </c>
      <c r="E139" s="77"/>
      <c r="F139" s="148">
        <f t="shared" ref="F139:F146" si="18">IF($C$155=0,"",IF(C139="[for completion]","",IF(C139="","",C139/$C$155)))</f>
        <v>0</v>
      </c>
      <c r="G139" s="148">
        <f t="shared" ref="G139:G146" si="19">IF($D$155=0,"",IF(D139="[for completion]","",IF(D139="","",D139/$D$155)))</f>
        <v>0</v>
      </c>
      <c r="H139" s="49"/>
      <c r="I139" s="51"/>
      <c r="J139" s="51"/>
      <c r="K139" s="51"/>
      <c r="L139" s="49"/>
      <c r="M139" s="49"/>
      <c r="N139" s="49"/>
    </row>
    <row r="140" spans="1:14" s="87" customFormat="1" x14ac:dyDescent="0.25">
      <c r="A140" s="51" t="s">
        <v>244</v>
      </c>
      <c r="B140" s="68" t="s">
        <v>219</v>
      </c>
      <c r="C140" s="141">
        <v>0</v>
      </c>
      <c r="D140" s="141">
        <v>0</v>
      </c>
      <c r="E140" s="77"/>
      <c r="F140" s="148">
        <f t="shared" si="18"/>
        <v>0</v>
      </c>
      <c r="G140" s="148">
        <f t="shared" si="19"/>
        <v>0</v>
      </c>
      <c r="H140" s="49"/>
      <c r="I140" s="51"/>
      <c r="J140" s="51"/>
      <c r="K140" s="51"/>
      <c r="L140" s="49"/>
      <c r="M140" s="49"/>
      <c r="N140" s="49"/>
    </row>
    <row r="141" spans="1:14" s="87" customFormat="1" x14ac:dyDescent="0.25">
      <c r="A141" s="51" t="s">
        <v>245</v>
      </c>
      <c r="B141" s="68" t="s">
        <v>1598</v>
      </c>
      <c r="C141" s="141">
        <v>0</v>
      </c>
      <c r="D141" s="141">
        <v>0</v>
      </c>
      <c r="E141" s="77"/>
      <c r="F141" s="148">
        <f t="shared" si="18"/>
        <v>0</v>
      </c>
      <c r="G141" s="148">
        <f t="shared" si="19"/>
        <v>0</v>
      </c>
      <c r="H141" s="49"/>
      <c r="I141" s="51"/>
      <c r="J141" s="51"/>
      <c r="K141" s="51"/>
      <c r="L141" s="49"/>
      <c r="M141" s="49"/>
      <c r="N141" s="49"/>
    </row>
    <row r="142" spans="1:14" s="87" customFormat="1" x14ac:dyDescent="0.25">
      <c r="A142" s="51" t="s">
        <v>246</v>
      </c>
      <c r="B142" s="68" t="s">
        <v>1599</v>
      </c>
      <c r="C142" s="141">
        <v>0</v>
      </c>
      <c r="D142" s="141">
        <v>0</v>
      </c>
      <c r="E142" s="77"/>
      <c r="F142" s="148">
        <f t="shared" si="18"/>
        <v>0</v>
      </c>
      <c r="G142" s="148">
        <f t="shared" si="19"/>
        <v>0</v>
      </c>
      <c r="H142" s="49"/>
      <c r="I142" s="51"/>
      <c r="J142" s="51"/>
      <c r="K142" s="51"/>
      <c r="L142" s="49"/>
      <c r="M142" s="49"/>
      <c r="N142" s="49"/>
    </row>
    <row r="143" spans="1:14" s="87" customFormat="1" x14ac:dyDescent="0.25">
      <c r="A143" s="51" t="s">
        <v>247</v>
      </c>
      <c r="B143" s="68" t="s">
        <v>221</v>
      </c>
      <c r="C143" s="141">
        <v>0</v>
      </c>
      <c r="D143" s="141">
        <v>0</v>
      </c>
      <c r="E143" s="68"/>
      <c r="F143" s="148">
        <f t="shared" si="18"/>
        <v>0</v>
      </c>
      <c r="G143" s="148">
        <f t="shared" si="19"/>
        <v>0</v>
      </c>
      <c r="H143" s="49"/>
      <c r="I143" s="51"/>
      <c r="J143" s="51"/>
      <c r="K143" s="51"/>
      <c r="L143" s="49"/>
      <c r="M143" s="49"/>
      <c r="N143" s="49"/>
    </row>
    <row r="144" spans="1:14" x14ac:dyDescent="0.25">
      <c r="A144" s="51" t="s">
        <v>248</v>
      </c>
      <c r="B144" s="68" t="s">
        <v>223</v>
      </c>
      <c r="C144" s="141">
        <v>815.11</v>
      </c>
      <c r="D144" s="141">
        <v>815.11</v>
      </c>
      <c r="E144" s="68"/>
      <c r="F144" s="148">
        <f t="shared" si="18"/>
        <v>1</v>
      </c>
      <c r="G144" s="148">
        <f t="shared" si="19"/>
        <v>1</v>
      </c>
      <c r="H144" s="49"/>
      <c r="L144" s="49"/>
      <c r="M144" s="49"/>
    </row>
    <row r="145" spans="1:14" x14ac:dyDescent="0.25">
      <c r="A145" s="51" t="s">
        <v>249</v>
      </c>
      <c r="B145" s="68" t="s">
        <v>1600</v>
      </c>
      <c r="C145" s="141">
        <v>0</v>
      </c>
      <c r="D145" s="141">
        <v>0</v>
      </c>
      <c r="E145" s="68"/>
      <c r="F145" s="148">
        <f t="shared" si="18"/>
        <v>0</v>
      </c>
      <c r="G145" s="148">
        <f t="shared" si="19"/>
        <v>0</v>
      </c>
      <c r="H145" s="49"/>
      <c r="L145" s="49"/>
      <c r="M145" s="49"/>
      <c r="N145" s="81"/>
    </row>
    <row r="146" spans="1:14" x14ac:dyDescent="0.25">
      <c r="A146" s="51" t="s">
        <v>250</v>
      </c>
      <c r="B146" s="68" t="s">
        <v>225</v>
      </c>
      <c r="C146" s="141">
        <v>0</v>
      </c>
      <c r="D146" s="141">
        <v>0</v>
      </c>
      <c r="E146" s="68"/>
      <c r="F146" s="148">
        <f t="shared" si="18"/>
        <v>0</v>
      </c>
      <c r="G146" s="148">
        <f t="shared" si="19"/>
        <v>0</v>
      </c>
      <c r="H146" s="49"/>
      <c r="L146" s="49"/>
      <c r="M146" s="49"/>
      <c r="N146" s="81"/>
    </row>
    <row r="147" spans="1:14" x14ac:dyDescent="0.25">
      <c r="A147" s="51" t="s">
        <v>251</v>
      </c>
      <c r="B147" s="68" t="s">
        <v>1607</v>
      </c>
      <c r="C147" s="141">
        <v>0</v>
      </c>
      <c r="D147" s="141">
        <v>0</v>
      </c>
      <c r="E147" s="68"/>
      <c r="F147" s="148">
        <f t="shared" ref="F147" si="20">IF($C$155=0,"",IF(C147="[for completion]","",IF(C147="","",C147/$C$155)))</f>
        <v>0</v>
      </c>
      <c r="G147" s="148">
        <f t="shared" ref="G147" si="21">IF($D$155=0,"",IF(D147="[for completion]","",IF(D147="","",D147/$D$155)))</f>
        <v>0</v>
      </c>
      <c r="H147" s="49"/>
      <c r="L147" s="49"/>
      <c r="M147" s="49"/>
      <c r="N147" s="81"/>
    </row>
    <row r="148" spans="1:14" x14ac:dyDescent="0.25">
      <c r="A148" s="51" t="s">
        <v>252</v>
      </c>
      <c r="B148" s="68" t="s">
        <v>227</v>
      </c>
      <c r="C148" s="141">
        <v>0</v>
      </c>
      <c r="D148" s="141">
        <v>0</v>
      </c>
      <c r="E148" s="68"/>
      <c r="F148" s="148">
        <f t="shared" ref="F148:F154" si="22">IF($C$155=0,"",IF(C148="[for completion]","",IF(C148="","",C148/$C$155)))</f>
        <v>0</v>
      </c>
      <c r="G148" s="148">
        <f t="shared" ref="G148:G154" si="23">IF($D$155=0,"",IF(D148="[for completion]","",IF(D148="","",D148/$D$155)))</f>
        <v>0</v>
      </c>
      <c r="H148" s="49"/>
      <c r="L148" s="49"/>
      <c r="M148" s="49"/>
      <c r="N148" s="81"/>
    </row>
    <row r="149" spans="1:14" x14ac:dyDescent="0.25">
      <c r="A149" s="51" t="s">
        <v>253</v>
      </c>
      <c r="B149" s="68" t="s">
        <v>214</v>
      </c>
      <c r="C149" s="141">
        <v>0</v>
      </c>
      <c r="D149" s="141">
        <v>0</v>
      </c>
      <c r="E149" s="68"/>
      <c r="F149" s="148">
        <f t="shared" si="22"/>
        <v>0</v>
      </c>
      <c r="G149" s="148">
        <f t="shared" si="23"/>
        <v>0</v>
      </c>
      <c r="H149" s="49"/>
      <c r="L149" s="49"/>
      <c r="M149" s="49"/>
      <c r="N149" s="81"/>
    </row>
    <row r="150" spans="1:14" x14ac:dyDescent="0.25">
      <c r="A150" s="51" t="s">
        <v>254</v>
      </c>
      <c r="B150" s="47" t="s">
        <v>1602</v>
      </c>
      <c r="C150" s="141">
        <v>0</v>
      </c>
      <c r="D150" s="141">
        <v>0</v>
      </c>
      <c r="E150" s="68"/>
      <c r="F150" s="148">
        <f t="shared" si="22"/>
        <v>0</v>
      </c>
      <c r="G150" s="148">
        <f t="shared" si="23"/>
        <v>0</v>
      </c>
      <c r="H150" s="49"/>
      <c r="L150" s="49"/>
      <c r="M150" s="49"/>
      <c r="N150" s="81"/>
    </row>
    <row r="151" spans="1:14" x14ac:dyDescent="0.25">
      <c r="A151" s="51" t="s">
        <v>255</v>
      </c>
      <c r="B151" s="68" t="s">
        <v>229</v>
      </c>
      <c r="C151" s="141">
        <v>0</v>
      </c>
      <c r="D151" s="141">
        <v>0</v>
      </c>
      <c r="E151" s="68"/>
      <c r="F151" s="148">
        <f t="shared" si="22"/>
        <v>0</v>
      </c>
      <c r="G151" s="148">
        <f t="shared" si="23"/>
        <v>0</v>
      </c>
      <c r="H151" s="49"/>
      <c r="L151" s="49"/>
      <c r="M151" s="49"/>
      <c r="N151" s="81"/>
    </row>
    <row r="152" spans="1:14" x14ac:dyDescent="0.25">
      <c r="A152" s="51" t="s">
        <v>256</v>
      </c>
      <c r="B152" s="68" t="s">
        <v>231</v>
      </c>
      <c r="C152" s="141">
        <v>0</v>
      </c>
      <c r="D152" s="141">
        <v>0</v>
      </c>
      <c r="E152" s="68"/>
      <c r="F152" s="148">
        <f t="shared" si="22"/>
        <v>0</v>
      </c>
      <c r="G152" s="148">
        <f t="shared" si="23"/>
        <v>0</v>
      </c>
      <c r="H152" s="49"/>
      <c r="L152" s="49"/>
      <c r="M152" s="49"/>
      <c r="N152" s="81"/>
    </row>
    <row r="153" spans="1:14" x14ac:dyDescent="0.25">
      <c r="A153" s="51" t="s">
        <v>257</v>
      </c>
      <c r="B153" s="68" t="s">
        <v>1601</v>
      </c>
      <c r="C153" s="141">
        <v>0</v>
      </c>
      <c r="D153" s="141">
        <v>0</v>
      </c>
      <c r="E153" s="68"/>
      <c r="F153" s="148">
        <f t="shared" si="22"/>
        <v>0</v>
      </c>
      <c r="G153" s="148">
        <f t="shared" si="23"/>
        <v>0</v>
      </c>
      <c r="H153" s="49"/>
      <c r="L153" s="49"/>
      <c r="M153" s="49"/>
      <c r="N153" s="81"/>
    </row>
    <row r="154" spans="1:14" x14ac:dyDescent="0.25">
      <c r="A154" s="51" t="s">
        <v>1604</v>
      </c>
      <c r="B154" s="68" t="s">
        <v>143</v>
      </c>
      <c r="C154" s="141">
        <v>0</v>
      </c>
      <c r="D154" s="141">
        <v>0</v>
      </c>
      <c r="E154" s="68"/>
      <c r="F154" s="148">
        <f t="shared" si="22"/>
        <v>0</v>
      </c>
      <c r="G154" s="148">
        <f t="shared" si="23"/>
        <v>0</v>
      </c>
      <c r="H154" s="49"/>
      <c r="L154" s="49"/>
      <c r="M154" s="49"/>
      <c r="N154" s="81"/>
    </row>
    <row r="155" spans="1:14" x14ac:dyDescent="0.25">
      <c r="A155" s="51" t="s">
        <v>1608</v>
      </c>
      <c r="B155" s="85" t="s">
        <v>145</v>
      </c>
      <c r="C155" s="141">
        <f>SUM(C138:C154)</f>
        <v>815.11</v>
      </c>
      <c r="D155" s="141">
        <f>SUM(D138:D154)</f>
        <v>815.11</v>
      </c>
      <c r="E155" s="68"/>
      <c r="F155" s="138" t="e">
        <f>SUM(F138:F154)</f>
        <v>#VALUE!</v>
      </c>
      <c r="G155" s="138" t="e">
        <f>SUM(G138:G154)</f>
        <v>#VALUE!</v>
      </c>
      <c r="H155" s="49"/>
      <c r="L155" s="49"/>
      <c r="M155" s="49"/>
      <c r="N155" s="81"/>
    </row>
    <row r="156" spans="1:14" outlineLevel="1" x14ac:dyDescent="0.25">
      <c r="A156" s="51" t="s">
        <v>258</v>
      </c>
      <c r="B156" s="80" t="s">
        <v>147</v>
      </c>
      <c r="C156" s="141"/>
      <c r="D156" s="141"/>
      <c r="E156" s="68"/>
      <c r="F156" s="148" t="str">
        <f>IF($C$155=0,"",IF(C156="[for completion]","",IF(C156="","",C156/$C$155)))</f>
        <v/>
      </c>
      <c r="G156" s="148" t="str">
        <f>IF($D$155=0,"",IF(D156="[for completion]","",IF(D156="","",D156/$D$155)))</f>
        <v/>
      </c>
      <c r="H156" s="49"/>
      <c r="L156" s="49"/>
      <c r="M156" s="49"/>
      <c r="N156" s="81"/>
    </row>
    <row r="157" spans="1:14" outlineLevel="1" x14ac:dyDescent="0.25">
      <c r="A157" s="51" t="s">
        <v>259</v>
      </c>
      <c r="B157" s="80" t="s">
        <v>147</v>
      </c>
      <c r="C157" s="141"/>
      <c r="D157" s="141"/>
      <c r="E157" s="68"/>
      <c r="F157" s="148" t="str">
        <f t="shared" ref="F157:F162" si="24">IF($C$155=0,"",IF(C157="[for completion]","",IF(C157="","",C157/$C$155)))</f>
        <v/>
      </c>
      <c r="G157" s="148" t="str">
        <f t="shared" ref="G157:G162" si="25">IF($D$155=0,"",IF(D157="[for completion]","",IF(D157="","",D157/$D$155)))</f>
        <v/>
      </c>
      <c r="H157" s="49"/>
      <c r="L157" s="49"/>
      <c r="M157" s="49"/>
      <c r="N157" s="81"/>
    </row>
    <row r="158" spans="1:14" outlineLevel="1" x14ac:dyDescent="0.25">
      <c r="A158" s="51" t="s">
        <v>260</v>
      </c>
      <c r="B158" s="80" t="s">
        <v>147</v>
      </c>
      <c r="C158" s="141"/>
      <c r="D158" s="141"/>
      <c r="E158" s="68"/>
      <c r="F158" s="148" t="str">
        <f t="shared" si="24"/>
        <v/>
      </c>
      <c r="G158" s="148" t="str">
        <f t="shared" si="25"/>
        <v/>
      </c>
      <c r="H158" s="49"/>
      <c r="L158" s="49"/>
      <c r="M158" s="49"/>
      <c r="N158" s="81"/>
    </row>
    <row r="159" spans="1:14" outlineLevel="1" x14ac:dyDescent="0.25">
      <c r="A159" s="51" t="s">
        <v>261</v>
      </c>
      <c r="B159" s="80" t="s">
        <v>147</v>
      </c>
      <c r="C159" s="141"/>
      <c r="D159" s="141"/>
      <c r="E159" s="68"/>
      <c r="F159" s="148" t="str">
        <f t="shared" si="24"/>
        <v/>
      </c>
      <c r="G159" s="148" t="str">
        <f t="shared" si="25"/>
        <v/>
      </c>
      <c r="H159" s="49"/>
      <c r="L159" s="49"/>
      <c r="M159" s="49"/>
      <c r="N159" s="81"/>
    </row>
    <row r="160" spans="1:14" outlineLevel="1" x14ac:dyDescent="0.25">
      <c r="A160" s="51" t="s">
        <v>262</v>
      </c>
      <c r="B160" s="80" t="s">
        <v>147</v>
      </c>
      <c r="C160" s="141"/>
      <c r="D160" s="141"/>
      <c r="E160" s="68"/>
      <c r="F160" s="148" t="str">
        <f t="shared" si="24"/>
        <v/>
      </c>
      <c r="G160" s="148" t="str">
        <f t="shared" si="25"/>
        <v/>
      </c>
      <c r="H160" s="49"/>
      <c r="L160" s="49"/>
      <c r="M160" s="49"/>
      <c r="N160" s="81"/>
    </row>
    <row r="161" spans="1:14" outlineLevel="1" x14ac:dyDescent="0.25">
      <c r="A161" s="51" t="s">
        <v>263</v>
      </c>
      <c r="B161" s="80" t="s">
        <v>147</v>
      </c>
      <c r="C161" s="141"/>
      <c r="D161" s="141"/>
      <c r="E161" s="68"/>
      <c r="F161" s="148" t="str">
        <f t="shared" si="24"/>
        <v/>
      </c>
      <c r="G161" s="148" t="str">
        <f t="shared" si="25"/>
        <v/>
      </c>
      <c r="H161" s="49"/>
      <c r="L161" s="49"/>
      <c r="M161" s="49"/>
      <c r="N161" s="81"/>
    </row>
    <row r="162" spans="1:14" outlineLevel="1" x14ac:dyDescent="0.25">
      <c r="A162" s="51" t="s">
        <v>264</v>
      </c>
      <c r="B162" s="80" t="s">
        <v>147</v>
      </c>
      <c r="C162" s="141"/>
      <c r="D162" s="141"/>
      <c r="E162" s="68"/>
      <c r="F162" s="148" t="str">
        <f t="shared" si="24"/>
        <v/>
      </c>
      <c r="G162" s="148" t="str">
        <f t="shared" si="25"/>
        <v/>
      </c>
      <c r="H162" s="49"/>
      <c r="L162" s="49"/>
      <c r="M162" s="49"/>
      <c r="N162" s="81"/>
    </row>
    <row r="163" spans="1:14" ht="15" customHeight="1" x14ac:dyDescent="0.25">
      <c r="A163" s="70"/>
      <c r="B163" s="71" t="s">
        <v>265</v>
      </c>
      <c r="C163" s="120" t="s">
        <v>205</v>
      </c>
      <c r="D163" s="120" t="s">
        <v>206</v>
      </c>
      <c r="E163" s="72"/>
      <c r="F163" s="120" t="s">
        <v>207</v>
      </c>
      <c r="G163" s="120" t="s">
        <v>208</v>
      </c>
      <c r="H163" s="49"/>
      <c r="L163" s="49"/>
      <c r="M163" s="49"/>
      <c r="N163" s="81"/>
    </row>
    <row r="164" spans="1:14" x14ac:dyDescent="0.25">
      <c r="A164" s="51" t="s">
        <v>267</v>
      </c>
      <c r="B164" s="49" t="s">
        <v>268</v>
      </c>
      <c r="C164" s="141">
        <v>272.10000000000002</v>
      </c>
      <c r="D164" s="141">
        <v>272.10000000000002</v>
      </c>
      <c r="E164" s="89"/>
      <c r="F164" s="148">
        <f>IF($C$167=0,"",IF(C164="[for completion]","",IF(C164="","",C164/$C$167)))</f>
        <v>0.33381997521806878</v>
      </c>
      <c r="G164" s="148">
        <f>IF($D$167=0,"",IF(D164="[for completion]","",IF(D164="","",D164/$D$167)))</f>
        <v>0.33381997521806878</v>
      </c>
      <c r="H164" s="49"/>
      <c r="L164" s="49"/>
      <c r="M164" s="49"/>
      <c r="N164" s="81"/>
    </row>
    <row r="165" spans="1:14" x14ac:dyDescent="0.25">
      <c r="A165" s="51" t="s">
        <v>269</v>
      </c>
      <c r="B165" s="49" t="s">
        <v>270</v>
      </c>
      <c r="C165" s="141">
        <v>543.01</v>
      </c>
      <c r="D165" s="141">
        <v>543.01</v>
      </c>
      <c r="E165" s="89"/>
      <c r="F165" s="148">
        <f t="shared" ref="F165:F166" si="26">IF($C$167=0,"",IF(C165="[for completion]","",IF(C165="","",C165/$C$167)))</f>
        <v>0.66618002478193128</v>
      </c>
      <c r="G165" s="148">
        <f t="shared" ref="G165:G166" si="27">IF($D$167=0,"",IF(D165="[for completion]","",IF(D165="","",D165/$D$167)))</f>
        <v>0.66618002478193128</v>
      </c>
      <c r="H165" s="49"/>
      <c r="L165" s="49"/>
      <c r="M165" s="49"/>
      <c r="N165" s="81"/>
    </row>
    <row r="166" spans="1:14" x14ac:dyDescent="0.25">
      <c r="A166" s="51" t="s">
        <v>271</v>
      </c>
      <c r="B166" s="49" t="s">
        <v>143</v>
      </c>
      <c r="C166" s="141">
        <v>0</v>
      </c>
      <c r="D166" s="141">
        <v>0</v>
      </c>
      <c r="E166" s="89"/>
      <c r="F166" s="148">
        <f t="shared" si="26"/>
        <v>0</v>
      </c>
      <c r="G166" s="148">
        <f t="shared" si="27"/>
        <v>0</v>
      </c>
      <c r="H166" s="49"/>
      <c r="L166" s="49"/>
      <c r="M166" s="49"/>
      <c r="N166" s="81"/>
    </row>
    <row r="167" spans="1:14" x14ac:dyDescent="0.25">
      <c r="A167" s="51" t="s">
        <v>272</v>
      </c>
      <c r="B167" s="90" t="s">
        <v>145</v>
      </c>
      <c r="C167" s="151">
        <f>SUM(C164:C166)</f>
        <v>815.11</v>
      </c>
      <c r="D167" s="151">
        <f>SUM(D164:D166)</f>
        <v>815.11</v>
      </c>
      <c r="E167" s="89"/>
      <c r="F167" s="150">
        <f>SUM(F164:F166)</f>
        <v>1</v>
      </c>
      <c r="G167" s="150">
        <f>SUM(G164:G166)</f>
        <v>1</v>
      </c>
      <c r="H167" s="49"/>
      <c r="L167" s="49"/>
      <c r="M167" s="49"/>
      <c r="N167" s="81"/>
    </row>
    <row r="168" spans="1:14" outlineLevel="1" x14ac:dyDescent="0.25">
      <c r="A168" s="51" t="s">
        <v>273</v>
      </c>
      <c r="B168" s="90"/>
      <c r="C168" s="151"/>
      <c r="D168" s="151"/>
      <c r="E168" s="89"/>
      <c r="F168" s="89"/>
      <c r="G168" s="47"/>
      <c r="H168" s="49"/>
      <c r="L168" s="49"/>
      <c r="M168" s="49"/>
      <c r="N168" s="81"/>
    </row>
    <row r="169" spans="1:14" outlineLevel="1" x14ac:dyDescent="0.25">
      <c r="A169" s="51" t="s">
        <v>274</v>
      </c>
      <c r="B169" s="90"/>
      <c r="C169" s="151"/>
      <c r="D169" s="151"/>
      <c r="E169" s="89"/>
      <c r="F169" s="89"/>
      <c r="G169" s="47"/>
      <c r="H169" s="49"/>
      <c r="L169" s="49"/>
      <c r="M169" s="49"/>
      <c r="N169" s="81"/>
    </row>
    <row r="170" spans="1:14" outlineLevel="1" x14ac:dyDescent="0.25">
      <c r="A170" s="51" t="s">
        <v>275</v>
      </c>
      <c r="B170" s="90"/>
      <c r="C170" s="151"/>
      <c r="D170" s="151"/>
      <c r="E170" s="89"/>
      <c r="F170" s="89"/>
      <c r="G170" s="47"/>
      <c r="H170" s="49"/>
      <c r="L170" s="49"/>
      <c r="M170" s="49"/>
      <c r="N170" s="81"/>
    </row>
    <row r="171" spans="1:14" outlineLevel="1" x14ac:dyDescent="0.25">
      <c r="A171" s="51" t="s">
        <v>276</v>
      </c>
      <c r="B171" s="90"/>
      <c r="C171" s="151"/>
      <c r="D171" s="151"/>
      <c r="E171" s="89"/>
      <c r="F171" s="89"/>
      <c r="G171" s="47"/>
      <c r="H171" s="49"/>
      <c r="L171" s="49"/>
      <c r="M171" s="49"/>
      <c r="N171" s="81"/>
    </row>
    <row r="172" spans="1:14" outlineLevel="1" x14ac:dyDescent="0.25">
      <c r="A172" s="51" t="s">
        <v>277</v>
      </c>
      <c r="B172" s="90"/>
      <c r="C172" s="151"/>
      <c r="D172" s="151"/>
      <c r="E172" s="89"/>
      <c r="F172" s="89"/>
      <c r="G172" s="47"/>
      <c r="H172" s="49"/>
      <c r="L172" s="49"/>
      <c r="M172" s="49"/>
      <c r="N172" s="81"/>
    </row>
    <row r="173" spans="1:14" ht="15" customHeight="1" x14ac:dyDescent="0.25">
      <c r="A173" s="70"/>
      <c r="B173" s="71" t="s">
        <v>278</v>
      </c>
      <c r="C173" s="70" t="s">
        <v>111</v>
      </c>
      <c r="D173" s="70"/>
      <c r="E173" s="72"/>
      <c r="F173" s="73" t="s">
        <v>279</v>
      </c>
      <c r="G173" s="73"/>
      <c r="H173" s="49"/>
      <c r="L173" s="49"/>
      <c r="M173" s="49"/>
      <c r="N173" s="81"/>
    </row>
    <row r="174" spans="1:14" ht="15" customHeight="1" x14ac:dyDescent="0.25">
      <c r="A174" s="51" t="s">
        <v>280</v>
      </c>
      <c r="B174" s="68" t="s">
        <v>281</v>
      </c>
      <c r="C174" s="141">
        <v>0</v>
      </c>
      <c r="D174" s="65"/>
      <c r="E174" s="57"/>
      <c r="F174" s="148">
        <f>IF($C$179=0,"",IF(C174="[for completion]","",C174/$C$179))</f>
        <v>0</v>
      </c>
      <c r="G174" s="77"/>
      <c r="H174" s="49"/>
      <c r="L174" s="49"/>
      <c r="M174" s="49"/>
      <c r="N174" s="81"/>
    </row>
    <row r="175" spans="1:14" ht="30.75" customHeight="1" x14ac:dyDescent="0.25">
      <c r="A175" s="51" t="s">
        <v>9</v>
      </c>
      <c r="B175" s="68" t="s">
        <v>1413</v>
      </c>
      <c r="C175" s="141">
        <v>7.2737931079000004</v>
      </c>
      <c r="E175" s="79"/>
      <c r="F175" s="148">
        <f>IF($C$179=0,"",IF(C175="[for completion]","",C175/$C$179))</f>
        <v>8.2239395857328854E-2</v>
      </c>
      <c r="G175" s="77"/>
      <c r="H175" s="49"/>
      <c r="L175" s="49"/>
      <c r="M175" s="49"/>
      <c r="N175" s="81"/>
    </row>
    <row r="176" spans="1:14" x14ac:dyDescent="0.25">
      <c r="A176" s="51" t="s">
        <v>282</v>
      </c>
      <c r="B176" s="68" t="s">
        <v>283</v>
      </c>
      <c r="C176" s="141">
        <v>0</v>
      </c>
      <c r="E176" s="79"/>
      <c r="F176" s="148"/>
      <c r="G176" s="77"/>
      <c r="H176" s="49"/>
      <c r="L176" s="49"/>
      <c r="M176" s="49"/>
      <c r="N176" s="81"/>
    </row>
    <row r="177" spans="1:14" x14ac:dyDescent="0.25">
      <c r="A177" s="51" t="s">
        <v>284</v>
      </c>
      <c r="B177" s="68" t="s">
        <v>285</v>
      </c>
      <c r="C177" s="141">
        <v>0</v>
      </c>
      <c r="E177" s="79"/>
      <c r="F177" s="148">
        <f t="shared" ref="F177:F187" si="28">IF($C$179=0,"",IF(C177="[for completion]","",C177/$C$179))</f>
        <v>0</v>
      </c>
      <c r="G177" s="77"/>
      <c r="H177" s="49"/>
      <c r="L177" s="49"/>
      <c r="M177" s="49"/>
      <c r="N177" s="81"/>
    </row>
    <row r="178" spans="1:14" x14ac:dyDescent="0.25">
      <c r="A178" s="51" t="s">
        <v>286</v>
      </c>
      <c r="B178" s="68" t="s">
        <v>143</v>
      </c>
      <c r="C178" s="141">
        <v>81.1727844973</v>
      </c>
      <c r="E178" s="79"/>
      <c r="F178" s="148">
        <f t="shared" si="28"/>
        <v>0.91776060414267113</v>
      </c>
      <c r="G178" s="77"/>
      <c r="H178" s="49"/>
      <c r="L178" s="49"/>
      <c r="M178" s="49"/>
      <c r="N178" s="81"/>
    </row>
    <row r="179" spans="1:14" x14ac:dyDescent="0.25">
      <c r="A179" s="51" t="s">
        <v>10</v>
      </c>
      <c r="B179" s="85" t="s">
        <v>145</v>
      </c>
      <c r="C179" s="143">
        <f>SUM(C174:C178)</f>
        <v>88.446577605200005</v>
      </c>
      <c r="E179" s="79"/>
      <c r="F179" s="149">
        <f>SUM(F174:F178)</f>
        <v>1</v>
      </c>
      <c r="G179" s="77"/>
      <c r="H179" s="49"/>
      <c r="L179" s="49"/>
      <c r="M179" s="49"/>
      <c r="N179" s="81"/>
    </row>
    <row r="180" spans="1:14" outlineLevel="1" x14ac:dyDescent="0.25">
      <c r="A180" s="51" t="s">
        <v>287</v>
      </c>
      <c r="B180" s="91" t="s">
        <v>288</v>
      </c>
      <c r="C180" s="141">
        <v>7.2737931079000004</v>
      </c>
      <c r="E180" s="79"/>
      <c r="F180" s="148">
        <f t="shared" si="28"/>
        <v>8.2239395857328854E-2</v>
      </c>
      <c r="G180" s="77"/>
      <c r="H180" s="49"/>
      <c r="L180" s="49"/>
      <c r="M180" s="49"/>
      <c r="N180" s="81"/>
    </row>
    <row r="181" spans="1:14" s="91" customFormat="1" ht="30" outlineLevel="1" x14ac:dyDescent="0.25">
      <c r="A181" s="51" t="s">
        <v>289</v>
      </c>
      <c r="B181" s="91" t="s">
        <v>290</v>
      </c>
      <c r="C181" s="152">
        <v>0</v>
      </c>
      <c r="F181" s="148">
        <f t="shared" si="28"/>
        <v>0</v>
      </c>
    </row>
    <row r="182" spans="1:14" ht="30" outlineLevel="1" x14ac:dyDescent="0.25">
      <c r="A182" s="51" t="s">
        <v>291</v>
      </c>
      <c r="B182" s="91" t="s">
        <v>292</v>
      </c>
      <c r="C182" s="141">
        <v>0</v>
      </c>
      <c r="E182" s="79"/>
      <c r="F182" s="148">
        <f t="shared" si="28"/>
        <v>0</v>
      </c>
      <c r="G182" s="77"/>
      <c r="H182" s="49"/>
      <c r="L182" s="49"/>
      <c r="M182" s="49"/>
      <c r="N182" s="81"/>
    </row>
    <row r="183" spans="1:14" outlineLevel="1" x14ac:dyDescent="0.25">
      <c r="A183" s="51" t="s">
        <v>293</v>
      </c>
      <c r="B183" s="91" t="s">
        <v>294</v>
      </c>
      <c r="C183" s="141">
        <v>0</v>
      </c>
      <c r="E183" s="79"/>
      <c r="F183" s="148">
        <f t="shared" si="28"/>
        <v>0</v>
      </c>
      <c r="G183" s="77"/>
      <c r="H183" s="49"/>
      <c r="L183" s="49"/>
      <c r="M183" s="49"/>
      <c r="N183" s="81"/>
    </row>
    <row r="184" spans="1:14" s="91" customFormat="1" ht="30" outlineLevel="1" x14ac:dyDescent="0.25">
      <c r="A184" s="51" t="s">
        <v>295</v>
      </c>
      <c r="B184" s="91" t="s">
        <v>296</v>
      </c>
      <c r="C184" s="152">
        <v>0</v>
      </c>
      <c r="F184" s="148">
        <f t="shared" si="28"/>
        <v>0</v>
      </c>
    </row>
    <row r="185" spans="1:14" ht="30" outlineLevel="1" x14ac:dyDescent="0.25">
      <c r="A185" s="51" t="s">
        <v>297</v>
      </c>
      <c r="B185" s="91" t="s">
        <v>298</v>
      </c>
      <c r="C185" s="141">
        <v>0</v>
      </c>
      <c r="E185" s="79"/>
      <c r="F185" s="148">
        <f t="shared" si="28"/>
        <v>0</v>
      </c>
      <c r="G185" s="77"/>
      <c r="H185" s="49"/>
      <c r="L185" s="49"/>
      <c r="M185" s="49"/>
      <c r="N185" s="81"/>
    </row>
    <row r="186" spans="1:14" outlineLevel="1" x14ac:dyDescent="0.25">
      <c r="A186" s="51" t="s">
        <v>299</v>
      </c>
      <c r="B186" s="91" t="s">
        <v>300</v>
      </c>
      <c r="C186" s="141">
        <v>0</v>
      </c>
      <c r="E186" s="79"/>
      <c r="F186" s="148">
        <f t="shared" si="28"/>
        <v>0</v>
      </c>
      <c r="G186" s="77"/>
      <c r="H186" s="49"/>
      <c r="L186" s="49"/>
      <c r="M186" s="49"/>
      <c r="N186" s="81"/>
    </row>
    <row r="187" spans="1:14" outlineLevel="1" x14ac:dyDescent="0.25">
      <c r="A187" s="51" t="s">
        <v>301</v>
      </c>
      <c r="B187" s="91" t="s">
        <v>302</v>
      </c>
      <c r="C187" s="141">
        <v>0</v>
      </c>
      <c r="E187" s="79"/>
      <c r="F187" s="148">
        <f t="shared" si="28"/>
        <v>0</v>
      </c>
      <c r="G187" s="77"/>
      <c r="H187" s="49"/>
      <c r="L187" s="49"/>
      <c r="M187" s="49"/>
      <c r="N187" s="81"/>
    </row>
    <row r="188" spans="1:14" outlineLevel="1" x14ac:dyDescent="0.25">
      <c r="A188" s="51" t="s">
        <v>303</v>
      </c>
      <c r="B188" s="91"/>
      <c r="E188" s="79"/>
      <c r="F188" s="77"/>
      <c r="G188" s="77"/>
      <c r="H188" s="49"/>
      <c r="L188" s="49"/>
      <c r="M188" s="49"/>
      <c r="N188" s="81"/>
    </row>
    <row r="189" spans="1:14" outlineLevel="1" x14ac:dyDescent="0.25">
      <c r="A189" s="51" t="s">
        <v>304</v>
      </c>
      <c r="B189" s="91"/>
      <c r="E189" s="79"/>
      <c r="F189" s="77"/>
      <c r="G189" s="77"/>
      <c r="H189" s="49"/>
      <c r="L189" s="49"/>
      <c r="M189" s="49"/>
      <c r="N189" s="81"/>
    </row>
    <row r="190" spans="1:14" outlineLevel="1" x14ac:dyDescent="0.25">
      <c r="A190" s="51" t="s">
        <v>305</v>
      </c>
      <c r="B190" s="91"/>
      <c r="E190" s="79"/>
      <c r="F190" s="77"/>
      <c r="G190" s="77"/>
      <c r="H190" s="49"/>
      <c r="L190" s="49"/>
      <c r="M190" s="49"/>
      <c r="N190" s="81"/>
    </row>
    <row r="191" spans="1:14" outlineLevel="1" x14ac:dyDescent="0.25">
      <c r="A191" s="51" t="s">
        <v>306</v>
      </c>
      <c r="B191" s="80"/>
      <c r="E191" s="79"/>
      <c r="F191" s="77"/>
      <c r="G191" s="77"/>
      <c r="H191" s="49"/>
      <c r="L191" s="49"/>
      <c r="M191" s="49"/>
      <c r="N191" s="81"/>
    </row>
    <row r="192" spans="1:14" ht="15" customHeight="1" x14ac:dyDescent="0.25">
      <c r="A192" s="70"/>
      <c r="B192" s="71" t="s">
        <v>307</v>
      </c>
      <c r="C192" s="70" t="s">
        <v>111</v>
      </c>
      <c r="D192" s="70"/>
      <c r="E192" s="72"/>
      <c r="F192" s="73" t="s">
        <v>279</v>
      </c>
      <c r="G192" s="73"/>
      <c r="H192" s="49"/>
      <c r="L192" s="49"/>
      <c r="M192" s="49"/>
      <c r="N192" s="81"/>
    </row>
    <row r="193" spans="1:14" x14ac:dyDescent="0.25">
      <c r="A193" s="51" t="s">
        <v>308</v>
      </c>
      <c r="B193" s="68" t="s">
        <v>309</v>
      </c>
      <c r="C193" s="141">
        <v>88.446577605300007</v>
      </c>
      <c r="E193" s="76"/>
      <c r="F193" s="148">
        <f t="shared" ref="F193:F206" si="29">IF($C$208=0,"",IF(C193="[for completion]","",C193/$C$208))</f>
        <v>1</v>
      </c>
      <c r="G193" s="77"/>
      <c r="H193" s="49"/>
      <c r="L193" s="49"/>
      <c r="M193" s="49"/>
      <c r="N193" s="81"/>
    </row>
    <row r="194" spans="1:14" x14ac:dyDescent="0.25">
      <c r="A194" s="51" t="s">
        <v>310</v>
      </c>
      <c r="B194" s="68" t="s">
        <v>311</v>
      </c>
      <c r="C194" s="141">
        <v>0</v>
      </c>
      <c r="E194" s="79"/>
      <c r="F194" s="148">
        <f t="shared" si="29"/>
        <v>0</v>
      </c>
      <c r="G194" s="79"/>
      <c r="H194" s="49"/>
      <c r="L194" s="49"/>
      <c r="M194" s="49"/>
      <c r="N194" s="81"/>
    </row>
    <row r="195" spans="1:14" x14ac:dyDescent="0.25">
      <c r="A195" s="51" t="s">
        <v>312</v>
      </c>
      <c r="B195" s="68" t="s">
        <v>313</v>
      </c>
      <c r="C195" s="141">
        <v>0</v>
      </c>
      <c r="E195" s="79"/>
      <c r="F195" s="148">
        <f t="shared" si="29"/>
        <v>0</v>
      </c>
      <c r="G195" s="79"/>
      <c r="H195" s="49"/>
      <c r="L195" s="49"/>
      <c r="M195" s="49"/>
      <c r="N195" s="81"/>
    </row>
    <row r="196" spans="1:14" x14ac:dyDescent="0.25">
      <c r="A196" s="51" t="s">
        <v>314</v>
      </c>
      <c r="B196" s="68" t="s">
        <v>315</v>
      </c>
      <c r="C196" s="141">
        <v>0</v>
      </c>
      <c r="E196" s="79"/>
      <c r="F196" s="148">
        <f t="shared" si="29"/>
        <v>0</v>
      </c>
      <c r="G196" s="79"/>
      <c r="H196" s="49"/>
      <c r="L196" s="49"/>
      <c r="M196" s="49"/>
      <c r="N196" s="81"/>
    </row>
    <row r="197" spans="1:14" x14ac:dyDescent="0.25">
      <c r="A197" s="51" t="s">
        <v>316</v>
      </c>
      <c r="B197" s="68" t="s">
        <v>317</v>
      </c>
      <c r="C197" s="141">
        <v>0</v>
      </c>
      <c r="E197" s="79"/>
      <c r="F197" s="148">
        <f t="shared" si="29"/>
        <v>0</v>
      </c>
      <c r="G197" s="79"/>
      <c r="H197" s="49"/>
      <c r="L197" s="49"/>
      <c r="M197" s="49"/>
      <c r="N197" s="81"/>
    </row>
    <row r="198" spans="1:14" x14ac:dyDescent="0.25">
      <c r="A198" s="51" t="s">
        <v>318</v>
      </c>
      <c r="B198" s="68" t="s">
        <v>319</v>
      </c>
      <c r="C198" s="141">
        <v>0</v>
      </c>
      <c r="E198" s="79"/>
      <c r="F198" s="148">
        <f t="shared" si="29"/>
        <v>0</v>
      </c>
      <c r="G198" s="79"/>
      <c r="H198" s="49"/>
      <c r="L198" s="49"/>
      <c r="M198" s="49"/>
      <c r="N198" s="81"/>
    </row>
    <row r="199" spans="1:14" x14ac:dyDescent="0.25">
      <c r="A199" s="51" t="s">
        <v>320</v>
      </c>
      <c r="B199" s="68" t="s">
        <v>321</v>
      </c>
      <c r="C199" s="141">
        <v>0</v>
      </c>
      <c r="E199" s="79"/>
      <c r="F199" s="148">
        <f t="shared" si="29"/>
        <v>0</v>
      </c>
      <c r="G199" s="79"/>
      <c r="H199" s="49"/>
      <c r="L199" s="49"/>
      <c r="M199" s="49"/>
      <c r="N199" s="81"/>
    </row>
    <row r="200" spans="1:14" x14ac:dyDescent="0.25">
      <c r="A200" s="51" t="s">
        <v>322</v>
      </c>
      <c r="B200" s="68" t="s">
        <v>12</v>
      </c>
      <c r="C200" s="141">
        <v>0</v>
      </c>
      <c r="E200" s="79"/>
      <c r="F200" s="148">
        <f t="shared" si="29"/>
        <v>0</v>
      </c>
      <c r="G200" s="79"/>
      <c r="H200" s="49"/>
      <c r="L200" s="49"/>
      <c r="M200" s="49"/>
      <c r="N200" s="81"/>
    </row>
    <row r="201" spans="1:14" x14ac:dyDescent="0.25">
      <c r="A201" s="51" t="s">
        <v>323</v>
      </c>
      <c r="B201" s="68" t="s">
        <v>324</v>
      </c>
      <c r="C201" s="141">
        <v>0</v>
      </c>
      <c r="E201" s="79"/>
      <c r="F201" s="148">
        <f t="shared" si="29"/>
        <v>0</v>
      </c>
      <c r="G201" s="79"/>
      <c r="H201" s="49"/>
      <c r="L201" s="49"/>
      <c r="M201" s="49"/>
      <c r="N201" s="81"/>
    </row>
    <row r="202" spans="1:14" x14ac:dyDescent="0.25">
      <c r="A202" s="51" t="s">
        <v>325</v>
      </c>
      <c r="B202" s="68" t="s">
        <v>326</v>
      </c>
      <c r="C202" s="141">
        <v>0</v>
      </c>
      <c r="E202" s="79"/>
      <c r="F202" s="148">
        <f t="shared" si="29"/>
        <v>0</v>
      </c>
      <c r="G202" s="79"/>
      <c r="H202" s="49"/>
      <c r="L202" s="49"/>
      <c r="M202" s="49"/>
      <c r="N202" s="81"/>
    </row>
    <row r="203" spans="1:14" x14ac:dyDescent="0.25">
      <c r="A203" s="51" t="s">
        <v>327</v>
      </c>
      <c r="B203" s="68" t="s">
        <v>328</v>
      </c>
      <c r="C203" s="141">
        <v>0</v>
      </c>
      <c r="E203" s="79"/>
      <c r="F203" s="148">
        <f t="shared" si="29"/>
        <v>0</v>
      </c>
      <c r="G203" s="79"/>
      <c r="H203" s="49"/>
      <c r="L203" s="49"/>
      <c r="M203" s="49"/>
      <c r="N203" s="81"/>
    </row>
    <row r="204" spans="1:14" x14ac:dyDescent="0.25">
      <c r="A204" s="51" t="s">
        <v>329</v>
      </c>
      <c r="B204" s="68" t="s">
        <v>330</v>
      </c>
      <c r="C204" s="141">
        <v>0</v>
      </c>
      <c r="E204" s="79"/>
      <c r="F204" s="148">
        <f t="shared" si="29"/>
        <v>0</v>
      </c>
      <c r="G204" s="79"/>
      <c r="H204" s="49"/>
      <c r="L204" s="49"/>
      <c r="M204" s="49"/>
      <c r="N204" s="81"/>
    </row>
    <row r="205" spans="1:14" x14ac:dyDescent="0.25">
      <c r="A205" s="51" t="s">
        <v>331</v>
      </c>
      <c r="B205" s="68" t="s">
        <v>332</v>
      </c>
      <c r="C205" s="141">
        <v>0</v>
      </c>
      <c r="E205" s="79"/>
      <c r="F205" s="148">
        <f t="shared" si="29"/>
        <v>0</v>
      </c>
      <c r="G205" s="79"/>
      <c r="H205" s="49"/>
      <c r="L205" s="49"/>
      <c r="M205" s="49"/>
      <c r="N205" s="81"/>
    </row>
    <row r="206" spans="1:14" x14ac:dyDescent="0.25">
      <c r="A206" s="51" t="s">
        <v>333</v>
      </c>
      <c r="B206" s="68" t="s">
        <v>143</v>
      </c>
      <c r="C206" s="141">
        <v>0</v>
      </c>
      <c r="E206" s="79"/>
      <c r="F206" s="148">
        <f t="shared" si="29"/>
        <v>0</v>
      </c>
      <c r="G206" s="79"/>
      <c r="H206" s="49"/>
      <c r="L206" s="49"/>
      <c r="M206" s="49"/>
      <c r="N206" s="81"/>
    </row>
    <row r="207" spans="1:14" x14ac:dyDescent="0.25">
      <c r="A207" s="51" t="s">
        <v>334</v>
      </c>
      <c r="B207" s="78" t="s">
        <v>335</v>
      </c>
      <c r="C207" s="141">
        <v>0</v>
      </c>
      <c r="E207" s="79"/>
      <c r="F207" s="148"/>
      <c r="G207" s="79"/>
      <c r="H207" s="49"/>
      <c r="L207" s="49"/>
      <c r="M207" s="49"/>
      <c r="N207" s="81"/>
    </row>
    <row r="208" spans="1:14" x14ac:dyDescent="0.25">
      <c r="A208" s="51" t="s">
        <v>336</v>
      </c>
      <c r="B208" s="85" t="s">
        <v>145</v>
      </c>
      <c r="C208" s="143">
        <f>SUM(C193:C206)</f>
        <v>88.446577605300007</v>
      </c>
      <c r="D208" s="68"/>
      <c r="E208" s="79"/>
      <c r="F208" s="149">
        <f>SUM(F193:F206)</f>
        <v>1</v>
      </c>
      <c r="G208" s="79"/>
      <c r="H208" s="49"/>
      <c r="L208" s="49"/>
      <c r="M208" s="49"/>
      <c r="N208" s="81"/>
    </row>
    <row r="209" spans="1:14" outlineLevel="1" x14ac:dyDescent="0.25">
      <c r="A209" s="51" t="s">
        <v>337</v>
      </c>
      <c r="B209" s="80" t="s">
        <v>147</v>
      </c>
      <c r="C209" s="141"/>
      <c r="E209" s="79"/>
      <c r="F209" s="148">
        <f>IF($C$208=0,"",IF(C209="[for completion]","",C209/$C$208))</f>
        <v>0</v>
      </c>
      <c r="G209" s="79"/>
      <c r="H209" s="49"/>
      <c r="L209" s="49"/>
      <c r="M209" s="49"/>
      <c r="N209" s="81"/>
    </row>
    <row r="210" spans="1:14" outlineLevel="1" x14ac:dyDescent="0.25">
      <c r="A210" s="51" t="s">
        <v>338</v>
      </c>
      <c r="B210" s="80" t="s">
        <v>147</v>
      </c>
      <c r="C210" s="141"/>
      <c r="E210" s="79"/>
      <c r="F210" s="148">
        <f t="shared" ref="F210:F215" si="30">IF($C$208=0,"",IF(C210="[for completion]","",C210/$C$208))</f>
        <v>0</v>
      </c>
      <c r="G210" s="79"/>
      <c r="H210" s="49"/>
      <c r="L210" s="49"/>
      <c r="M210" s="49"/>
      <c r="N210" s="81"/>
    </row>
    <row r="211" spans="1:14" outlineLevel="1" x14ac:dyDescent="0.25">
      <c r="A211" s="51" t="s">
        <v>339</v>
      </c>
      <c r="B211" s="80" t="s">
        <v>147</v>
      </c>
      <c r="C211" s="141"/>
      <c r="E211" s="79"/>
      <c r="F211" s="148">
        <f t="shared" si="30"/>
        <v>0</v>
      </c>
      <c r="G211" s="79"/>
      <c r="H211" s="49"/>
      <c r="L211" s="49"/>
      <c r="M211" s="49"/>
      <c r="N211" s="81"/>
    </row>
    <row r="212" spans="1:14" outlineLevel="1" x14ac:dyDescent="0.25">
      <c r="A212" s="51" t="s">
        <v>340</v>
      </c>
      <c r="B212" s="80" t="s">
        <v>147</v>
      </c>
      <c r="C212" s="141"/>
      <c r="E212" s="79"/>
      <c r="F212" s="148">
        <f t="shared" si="30"/>
        <v>0</v>
      </c>
      <c r="G212" s="79"/>
      <c r="H212" s="49"/>
      <c r="L212" s="49"/>
      <c r="M212" s="49"/>
      <c r="N212" s="81"/>
    </row>
    <row r="213" spans="1:14" outlineLevel="1" x14ac:dyDescent="0.25">
      <c r="A213" s="51" t="s">
        <v>341</v>
      </c>
      <c r="B213" s="80" t="s">
        <v>147</v>
      </c>
      <c r="C213" s="141"/>
      <c r="E213" s="79"/>
      <c r="F213" s="148">
        <f t="shared" si="30"/>
        <v>0</v>
      </c>
      <c r="G213" s="79"/>
      <c r="H213" s="49"/>
      <c r="L213" s="49"/>
      <c r="M213" s="49"/>
      <c r="N213" s="81"/>
    </row>
    <row r="214" spans="1:14" outlineLevel="1" x14ac:dyDescent="0.25">
      <c r="A214" s="51" t="s">
        <v>342</v>
      </c>
      <c r="B214" s="80" t="s">
        <v>147</v>
      </c>
      <c r="C214" s="141"/>
      <c r="E214" s="79"/>
      <c r="F214" s="148">
        <f t="shared" si="30"/>
        <v>0</v>
      </c>
      <c r="G214" s="79"/>
      <c r="H214" s="49"/>
      <c r="L214" s="49"/>
      <c r="M214" s="49"/>
      <c r="N214" s="81"/>
    </row>
    <row r="215" spans="1:14" outlineLevel="1" x14ac:dyDescent="0.25">
      <c r="A215" s="51" t="s">
        <v>343</v>
      </c>
      <c r="B215" s="80" t="s">
        <v>147</v>
      </c>
      <c r="C215" s="141"/>
      <c r="E215" s="79"/>
      <c r="F215" s="148">
        <f t="shared" si="30"/>
        <v>0</v>
      </c>
      <c r="G215" s="79"/>
      <c r="H215" s="49"/>
      <c r="L215" s="49"/>
      <c r="M215" s="49"/>
      <c r="N215" s="81"/>
    </row>
    <row r="216" spans="1:14" ht="15" customHeight="1" x14ac:dyDescent="0.25">
      <c r="A216" s="70"/>
      <c r="B216" s="71" t="s">
        <v>344</v>
      </c>
      <c r="C216" s="70" t="s">
        <v>111</v>
      </c>
      <c r="D216" s="70"/>
      <c r="E216" s="72"/>
      <c r="F216" s="73" t="s">
        <v>133</v>
      </c>
      <c r="G216" s="73" t="s">
        <v>266</v>
      </c>
      <c r="H216" s="49"/>
      <c r="L216" s="49"/>
      <c r="M216" s="49"/>
      <c r="N216" s="81"/>
    </row>
    <row r="217" spans="1:14" x14ac:dyDescent="0.25">
      <c r="A217" s="51" t="s">
        <v>345</v>
      </c>
      <c r="B217" s="47" t="s">
        <v>346</v>
      </c>
      <c r="C217" s="141">
        <v>88.446577605300007</v>
      </c>
      <c r="E217" s="89"/>
      <c r="F217" s="148">
        <f>IF($C$38=0,"",IF(C217="[for completion]","",IF(C217="","",C217/$C$38)))</f>
        <v>0.1056167333370327</v>
      </c>
      <c r="G217" s="148">
        <f>IF($C$39=0,"",IF(C217="[for completion]","",IF(C217="","",C217/$C$39)))</f>
        <v>0.10850876275018097</v>
      </c>
      <c r="H217" s="49"/>
      <c r="L217" s="49"/>
      <c r="M217" s="49"/>
      <c r="N217" s="81"/>
    </row>
    <row r="218" spans="1:14" x14ac:dyDescent="0.25">
      <c r="A218" s="51" t="s">
        <v>347</v>
      </c>
      <c r="B218" s="47" t="s">
        <v>348</v>
      </c>
      <c r="C218" s="141">
        <v>0</v>
      </c>
      <c r="E218" s="89"/>
      <c r="F218" s="148">
        <f t="shared" ref="F218:F219" si="31">IF($C$38=0,"",IF(C218="[for completion]","",IF(C218="","",C218/$C$38)))</f>
        <v>0</v>
      </c>
      <c r="G218" s="148">
        <f t="shared" ref="G218:G219" si="32">IF($C$39=0,"",IF(C218="[for completion]","",IF(C218="","",C218/$C$39)))</f>
        <v>0</v>
      </c>
      <c r="H218" s="49"/>
      <c r="L218" s="49"/>
      <c r="M218" s="49"/>
      <c r="N218" s="81"/>
    </row>
    <row r="219" spans="1:14" x14ac:dyDescent="0.25">
      <c r="A219" s="51" t="s">
        <v>349</v>
      </c>
      <c r="B219" s="47" t="s">
        <v>143</v>
      </c>
      <c r="C219" s="141">
        <v>0</v>
      </c>
      <c r="E219" s="89"/>
      <c r="F219" s="148">
        <f t="shared" si="31"/>
        <v>0</v>
      </c>
      <c r="G219" s="148">
        <f t="shared" si="32"/>
        <v>0</v>
      </c>
      <c r="H219" s="49"/>
      <c r="L219" s="49"/>
      <c r="M219" s="49"/>
      <c r="N219" s="81"/>
    </row>
    <row r="220" spans="1:14" x14ac:dyDescent="0.25">
      <c r="A220" s="51" t="s">
        <v>350</v>
      </c>
      <c r="B220" s="85" t="s">
        <v>145</v>
      </c>
      <c r="C220" s="141">
        <f>SUM(C217:C219)</f>
        <v>88.446577605300007</v>
      </c>
      <c r="E220" s="89"/>
      <c r="F220" s="138">
        <f>SUM(F217:F219)</f>
        <v>0.1056167333370327</v>
      </c>
      <c r="G220" s="138">
        <f>SUM(G217:G219)</f>
        <v>0.10850876275018097</v>
      </c>
      <c r="H220" s="49"/>
      <c r="L220" s="49"/>
      <c r="M220" s="49"/>
      <c r="N220" s="81"/>
    </row>
    <row r="221" spans="1:14" outlineLevel="1" x14ac:dyDescent="0.25">
      <c r="A221" s="51" t="s">
        <v>351</v>
      </c>
      <c r="B221" s="80" t="s">
        <v>147</v>
      </c>
      <c r="C221" s="141"/>
      <c r="E221" s="89"/>
      <c r="F221" s="148" t="str">
        <f t="shared" ref="F221:F227" si="33">IF($C$38=0,"",IF(C221="[for completion]","",IF(C221="","",C221/$C$38)))</f>
        <v/>
      </c>
      <c r="G221" s="148" t="str">
        <f t="shared" ref="G221:G227" si="34">IF($C$39=0,"",IF(C221="[for completion]","",IF(C221="","",C221/$C$39)))</f>
        <v/>
      </c>
      <c r="H221" s="49"/>
      <c r="L221" s="49"/>
      <c r="M221" s="49"/>
      <c r="N221" s="81"/>
    </row>
    <row r="222" spans="1:14" outlineLevel="1" x14ac:dyDescent="0.25">
      <c r="A222" s="51" t="s">
        <v>352</v>
      </c>
      <c r="B222" s="80" t="s">
        <v>147</v>
      </c>
      <c r="C222" s="141"/>
      <c r="E222" s="89"/>
      <c r="F222" s="148" t="str">
        <f t="shared" si="33"/>
        <v/>
      </c>
      <c r="G222" s="148" t="str">
        <f t="shared" si="34"/>
        <v/>
      </c>
      <c r="H222" s="49"/>
      <c r="L222" s="49"/>
      <c r="M222" s="49"/>
      <c r="N222" s="81"/>
    </row>
    <row r="223" spans="1:14" outlineLevel="1" x14ac:dyDescent="0.25">
      <c r="A223" s="51" t="s">
        <v>353</v>
      </c>
      <c r="B223" s="80" t="s">
        <v>147</v>
      </c>
      <c r="C223" s="141"/>
      <c r="E223" s="89"/>
      <c r="F223" s="148" t="str">
        <f t="shared" si="33"/>
        <v/>
      </c>
      <c r="G223" s="148" t="str">
        <f t="shared" si="34"/>
        <v/>
      </c>
      <c r="H223" s="49"/>
      <c r="L223" s="49"/>
      <c r="M223" s="49"/>
      <c r="N223" s="81"/>
    </row>
    <row r="224" spans="1:14" outlineLevel="1" x14ac:dyDescent="0.25">
      <c r="A224" s="51" t="s">
        <v>354</v>
      </c>
      <c r="B224" s="80" t="s">
        <v>147</v>
      </c>
      <c r="C224" s="141"/>
      <c r="E224" s="89"/>
      <c r="F224" s="148" t="str">
        <f t="shared" si="33"/>
        <v/>
      </c>
      <c r="G224" s="148" t="str">
        <f t="shared" si="34"/>
        <v/>
      </c>
      <c r="H224" s="49"/>
      <c r="L224" s="49"/>
      <c r="M224" s="49"/>
      <c r="N224" s="81"/>
    </row>
    <row r="225" spans="1:14" outlineLevel="1" x14ac:dyDescent="0.25">
      <c r="A225" s="51" t="s">
        <v>355</v>
      </c>
      <c r="B225" s="80" t="s">
        <v>147</v>
      </c>
      <c r="C225" s="141"/>
      <c r="E225" s="89"/>
      <c r="F225" s="148" t="str">
        <f t="shared" si="33"/>
        <v/>
      </c>
      <c r="G225" s="148" t="str">
        <f t="shared" si="34"/>
        <v/>
      </c>
      <c r="H225" s="49"/>
      <c r="L225" s="49"/>
      <c r="M225" s="49"/>
    </row>
    <row r="226" spans="1:14" outlineLevel="1" x14ac:dyDescent="0.25">
      <c r="A226" s="51" t="s">
        <v>356</v>
      </c>
      <c r="B226" s="80" t="s">
        <v>147</v>
      </c>
      <c r="C226" s="141"/>
      <c r="E226" s="68"/>
      <c r="F226" s="148" t="str">
        <f t="shared" si="33"/>
        <v/>
      </c>
      <c r="G226" s="148" t="str">
        <f t="shared" si="34"/>
        <v/>
      </c>
      <c r="H226" s="49"/>
      <c r="L226" s="49"/>
      <c r="M226" s="49"/>
    </row>
    <row r="227" spans="1:14" outlineLevel="1" x14ac:dyDescent="0.25">
      <c r="A227" s="51" t="s">
        <v>357</v>
      </c>
      <c r="B227" s="80" t="s">
        <v>147</v>
      </c>
      <c r="C227" s="141"/>
      <c r="E227" s="89"/>
      <c r="F227" s="148" t="str">
        <f t="shared" si="33"/>
        <v/>
      </c>
      <c r="G227" s="148" t="str">
        <f t="shared" si="34"/>
        <v/>
      </c>
      <c r="H227" s="49"/>
      <c r="L227" s="49"/>
      <c r="M227" s="49"/>
    </row>
    <row r="228" spans="1:14" ht="15" customHeight="1" x14ac:dyDescent="0.25">
      <c r="A228" s="70"/>
      <c r="B228" s="71" t="s">
        <v>358</v>
      </c>
      <c r="C228" s="70"/>
      <c r="D228" s="70"/>
      <c r="E228" s="72"/>
      <c r="F228" s="73"/>
      <c r="G228" s="73"/>
      <c r="H228" s="49"/>
      <c r="L228" s="49"/>
      <c r="M228" s="49"/>
    </row>
    <row r="229" spans="1:14" x14ac:dyDescent="0.25">
      <c r="A229" s="51" t="s">
        <v>359</v>
      </c>
      <c r="B229" s="68" t="s">
        <v>360</v>
      </c>
      <c r="C229" s="51" t="s">
        <v>2726</v>
      </c>
      <c r="H229" s="49"/>
      <c r="L229" s="49"/>
      <c r="M229" s="49"/>
    </row>
    <row r="230" spans="1:14" ht="15" customHeight="1" x14ac:dyDescent="0.25">
      <c r="A230" s="70"/>
      <c r="B230" s="71" t="s">
        <v>361</v>
      </c>
      <c r="C230" s="70"/>
      <c r="D230" s="70"/>
      <c r="E230" s="72"/>
      <c r="F230" s="73"/>
      <c r="G230" s="73"/>
      <c r="H230" s="49"/>
      <c r="L230" s="49"/>
      <c r="M230" s="49"/>
    </row>
    <row r="231" spans="1:14" x14ac:dyDescent="0.25">
      <c r="A231" s="51" t="s">
        <v>11</v>
      </c>
      <c r="B231" s="51" t="s">
        <v>1416</v>
      </c>
      <c r="C231" s="141">
        <v>0</v>
      </c>
      <c r="E231" s="68"/>
      <c r="H231" s="49"/>
      <c r="L231" s="49"/>
      <c r="M231" s="49"/>
    </row>
    <row r="232" spans="1:14" x14ac:dyDescent="0.25">
      <c r="A232" s="51" t="s">
        <v>362</v>
      </c>
      <c r="B232" s="1" t="s">
        <v>363</v>
      </c>
      <c r="C232" s="141">
        <v>0</v>
      </c>
      <c r="E232" s="68"/>
      <c r="H232" s="49"/>
      <c r="L232" s="49"/>
      <c r="M232" s="49"/>
    </row>
    <row r="233" spans="1:14" x14ac:dyDescent="0.25">
      <c r="A233" s="51" t="s">
        <v>364</v>
      </c>
      <c r="B233" s="1" t="s">
        <v>365</v>
      </c>
      <c r="C233" s="141">
        <v>0</v>
      </c>
      <c r="E233" s="68"/>
      <c r="H233" s="49"/>
      <c r="L233" s="49"/>
      <c r="M233" s="49"/>
    </row>
    <row r="234" spans="1:14" outlineLevel="1" x14ac:dyDescent="0.25">
      <c r="A234" s="51" t="s">
        <v>366</v>
      </c>
      <c r="B234" s="66" t="s">
        <v>367</v>
      </c>
      <c r="C234" s="143"/>
      <c r="D234" s="68"/>
      <c r="E234" s="68"/>
      <c r="H234" s="49"/>
      <c r="L234" s="49"/>
      <c r="M234" s="49"/>
    </row>
    <row r="235" spans="1:14" outlineLevel="1" x14ac:dyDescent="0.25">
      <c r="A235" s="51" t="s">
        <v>368</v>
      </c>
      <c r="B235" s="66" t="s">
        <v>369</v>
      </c>
      <c r="C235" s="143"/>
      <c r="D235" s="68"/>
      <c r="E235" s="68"/>
      <c r="H235" s="49"/>
      <c r="L235" s="49"/>
      <c r="M235" s="49"/>
    </row>
    <row r="236" spans="1:14" outlineLevel="1" x14ac:dyDescent="0.25">
      <c r="A236" s="51" t="s">
        <v>370</v>
      </c>
      <c r="B236" s="66" t="s">
        <v>371</v>
      </c>
      <c r="C236" s="68"/>
      <c r="D236" s="68"/>
      <c r="E236" s="68"/>
      <c r="H236" s="49"/>
      <c r="L236" s="49"/>
      <c r="M236" s="49"/>
    </row>
    <row r="237" spans="1:14" outlineLevel="1" x14ac:dyDescent="0.25">
      <c r="A237" s="51" t="s">
        <v>372</v>
      </c>
      <c r="C237" s="68"/>
      <c r="D237" s="68"/>
      <c r="E237" s="68"/>
      <c r="H237" s="49"/>
      <c r="L237" s="49"/>
      <c r="M237" s="49"/>
    </row>
    <row r="238" spans="1:14" outlineLevel="1" x14ac:dyDescent="0.25">
      <c r="A238" s="51" t="s">
        <v>373</v>
      </c>
      <c r="C238" s="68"/>
      <c r="D238" s="68"/>
      <c r="E238" s="68"/>
      <c r="H238" s="49"/>
      <c r="L238" s="49"/>
      <c r="M238" s="49"/>
    </row>
    <row r="239" spans="1:14" outlineLevel="1" x14ac:dyDescent="0.25">
      <c r="A239" s="70"/>
      <c r="B239" s="71" t="s">
        <v>2356</v>
      </c>
      <c r="C239" s="70"/>
      <c r="D239" s="70"/>
      <c r="E239" s="72"/>
      <c r="F239" s="73"/>
      <c r="G239" s="73"/>
      <c r="H239" s="49"/>
      <c r="K239"/>
      <c r="L239"/>
      <c r="M239"/>
      <c r="N239"/>
    </row>
    <row r="240" spans="1:14" ht="30" outlineLevel="1" x14ac:dyDescent="0.25">
      <c r="A240" s="51" t="s">
        <v>1642</v>
      </c>
      <c r="B240" s="51" t="s">
        <v>2281</v>
      </c>
      <c r="C240" s="51" t="s">
        <v>83</v>
      </c>
      <c r="D240"/>
      <c r="E240"/>
      <c r="F240"/>
      <c r="G240"/>
      <c r="H240" s="49"/>
      <c r="K240"/>
      <c r="L240"/>
      <c r="M240"/>
      <c r="N240"/>
    </row>
    <row r="241" spans="1:14" ht="30" outlineLevel="1" x14ac:dyDescent="0.25">
      <c r="A241" s="51" t="s">
        <v>1645</v>
      </c>
      <c r="B241" s="51" t="s">
        <v>2323</v>
      </c>
      <c r="C241" s="173" t="s">
        <v>83</v>
      </c>
      <c r="D241"/>
      <c r="E241"/>
      <c r="F241"/>
      <c r="G241"/>
      <c r="H241" s="49"/>
      <c r="K241"/>
      <c r="L241"/>
      <c r="M241"/>
      <c r="N241"/>
    </row>
    <row r="242" spans="1:14" outlineLevel="1" x14ac:dyDescent="0.25">
      <c r="A242" s="51" t="s">
        <v>2279</v>
      </c>
      <c r="B242" s="51" t="s">
        <v>1647</v>
      </c>
      <c r="C242" s="173" t="s">
        <v>1648</v>
      </c>
      <c r="D242"/>
      <c r="E242"/>
      <c r="F242"/>
      <c r="G242"/>
      <c r="H242" s="49"/>
      <c r="K242"/>
      <c r="L242"/>
      <c r="M242"/>
      <c r="N242"/>
    </row>
    <row r="243" spans="1:14" ht="45" outlineLevel="1" x14ac:dyDescent="0.25">
      <c r="A243" s="51" t="s">
        <v>2280</v>
      </c>
      <c r="B243" s="51" t="s">
        <v>1643</v>
      </c>
      <c r="C243" s="51" t="s">
        <v>1644</v>
      </c>
      <c r="D243"/>
      <c r="E243"/>
      <c r="F243"/>
      <c r="G243"/>
      <c r="H243" s="49"/>
      <c r="K243"/>
      <c r="L243"/>
      <c r="M243"/>
      <c r="N243"/>
    </row>
    <row r="244" spans="1:14" outlineLevel="1" x14ac:dyDescent="0.25">
      <c r="A244" s="51" t="s">
        <v>1649</v>
      </c>
      <c r="D244"/>
      <c r="E244"/>
      <c r="F244"/>
      <c r="G244"/>
      <c r="H244" s="49"/>
      <c r="K244"/>
      <c r="L244"/>
      <c r="M244"/>
      <c r="N244"/>
    </row>
    <row r="245" spans="1:14" outlineLevel="1" x14ac:dyDescent="0.25">
      <c r="A245" s="51" t="s">
        <v>1650</v>
      </c>
      <c r="D245"/>
      <c r="E245"/>
      <c r="F245"/>
      <c r="G245"/>
      <c r="H245" s="49"/>
      <c r="K245"/>
      <c r="L245"/>
      <c r="M245"/>
      <c r="N245"/>
    </row>
    <row r="246" spans="1:14" outlineLevel="1" x14ac:dyDescent="0.25">
      <c r="A246" s="51" t="s">
        <v>1646</v>
      </c>
      <c r="D246"/>
      <c r="E246"/>
      <c r="F246"/>
      <c r="G246"/>
      <c r="H246" s="49"/>
      <c r="K246"/>
      <c r="L246"/>
      <c r="M246"/>
      <c r="N246"/>
    </row>
    <row r="247" spans="1:14" outlineLevel="1" x14ac:dyDescent="0.25">
      <c r="A247" s="51" t="s">
        <v>1651</v>
      </c>
      <c r="D247"/>
      <c r="E247"/>
      <c r="F247"/>
      <c r="G247"/>
      <c r="H247" s="49"/>
      <c r="K247"/>
      <c r="L247"/>
      <c r="M247"/>
      <c r="N247"/>
    </row>
    <row r="248" spans="1:14" outlineLevel="1" x14ac:dyDescent="0.25">
      <c r="A248" s="51" t="s">
        <v>1652</v>
      </c>
      <c r="D248"/>
      <c r="E248"/>
      <c r="F248"/>
      <c r="G248"/>
      <c r="H248" s="49"/>
      <c r="K248"/>
      <c r="L248"/>
      <c r="M248"/>
      <c r="N248"/>
    </row>
    <row r="249" spans="1:14" outlineLevel="1" x14ac:dyDescent="0.25">
      <c r="A249" s="51" t="s">
        <v>1653</v>
      </c>
      <c r="D249"/>
      <c r="E249"/>
      <c r="F249"/>
      <c r="G249"/>
      <c r="H249" s="49"/>
      <c r="K249"/>
      <c r="L249"/>
      <c r="M249"/>
      <c r="N249"/>
    </row>
    <row r="250" spans="1:14" outlineLevel="1" x14ac:dyDescent="0.25">
      <c r="A250" s="51" t="s">
        <v>1654</v>
      </c>
      <c r="D250"/>
      <c r="E250"/>
      <c r="F250"/>
      <c r="G250"/>
      <c r="H250" s="49"/>
      <c r="K250"/>
      <c r="L250"/>
      <c r="M250"/>
      <c r="N250"/>
    </row>
    <row r="251" spans="1:14" outlineLevel="1" x14ac:dyDescent="0.25">
      <c r="A251" s="51" t="s">
        <v>1655</v>
      </c>
      <c r="D251"/>
      <c r="E251"/>
      <c r="F251"/>
      <c r="G251"/>
      <c r="H251" s="49"/>
      <c r="K251"/>
      <c r="L251"/>
      <c r="M251"/>
      <c r="N251"/>
    </row>
    <row r="252" spans="1:14" outlineLevel="1" x14ac:dyDescent="0.25">
      <c r="A252" s="51" t="s">
        <v>1656</v>
      </c>
      <c r="D252"/>
      <c r="E252"/>
      <c r="F252"/>
      <c r="G252"/>
      <c r="H252" s="49"/>
      <c r="K252"/>
      <c r="L252"/>
      <c r="M252"/>
      <c r="N252"/>
    </row>
    <row r="253" spans="1:14" outlineLevel="1" x14ac:dyDescent="0.25">
      <c r="A253" s="51" t="s">
        <v>1657</v>
      </c>
      <c r="D253"/>
      <c r="E253"/>
      <c r="F253"/>
      <c r="G253"/>
      <c r="H253" s="49"/>
      <c r="K253"/>
      <c r="L253"/>
      <c r="M253"/>
      <c r="N253"/>
    </row>
    <row r="254" spans="1:14" outlineLevel="1" x14ac:dyDescent="0.25">
      <c r="A254" s="51" t="s">
        <v>1658</v>
      </c>
      <c r="D254"/>
      <c r="E254"/>
      <c r="F254"/>
      <c r="G254"/>
      <c r="H254" s="49"/>
      <c r="K254"/>
      <c r="L254"/>
      <c r="M254"/>
      <c r="N254"/>
    </row>
    <row r="255" spans="1:14" outlineLevel="1" x14ac:dyDescent="0.25">
      <c r="A255" s="51" t="s">
        <v>1659</v>
      </c>
      <c r="D255"/>
      <c r="E255"/>
      <c r="F255"/>
      <c r="G255"/>
      <c r="H255" s="49"/>
      <c r="K255"/>
      <c r="L255"/>
      <c r="M255"/>
      <c r="N255"/>
    </row>
    <row r="256" spans="1:14" outlineLevel="1" x14ac:dyDescent="0.25">
      <c r="A256" s="51" t="s">
        <v>1660</v>
      </c>
      <c r="D256"/>
      <c r="E256"/>
      <c r="F256"/>
      <c r="G256"/>
      <c r="H256" s="49"/>
      <c r="K256"/>
      <c r="L256"/>
      <c r="M256"/>
      <c r="N256"/>
    </row>
    <row r="257" spans="1:14" outlineLevel="1" x14ac:dyDescent="0.25">
      <c r="A257" s="51" t="s">
        <v>1661</v>
      </c>
      <c r="D257"/>
      <c r="E257"/>
      <c r="F257"/>
      <c r="G257"/>
      <c r="H257" s="49"/>
      <c r="K257"/>
      <c r="L257"/>
      <c r="M257"/>
      <c r="N257"/>
    </row>
    <row r="258" spans="1:14" outlineLevel="1" x14ac:dyDescent="0.25">
      <c r="A258" s="51" t="s">
        <v>1662</v>
      </c>
      <c r="D258"/>
      <c r="E258"/>
      <c r="F258"/>
      <c r="G258"/>
      <c r="H258" s="49"/>
      <c r="K258"/>
      <c r="L258"/>
      <c r="M258"/>
      <c r="N258"/>
    </row>
    <row r="259" spans="1:14" outlineLevel="1" x14ac:dyDescent="0.25">
      <c r="A259" s="51" t="s">
        <v>1663</v>
      </c>
      <c r="D259"/>
      <c r="E259"/>
      <c r="F259"/>
      <c r="G259"/>
      <c r="H259" s="49"/>
      <c r="K259"/>
      <c r="L259"/>
      <c r="M259"/>
      <c r="N259"/>
    </row>
    <row r="260" spans="1:14" outlineLevel="1" x14ac:dyDescent="0.25">
      <c r="A260" s="51" t="s">
        <v>1664</v>
      </c>
      <c r="D260"/>
      <c r="E260"/>
      <c r="F260"/>
      <c r="G260"/>
      <c r="H260" s="49"/>
      <c r="K260"/>
      <c r="L260"/>
      <c r="M260"/>
      <c r="N260"/>
    </row>
    <row r="261" spans="1:14" outlineLevel="1" x14ac:dyDescent="0.25">
      <c r="A261" s="51" t="s">
        <v>1665</v>
      </c>
      <c r="D261"/>
      <c r="E261"/>
      <c r="F261"/>
      <c r="G261"/>
      <c r="H261" s="49"/>
      <c r="K261"/>
      <c r="L261"/>
      <c r="M261"/>
      <c r="N261"/>
    </row>
    <row r="262" spans="1:14" outlineLevel="1" x14ac:dyDescent="0.25">
      <c r="A262" s="51" t="s">
        <v>1666</v>
      </c>
      <c r="D262"/>
      <c r="E262"/>
      <c r="F262"/>
      <c r="G262"/>
      <c r="H262" s="49"/>
      <c r="K262"/>
      <c r="L262"/>
      <c r="M262"/>
      <c r="N262"/>
    </row>
    <row r="263" spans="1:14" outlineLevel="1" x14ac:dyDescent="0.25">
      <c r="A263" s="51" t="s">
        <v>1667</v>
      </c>
      <c r="D263"/>
      <c r="E263"/>
      <c r="F263"/>
      <c r="G263"/>
      <c r="H263" s="49"/>
      <c r="K263"/>
      <c r="L263"/>
      <c r="M263"/>
      <c r="N263"/>
    </row>
    <row r="264" spans="1:14" outlineLevel="1" x14ac:dyDescent="0.25">
      <c r="A264" s="51" t="s">
        <v>1668</v>
      </c>
      <c r="D264"/>
      <c r="E264"/>
      <c r="F264"/>
      <c r="G264"/>
      <c r="H264" s="49"/>
      <c r="K264"/>
      <c r="L264"/>
      <c r="M264"/>
      <c r="N264"/>
    </row>
    <row r="265" spans="1:14" outlineLevel="1" x14ac:dyDescent="0.25">
      <c r="A265" s="51" t="s">
        <v>1669</v>
      </c>
      <c r="D265"/>
      <c r="E265"/>
      <c r="F265"/>
      <c r="G265"/>
      <c r="H265" s="49"/>
      <c r="K265"/>
      <c r="L265"/>
      <c r="M265"/>
      <c r="N265"/>
    </row>
    <row r="266" spans="1:14" outlineLevel="1" x14ac:dyDescent="0.25">
      <c r="A266" s="51" t="s">
        <v>1670</v>
      </c>
      <c r="D266"/>
      <c r="E266"/>
      <c r="F266"/>
      <c r="G266"/>
      <c r="H266" s="49"/>
      <c r="K266"/>
      <c r="L266"/>
      <c r="M266"/>
      <c r="N266"/>
    </row>
    <row r="267" spans="1:14" outlineLevel="1" x14ac:dyDescent="0.25">
      <c r="A267" s="51" t="s">
        <v>1671</v>
      </c>
      <c r="D267"/>
      <c r="E267"/>
      <c r="F267"/>
      <c r="G267"/>
      <c r="H267" s="49"/>
      <c r="K267"/>
      <c r="L267"/>
      <c r="M267"/>
      <c r="N267"/>
    </row>
    <row r="268" spans="1:14" outlineLevel="1" x14ac:dyDescent="0.25">
      <c r="A268" s="51" t="s">
        <v>1672</v>
      </c>
      <c r="D268"/>
      <c r="E268"/>
      <c r="F268"/>
      <c r="G268"/>
      <c r="H268" s="49"/>
      <c r="K268"/>
      <c r="L268"/>
      <c r="M268"/>
      <c r="N268"/>
    </row>
    <row r="269" spans="1:14" outlineLevel="1" x14ac:dyDescent="0.25">
      <c r="A269" s="51" t="s">
        <v>1673</v>
      </c>
      <c r="D269"/>
      <c r="E269"/>
      <c r="F269"/>
      <c r="G269"/>
      <c r="H269" s="49"/>
      <c r="K269"/>
      <c r="L269"/>
      <c r="M269"/>
      <c r="N269"/>
    </row>
    <row r="270" spans="1:14" outlineLevel="1" x14ac:dyDescent="0.25">
      <c r="A270" s="51" t="s">
        <v>1674</v>
      </c>
      <c r="D270"/>
      <c r="E270"/>
      <c r="F270"/>
      <c r="G270"/>
      <c r="H270" s="49"/>
      <c r="K270"/>
      <c r="L270"/>
      <c r="M270"/>
      <c r="N270"/>
    </row>
    <row r="271" spans="1:14" outlineLevel="1" x14ac:dyDescent="0.25">
      <c r="A271" s="51" t="s">
        <v>1675</v>
      </c>
      <c r="D271"/>
      <c r="E271"/>
      <c r="F271"/>
      <c r="G271"/>
      <c r="H271" s="49"/>
      <c r="K271"/>
      <c r="L271"/>
      <c r="M271"/>
      <c r="N271"/>
    </row>
    <row r="272" spans="1:14" outlineLevel="1" x14ac:dyDescent="0.25">
      <c r="A272" s="51" t="s">
        <v>1676</v>
      </c>
      <c r="D272"/>
      <c r="E272"/>
      <c r="F272"/>
      <c r="G272"/>
      <c r="H272" s="49"/>
      <c r="K272"/>
      <c r="L272"/>
      <c r="M272"/>
      <c r="N272"/>
    </row>
    <row r="273" spans="1:14" outlineLevel="1" x14ac:dyDescent="0.25">
      <c r="A273" s="51" t="s">
        <v>1677</v>
      </c>
      <c r="D273"/>
      <c r="E273"/>
      <c r="F273"/>
      <c r="G273"/>
      <c r="H273" s="49"/>
      <c r="K273"/>
      <c r="L273"/>
      <c r="M273"/>
      <c r="N273"/>
    </row>
    <row r="274" spans="1:14" outlineLevel="1" x14ac:dyDescent="0.25">
      <c r="A274" s="51" t="s">
        <v>1678</v>
      </c>
      <c r="D274"/>
      <c r="E274"/>
      <c r="F274"/>
      <c r="G274"/>
      <c r="H274" s="49"/>
      <c r="K274"/>
      <c r="L274"/>
      <c r="M274"/>
      <c r="N274"/>
    </row>
    <row r="275" spans="1:14" outlineLevel="1" x14ac:dyDescent="0.25">
      <c r="A275" s="51" t="s">
        <v>1679</v>
      </c>
      <c r="D275"/>
      <c r="E275"/>
      <c r="F275"/>
      <c r="G275"/>
      <c r="H275" s="49"/>
      <c r="K275"/>
      <c r="L275"/>
      <c r="M275"/>
      <c r="N275"/>
    </row>
    <row r="276" spans="1:14" outlineLevel="1" x14ac:dyDescent="0.25">
      <c r="A276" s="51" t="s">
        <v>1680</v>
      </c>
      <c r="D276"/>
      <c r="E276"/>
      <c r="F276"/>
      <c r="G276"/>
      <c r="H276" s="49"/>
      <c r="K276"/>
      <c r="L276"/>
      <c r="M276"/>
      <c r="N276"/>
    </row>
    <row r="277" spans="1:14" outlineLevel="1" x14ac:dyDescent="0.25">
      <c r="A277" s="51" t="s">
        <v>1681</v>
      </c>
      <c r="D277"/>
      <c r="E277"/>
      <c r="F277"/>
      <c r="G277"/>
      <c r="H277" s="49"/>
      <c r="K277"/>
      <c r="L277"/>
      <c r="M277"/>
      <c r="N277"/>
    </row>
    <row r="278" spans="1:14" outlineLevel="1" x14ac:dyDescent="0.25">
      <c r="A278" s="51" t="s">
        <v>1682</v>
      </c>
      <c r="D278"/>
      <c r="E278"/>
      <c r="F278"/>
      <c r="G278"/>
      <c r="H278" s="49"/>
      <c r="K278"/>
      <c r="L278"/>
      <c r="M278"/>
      <c r="N278"/>
    </row>
    <row r="279" spans="1:14" outlineLevel="1" x14ac:dyDescent="0.25">
      <c r="A279" s="51" t="s">
        <v>1683</v>
      </c>
      <c r="D279"/>
      <c r="E279"/>
      <c r="F279"/>
      <c r="G279"/>
      <c r="H279" s="49"/>
      <c r="K279"/>
      <c r="L279"/>
      <c r="M279"/>
      <c r="N279"/>
    </row>
    <row r="280" spans="1:14" outlineLevel="1" x14ac:dyDescent="0.25">
      <c r="A280" s="51" t="s">
        <v>1684</v>
      </c>
      <c r="D280"/>
      <c r="E280"/>
      <c r="F280"/>
      <c r="G280"/>
      <c r="H280" s="49"/>
      <c r="K280"/>
      <c r="L280"/>
      <c r="M280"/>
      <c r="N280"/>
    </row>
    <row r="281" spans="1:14" outlineLevel="1" x14ac:dyDescent="0.25">
      <c r="A281" s="51" t="s">
        <v>1685</v>
      </c>
      <c r="D281"/>
      <c r="E281"/>
      <c r="F281"/>
      <c r="G281"/>
      <c r="H281" s="49"/>
      <c r="K281"/>
      <c r="L281"/>
      <c r="M281"/>
      <c r="N281"/>
    </row>
    <row r="282" spans="1:14" outlineLevel="1" x14ac:dyDescent="0.25">
      <c r="A282" s="51" t="s">
        <v>1686</v>
      </c>
      <c r="D282"/>
      <c r="E282"/>
      <c r="F282"/>
      <c r="G282"/>
      <c r="H282" s="49"/>
      <c r="K282"/>
      <c r="L282"/>
      <c r="M282"/>
      <c r="N282"/>
    </row>
    <row r="283" spans="1:14" outlineLevel="1" x14ac:dyDescent="0.25">
      <c r="A283" s="51" t="s">
        <v>1687</v>
      </c>
      <c r="D283"/>
      <c r="E283"/>
      <c r="F283"/>
      <c r="G283"/>
      <c r="H283" s="49"/>
      <c r="K283"/>
      <c r="L283"/>
      <c r="M283"/>
      <c r="N283"/>
    </row>
    <row r="284" spans="1:14" outlineLevel="1" x14ac:dyDescent="0.25">
      <c r="A284" s="51" t="s">
        <v>1688</v>
      </c>
      <c r="D284"/>
      <c r="E284"/>
      <c r="F284"/>
      <c r="G284"/>
      <c r="H284" s="49"/>
      <c r="K284"/>
      <c r="L284"/>
      <c r="M284"/>
      <c r="N284"/>
    </row>
    <row r="285" spans="1:14" ht="37.5" x14ac:dyDescent="0.25">
      <c r="A285" s="62"/>
      <c r="B285" s="62" t="s">
        <v>374</v>
      </c>
      <c r="C285" s="62" t="s">
        <v>1</v>
      </c>
      <c r="D285" s="62" t="s">
        <v>1</v>
      </c>
      <c r="E285" s="62"/>
      <c r="F285" s="63"/>
      <c r="G285" s="64"/>
      <c r="H285" s="49"/>
      <c r="I285" s="55"/>
      <c r="J285" s="55"/>
      <c r="K285" s="55"/>
      <c r="L285" s="55"/>
      <c r="M285" s="57"/>
    </row>
    <row r="286" spans="1:14" ht="18.75" x14ac:dyDescent="0.25">
      <c r="A286" s="92" t="s">
        <v>2361</v>
      </c>
      <c r="B286" s="93"/>
      <c r="C286" s="93"/>
      <c r="D286" s="93"/>
      <c r="E286" s="93"/>
      <c r="F286" s="94"/>
      <c r="G286" s="93"/>
      <c r="H286" s="49"/>
      <c r="I286" s="55"/>
      <c r="J286" s="55"/>
      <c r="K286" s="55"/>
      <c r="L286" s="55"/>
      <c r="M286" s="57"/>
    </row>
    <row r="287" spans="1:14" ht="18.75" x14ac:dyDescent="0.25">
      <c r="A287" s="92" t="s">
        <v>2362</v>
      </c>
      <c r="B287" s="93"/>
      <c r="C287" s="93"/>
      <c r="D287" s="93"/>
      <c r="E287" s="93"/>
      <c r="F287" s="94"/>
      <c r="G287" s="93"/>
      <c r="H287" s="49"/>
      <c r="I287" s="55"/>
      <c r="J287" s="55"/>
      <c r="K287" s="55"/>
      <c r="L287" s="55"/>
      <c r="M287" s="57"/>
    </row>
    <row r="288" spans="1:14" x14ac:dyDescent="0.25">
      <c r="A288" s="51" t="s">
        <v>375</v>
      </c>
      <c r="B288" s="66" t="s">
        <v>376</v>
      </c>
      <c r="C288" s="95">
        <f>ROW(B38)</f>
        <v>38</v>
      </c>
      <c r="D288" s="88"/>
      <c r="E288" s="88"/>
      <c r="F288" s="88"/>
      <c r="G288" s="88"/>
      <c r="H288" s="49"/>
      <c r="I288" s="66"/>
      <c r="J288" s="95"/>
      <c r="L288" s="88"/>
      <c r="M288" s="88"/>
      <c r="N288" s="88"/>
    </row>
    <row r="289" spans="1:14" x14ac:dyDescent="0.25">
      <c r="A289" s="51" t="s">
        <v>377</v>
      </c>
      <c r="B289" s="66" t="s">
        <v>378</v>
      </c>
      <c r="C289" s="95">
        <f>ROW(B39)</f>
        <v>39</v>
      </c>
      <c r="E289" s="88"/>
      <c r="F289" s="88"/>
      <c r="H289" s="49"/>
      <c r="I289" s="66"/>
      <c r="J289" s="95"/>
      <c r="L289" s="88"/>
      <c r="M289" s="88"/>
    </row>
    <row r="290" spans="1:14" x14ac:dyDescent="0.25">
      <c r="A290" s="51" t="s">
        <v>379</v>
      </c>
      <c r="B290" s="66" t="s">
        <v>380</v>
      </c>
      <c r="C290" s="95" t="str">
        <f ca="1">IF(ISREF(INDIRECT("'B1. HTT Mortgage Assets'!A1")),ROW('B1. HTT Mortgage Assets'!B43)&amp;" for Mortgage Assets","")</f>
        <v>43 for Mortgage Assets</v>
      </c>
      <c r="D290" s="95" t="str">
        <f ca="1">IF(ISREF(INDIRECT("'B2. HTT Public Sector Assets'!A1")),ROW('B2. HTT Public Sector Assets'!B48)&amp; " for Public Sector Assets","")</f>
        <v>48 for Public Sector Assets</v>
      </c>
      <c r="E290" s="96"/>
      <c r="F290" s="88"/>
      <c r="G290" s="96"/>
      <c r="H290" s="49"/>
      <c r="I290" s="66"/>
      <c r="J290" s="95"/>
      <c r="K290" s="95"/>
      <c r="L290" s="96"/>
      <c r="M290" s="88"/>
      <c r="N290" s="96"/>
    </row>
    <row r="291" spans="1:14" x14ac:dyDescent="0.25">
      <c r="A291" s="51" t="s">
        <v>381</v>
      </c>
      <c r="B291" s="66" t="s">
        <v>382</v>
      </c>
      <c r="C291" s="95">
        <f>ROW(B52)</f>
        <v>52</v>
      </c>
      <c r="H291" s="49"/>
      <c r="I291" s="66"/>
      <c r="J291" s="95"/>
    </row>
    <row r="292" spans="1:14" x14ac:dyDescent="0.25">
      <c r="A292" s="51" t="s">
        <v>383</v>
      </c>
      <c r="B292" s="66" t="s">
        <v>384</v>
      </c>
      <c r="C292" s="97" t="str">
        <f ca="1">IF(ISREF(INDIRECT("'B1. HTT Mortgage Assets'!A1")),ROW('B1. HTT Mortgage Assets'!B186)&amp;" for Residential Mortgage Assets","")</f>
        <v>186 for Residential Mortgage Assets</v>
      </c>
      <c r="D292" s="95" t="str">
        <f ca="1">IF(ISREF(INDIRECT("'B1. HTT Mortgage Assets'!A1")),ROW('B1. HTT Mortgage Assets'!B412 )&amp; " for Commercial Mortgage Assets","")</f>
        <v>412 for Commercial Mortgage Assets</v>
      </c>
      <c r="E292" s="96"/>
      <c r="F292" s="95" t="str">
        <f ca="1">IF(ISREF(INDIRECT("'B2. HTT Public Sector Assets'!A1")),ROW('B2. HTT Public Sector Assets'!B18)&amp; " for Public Sector Assets","")</f>
        <v>18 for Public Sector Assets</v>
      </c>
      <c r="G292" s="96"/>
      <c r="H292" s="49"/>
      <c r="I292" s="66"/>
      <c r="J292"/>
      <c r="K292" s="95"/>
      <c r="L292" s="96"/>
      <c r="N292" s="96"/>
    </row>
    <row r="293" spans="1:14" x14ac:dyDescent="0.25">
      <c r="A293" s="51" t="s">
        <v>385</v>
      </c>
      <c r="B293" s="66" t="s">
        <v>386</v>
      </c>
      <c r="C293" s="95" t="str">
        <f ca="1">IF(ISREF(INDIRECT("'B1. HTT Mortgage Assets'!A1")),ROW('B1. HTT Mortgage Assets'!B149)&amp;" for Mortgage Assets","")</f>
        <v>149 for Mortgage Assets</v>
      </c>
      <c r="D293" s="95" t="str">
        <f ca="1">IF(ISREF(INDIRECT("'B2. HTT Public Sector Assets'!A1")),ROW('B2. HTT Public Sector Assets'!B129)&amp;" for Public Sector Assets","")</f>
        <v>129 for Public Sector Assets</v>
      </c>
      <c r="H293" s="49"/>
      <c r="I293" s="66"/>
      <c r="M293" s="96"/>
    </row>
    <row r="294" spans="1:14" x14ac:dyDescent="0.25">
      <c r="A294" s="51" t="s">
        <v>387</v>
      </c>
      <c r="B294" s="66" t="s">
        <v>388</v>
      </c>
      <c r="C294" s="95">
        <f>ROW(B111)</f>
        <v>111</v>
      </c>
      <c r="F294" s="96"/>
      <c r="H294" s="49"/>
      <c r="I294" s="66"/>
      <c r="J294" s="95"/>
      <c r="M294" s="96"/>
    </row>
    <row r="295" spans="1:14" x14ac:dyDescent="0.25">
      <c r="A295" s="51" t="s">
        <v>389</v>
      </c>
      <c r="B295" s="66" t="s">
        <v>390</v>
      </c>
      <c r="C295" s="95">
        <f>ROW(B163)</f>
        <v>163</v>
      </c>
      <c r="E295" s="96"/>
      <c r="F295" s="96"/>
      <c r="H295" s="49"/>
      <c r="I295" s="66"/>
      <c r="J295" s="95"/>
      <c r="L295" s="96"/>
      <c r="M295" s="96"/>
    </row>
    <row r="296" spans="1:14" x14ac:dyDescent="0.25">
      <c r="A296" s="51" t="s">
        <v>391</v>
      </c>
      <c r="B296" s="66" t="s">
        <v>392</v>
      </c>
      <c r="C296" s="95">
        <f>ROW(B137)</f>
        <v>137</v>
      </c>
      <c r="E296" s="96"/>
      <c r="F296" s="96"/>
      <c r="H296" s="49"/>
      <c r="I296" s="66"/>
      <c r="J296" s="95"/>
      <c r="L296" s="96"/>
      <c r="M296" s="96"/>
    </row>
    <row r="297" spans="1:14" ht="30" x14ac:dyDescent="0.25">
      <c r="A297" s="51" t="s">
        <v>393</v>
      </c>
      <c r="B297" s="51" t="s">
        <v>394</v>
      </c>
      <c r="C297" s="95" t="str">
        <f>ROW('C. HTT Harmonised Glossary'!B17)&amp;" for Harmonised Glossary"</f>
        <v>17 for Harmonised Glossary</v>
      </c>
      <c r="E297" s="96"/>
      <c r="H297" s="49"/>
      <c r="J297" s="95"/>
      <c r="L297" s="96"/>
    </row>
    <row r="298" spans="1:14" x14ac:dyDescent="0.25">
      <c r="A298" s="51" t="s">
        <v>395</v>
      </c>
      <c r="B298" s="66" t="s">
        <v>396</v>
      </c>
      <c r="C298" s="95">
        <f>ROW(B65)</f>
        <v>65</v>
      </c>
      <c r="E298" s="96"/>
      <c r="H298" s="49"/>
      <c r="I298" s="66"/>
      <c r="J298" s="95"/>
      <c r="L298" s="96"/>
    </row>
    <row r="299" spans="1:14" x14ac:dyDescent="0.25">
      <c r="A299" s="51" t="s">
        <v>397</v>
      </c>
      <c r="B299" s="66" t="s">
        <v>398</v>
      </c>
      <c r="C299" s="95">
        <f>ROW(B88)</f>
        <v>88</v>
      </c>
      <c r="E299" s="96"/>
      <c r="H299" s="49"/>
      <c r="I299" s="66"/>
      <c r="J299" s="95"/>
      <c r="L299" s="96"/>
    </row>
    <row r="300" spans="1:14" x14ac:dyDescent="0.25">
      <c r="A300" s="51" t="s">
        <v>399</v>
      </c>
      <c r="B300" s="66" t="s">
        <v>400</v>
      </c>
      <c r="C300" s="95" t="str">
        <f ca="1">IF(ISREF(INDIRECT("'B1. HTT Mortgage Assets'!A1")),ROW('B1. HTT Mortgage Assets'!B179)&amp; " for Mortgage Assets","")</f>
        <v>179 for Mortgage Assets</v>
      </c>
      <c r="D300" s="95" t="str">
        <f ca="1">IF(ISREF(INDIRECT("'B2. HTT Public Sector Assets'!A1")),ROW('B2. HTT Public Sector Assets'!B166)&amp; " for Public Sector Assets","")</f>
        <v>166 for Public Sector Assets</v>
      </c>
      <c r="E300" s="96"/>
      <c r="H300" s="49"/>
      <c r="I300" s="66"/>
      <c r="J300" s="95"/>
      <c r="K300" s="95"/>
      <c r="L300" s="96"/>
    </row>
    <row r="301" spans="1:14" outlineLevel="1" x14ac:dyDescent="0.25">
      <c r="A301" s="51" t="s">
        <v>401</v>
      </c>
      <c r="B301" s="66"/>
      <c r="C301" s="95"/>
      <c r="D301" s="95"/>
      <c r="E301" s="96"/>
      <c r="H301" s="49"/>
      <c r="I301" s="66"/>
      <c r="J301" s="95"/>
      <c r="K301" s="95"/>
      <c r="L301" s="96"/>
    </row>
    <row r="302" spans="1:14" outlineLevel="1" x14ac:dyDescent="0.25">
      <c r="A302" s="51" t="s">
        <v>402</v>
      </c>
      <c r="B302" s="66"/>
      <c r="C302" s="95"/>
      <c r="D302" s="95"/>
      <c r="E302" s="96"/>
      <c r="H302" s="49"/>
      <c r="I302" s="66"/>
      <c r="J302" s="95"/>
      <c r="K302" s="95"/>
      <c r="L302" s="96"/>
    </row>
    <row r="303" spans="1:14" outlineLevel="1" x14ac:dyDescent="0.25">
      <c r="A303" s="51" t="s">
        <v>403</v>
      </c>
      <c r="B303" s="66"/>
      <c r="C303" s="95"/>
      <c r="D303" s="95"/>
      <c r="E303" s="96"/>
      <c r="H303" s="49"/>
      <c r="I303" s="66"/>
      <c r="J303" s="95"/>
      <c r="K303" s="95"/>
      <c r="L303" s="96"/>
    </row>
    <row r="304" spans="1:14" outlineLevel="1" x14ac:dyDescent="0.25">
      <c r="A304" s="51" t="s">
        <v>404</v>
      </c>
      <c r="B304" s="66"/>
      <c r="C304" s="95"/>
      <c r="D304" s="95"/>
      <c r="E304" s="96"/>
      <c r="H304" s="49"/>
      <c r="I304" s="66"/>
      <c r="J304" s="95"/>
      <c r="K304" s="95"/>
      <c r="L304" s="96"/>
    </row>
    <row r="305" spans="1:14" outlineLevel="1" x14ac:dyDescent="0.25">
      <c r="A305" s="51" t="s">
        <v>405</v>
      </c>
      <c r="B305" s="66"/>
      <c r="C305" s="95"/>
      <c r="D305" s="95"/>
      <c r="E305" s="96"/>
      <c r="H305" s="49"/>
      <c r="I305" s="66"/>
      <c r="J305" s="95"/>
      <c r="K305" s="95"/>
      <c r="L305" s="96"/>
      <c r="N305" s="81"/>
    </row>
    <row r="306" spans="1:14" outlineLevel="1" x14ac:dyDescent="0.25">
      <c r="A306" s="51" t="s">
        <v>406</v>
      </c>
      <c r="B306" s="66"/>
      <c r="C306" s="95"/>
      <c r="D306" s="95"/>
      <c r="E306" s="96"/>
      <c r="H306" s="49"/>
      <c r="I306" s="66"/>
      <c r="J306" s="95"/>
      <c r="K306" s="95"/>
      <c r="L306" s="96"/>
      <c r="N306" s="81"/>
    </row>
    <row r="307" spans="1:14" outlineLevel="1" x14ac:dyDescent="0.25">
      <c r="A307" s="51" t="s">
        <v>407</v>
      </c>
      <c r="B307" s="66"/>
      <c r="C307" s="95"/>
      <c r="D307" s="95"/>
      <c r="E307" s="96"/>
      <c r="H307" s="49"/>
      <c r="I307" s="66"/>
      <c r="J307" s="95"/>
      <c r="K307" s="95"/>
      <c r="L307" s="96"/>
      <c r="N307" s="81"/>
    </row>
    <row r="308" spans="1:14" outlineLevel="1" x14ac:dyDescent="0.25">
      <c r="A308" s="51" t="s">
        <v>408</v>
      </c>
      <c r="B308" s="66"/>
      <c r="C308" s="95"/>
      <c r="D308" s="95"/>
      <c r="E308" s="96"/>
      <c r="H308" s="49"/>
      <c r="I308" s="66"/>
      <c r="J308" s="95"/>
      <c r="K308" s="95"/>
      <c r="L308" s="96"/>
      <c r="N308" s="81"/>
    </row>
    <row r="309" spans="1:14" outlineLevel="1" x14ac:dyDescent="0.25">
      <c r="A309" s="51" t="s">
        <v>409</v>
      </c>
      <c r="B309" s="66"/>
      <c r="C309" s="95"/>
      <c r="D309" s="95"/>
      <c r="E309" s="96"/>
      <c r="H309" s="49"/>
      <c r="I309" s="66"/>
      <c r="J309" s="95"/>
      <c r="K309" s="95"/>
      <c r="L309" s="96"/>
      <c r="N309" s="81"/>
    </row>
    <row r="310" spans="1:14" outlineLevel="1" x14ac:dyDescent="0.25">
      <c r="A310" s="51" t="s">
        <v>410</v>
      </c>
      <c r="H310" s="49"/>
      <c r="N310" s="81"/>
    </row>
    <row r="311" spans="1:14" ht="37.5" x14ac:dyDescent="0.25">
      <c r="A311" s="63"/>
      <c r="B311" s="62" t="s">
        <v>79</v>
      </c>
      <c r="C311" s="63"/>
      <c r="D311" s="63"/>
      <c r="E311" s="63"/>
      <c r="F311" s="63"/>
      <c r="G311" s="64"/>
      <c r="H311" s="49"/>
      <c r="I311" s="55"/>
      <c r="J311" s="57"/>
      <c r="K311" s="57"/>
      <c r="L311" s="57"/>
      <c r="M311" s="57"/>
      <c r="N311" s="81"/>
    </row>
    <row r="312" spans="1:14" x14ac:dyDescent="0.25">
      <c r="A312" s="51" t="s">
        <v>5</v>
      </c>
      <c r="B312" s="74" t="s">
        <v>411</v>
      </c>
      <c r="C312" s="51" t="s">
        <v>83</v>
      </c>
      <c r="H312" s="49"/>
      <c r="I312" s="74"/>
      <c r="J312" s="95"/>
      <c r="N312" s="81"/>
    </row>
    <row r="313" spans="1:14" outlineLevel="1" x14ac:dyDescent="0.25">
      <c r="A313" s="51" t="s">
        <v>412</v>
      </c>
      <c r="B313" s="74"/>
      <c r="C313" s="95"/>
      <c r="H313" s="49"/>
      <c r="I313" s="74"/>
      <c r="J313" s="95"/>
      <c r="N313" s="81"/>
    </row>
    <row r="314" spans="1:14" outlineLevel="1" x14ac:dyDescent="0.25">
      <c r="A314" s="51" t="s">
        <v>413</v>
      </c>
      <c r="B314" s="74"/>
      <c r="C314" s="95"/>
      <c r="H314" s="49"/>
      <c r="I314" s="74"/>
      <c r="J314" s="95"/>
      <c r="N314" s="81"/>
    </row>
    <row r="315" spans="1:14" outlineLevel="1" x14ac:dyDescent="0.25">
      <c r="A315" s="51" t="s">
        <v>414</v>
      </c>
      <c r="B315" s="74"/>
      <c r="C315" s="95"/>
      <c r="H315" s="49"/>
      <c r="I315" s="74"/>
      <c r="J315" s="95"/>
      <c r="N315" s="81"/>
    </row>
    <row r="316" spans="1:14" outlineLevel="1" x14ac:dyDescent="0.25">
      <c r="A316" s="51" t="s">
        <v>415</v>
      </c>
      <c r="B316" s="74"/>
      <c r="C316" s="95"/>
      <c r="H316" s="49"/>
      <c r="I316" s="74"/>
      <c r="J316" s="95"/>
      <c r="N316" s="81"/>
    </row>
    <row r="317" spans="1:14" outlineLevel="1" x14ac:dyDescent="0.25">
      <c r="A317" s="51" t="s">
        <v>416</v>
      </c>
      <c r="B317" s="74"/>
      <c r="C317" s="95"/>
      <c r="H317" s="49"/>
      <c r="I317" s="74"/>
      <c r="J317" s="95"/>
      <c r="N317" s="81"/>
    </row>
    <row r="318" spans="1:14" outlineLevel="1" x14ac:dyDescent="0.25">
      <c r="A318" s="51" t="s">
        <v>417</v>
      </c>
      <c r="B318" s="74"/>
      <c r="C318" s="95"/>
      <c r="H318" s="49"/>
      <c r="I318" s="74"/>
      <c r="J318" s="95"/>
      <c r="N318" s="81"/>
    </row>
    <row r="319" spans="1:14" ht="18.75" x14ac:dyDescent="0.25">
      <c r="A319" s="63"/>
      <c r="B319" s="62" t="s">
        <v>80</v>
      </c>
      <c r="C319" s="63"/>
      <c r="D319" s="63"/>
      <c r="E319" s="63"/>
      <c r="F319" s="63"/>
      <c r="G319" s="64"/>
      <c r="H319" s="49"/>
      <c r="I319" s="55"/>
      <c r="J319" s="57"/>
      <c r="K319" s="57"/>
      <c r="L319" s="57"/>
      <c r="M319" s="57"/>
      <c r="N319" s="81"/>
    </row>
    <row r="320" spans="1:14" ht="15" customHeight="1" outlineLevel="1" x14ac:dyDescent="0.25">
      <c r="A320" s="70"/>
      <c r="B320" s="71" t="s">
        <v>418</v>
      </c>
      <c r="C320" s="70"/>
      <c r="D320" s="70"/>
      <c r="E320" s="72"/>
      <c r="F320" s="73"/>
      <c r="G320" s="73"/>
      <c r="H320" s="49"/>
      <c r="L320" s="49"/>
      <c r="M320" s="49"/>
      <c r="N320" s="81"/>
    </row>
    <row r="321" spans="1:14" outlineLevel="1" x14ac:dyDescent="0.25">
      <c r="A321" s="51" t="s">
        <v>419</v>
      </c>
      <c r="B321" s="66" t="s">
        <v>420</v>
      </c>
      <c r="C321" s="66"/>
      <c r="H321" s="49"/>
      <c r="I321" s="81"/>
      <c r="J321" s="81"/>
      <c r="K321" s="81"/>
      <c r="L321" s="81"/>
      <c r="M321" s="81"/>
      <c r="N321" s="81"/>
    </row>
    <row r="322" spans="1:14" outlineLevel="1" x14ac:dyDescent="0.25">
      <c r="A322" s="51" t="s">
        <v>421</v>
      </c>
      <c r="B322" s="66" t="s">
        <v>422</v>
      </c>
      <c r="C322" s="66"/>
      <c r="H322" s="49"/>
      <c r="I322" s="81"/>
      <c r="J322" s="81"/>
      <c r="K322" s="81"/>
      <c r="L322" s="81"/>
      <c r="M322" s="81"/>
      <c r="N322" s="81"/>
    </row>
    <row r="323" spans="1:14" outlineLevel="1" x14ac:dyDescent="0.25">
      <c r="A323" s="51" t="s">
        <v>423</v>
      </c>
      <c r="B323" s="66" t="s">
        <v>424</v>
      </c>
      <c r="C323" s="66"/>
      <c r="H323" s="49"/>
      <c r="I323" s="81"/>
      <c r="J323" s="81"/>
      <c r="K323" s="81"/>
      <c r="L323" s="81"/>
      <c r="M323" s="81"/>
      <c r="N323" s="81"/>
    </row>
    <row r="324" spans="1:14" outlineLevel="1" x14ac:dyDescent="0.25">
      <c r="A324" s="51" t="s">
        <v>425</v>
      </c>
      <c r="B324" s="66" t="s">
        <v>426</v>
      </c>
      <c r="H324" s="49"/>
      <c r="I324" s="81"/>
      <c r="J324" s="81"/>
      <c r="K324" s="81"/>
      <c r="L324" s="81"/>
      <c r="M324" s="81"/>
      <c r="N324" s="81"/>
    </row>
    <row r="325" spans="1:14" outlineLevel="1" x14ac:dyDescent="0.25">
      <c r="A325" s="51" t="s">
        <v>427</v>
      </c>
      <c r="B325" s="66" t="s">
        <v>428</v>
      </c>
      <c r="H325" s="49"/>
      <c r="I325" s="81"/>
      <c r="J325" s="81"/>
      <c r="K325" s="81"/>
      <c r="L325" s="81"/>
      <c r="M325" s="81"/>
      <c r="N325" s="81"/>
    </row>
    <row r="326" spans="1:14" outlineLevel="1" x14ac:dyDescent="0.25">
      <c r="A326" s="51" t="s">
        <v>429</v>
      </c>
      <c r="B326" s="66" t="s">
        <v>430</v>
      </c>
      <c r="H326" s="49"/>
      <c r="I326" s="81"/>
      <c r="J326" s="81"/>
      <c r="K326" s="81"/>
      <c r="L326" s="81"/>
      <c r="M326" s="81"/>
      <c r="N326" s="81"/>
    </row>
    <row r="327" spans="1:14" outlineLevel="1" x14ac:dyDescent="0.25">
      <c r="A327" s="51" t="s">
        <v>431</v>
      </c>
      <c r="B327" s="66" t="s">
        <v>432</v>
      </c>
      <c r="H327" s="49"/>
      <c r="I327" s="81"/>
      <c r="J327" s="81"/>
      <c r="K327" s="81"/>
      <c r="L327" s="81"/>
      <c r="M327" s="81"/>
      <c r="N327" s="81"/>
    </row>
    <row r="328" spans="1:14" outlineLevel="1" x14ac:dyDescent="0.25">
      <c r="A328" s="51" t="s">
        <v>433</v>
      </c>
      <c r="B328" s="66" t="s">
        <v>434</v>
      </c>
      <c r="H328" s="49"/>
      <c r="I328" s="81"/>
      <c r="J328" s="81"/>
      <c r="K328" s="81"/>
      <c r="L328" s="81"/>
      <c r="M328" s="81"/>
      <c r="N328" s="81"/>
    </row>
    <row r="329" spans="1:14" outlineLevel="1" x14ac:dyDescent="0.25">
      <c r="A329" s="51" t="s">
        <v>435</v>
      </c>
      <c r="B329" s="66" t="s">
        <v>436</v>
      </c>
      <c r="H329" s="49"/>
      <c r="I329" s="81"/>
      <c r="J329" s="81"/>
      <c r="K329" s="81"/>
      <c r="L329" s="81"/>
      <c r="M329" s="81"/>
      <c r="N329" s="81"/>
    </row>
    <row r="330" spans="1:14" outlineLevel="1" x14ac:dyDescent="0.25">
      <c r="A330" s="51" t="s">
        <v>437</v>
      </c>
      <c r="B330" s="80" t="s">
        <v>438</v>
      </c>
      <c r="H330" s="49"/>
      <c r="I330" s="81"/>
      <c r="J330" s="81"/>
      <c r="K330" s="81"/>
      <c r="L330" s="81"/>
      <c r="M330" s="81"/>
      <c r="N330" s="81"/>
    </row>
    <row r="331" spans="1:14" outlineLevel="1" x14ac:dyDescent="0.25">
      <c r="A331" s="51" t="s">
        <v>439</v>
      </c>
      <c r="B331" s="80" t="s">
        <v>438</v>
      </c>
      <c r="H331" s="49"/>
      <c r="I331" s="81"/>
      <c r="J331" s="81"/>
      <c r="K331" s="81"/>
      <c r="L331" s="81"/>
      <c r="M331" s="81"/>
      <c r="N331" s="81"/>
    </row>
    <row r="332" spans="1:14" outlineLevel="1" x14ac:dyDescent="0.25">
      <c r="A332" s="51" t="s">
        <v>440</v>
      </c>
      <c r="B332" s="80" t="s">
        <v>438</v>
      </c>
      <c r="H332" s="49"/>
      <c r="I332" s="81"/>
      <c r="J332" s="81"/>
      <c r="K332" s="81"/>
      <c r="L332" s="81"/>
      <c r="M332" s="81"/>
      <c r="N332" s="81"/>
    </row>
    <row r="333" spans="1:14" outlineLevel="1" x14ac:dyDescent="0.25">
      <c r="A333" s="51" t="s">
        <v>441</v>
      </c>
      <c r="B333" s="80" t="s">
        <v>438</v>
      </c>
      <c r="H333" s="49"/>
      <c r="I333" s="81"/>
      <c r="J333" s="81"/>
      <c r="K333" s="81"/>
      <c r="L333" s="81"/>
      <c r="M333" s="81"/>
      <c r="N333" s="81"/>
    </row>
    <row r="334" spans="1:14" outlineLevel="1" x14ac:dyDescent="0.25">
      <c r="A334" s="51" t="s">
        <v>442</v>
      </c>
      <c r="B334" s="80" t="s">
        <v>438</v>
      </c>
      <c r="H334" s="49"/>
      <c r="I334" s="81"/>
      <c r="J334" s="81"/>
      <c r="K334" s="81"/>
      <c r="L334" s="81"/>
      <c r="M334" s="81"/>
      <c r="N334" s="81"/>
    </row>
    <row r="335" spans="1:14" outlineLevel="1" x14ac:dyDescent="0.25">
      <c r="A335" s="51" t="s">
        <v>443</v>
      </c>
      <c r="B335" s="80" t="s">
        <v>438</v>
      </c>
      <c r="H335" s="49"/>
      <c r="I335" s="81"/>
      <c r="J335" s="81"/>
      <c r="K335" s="81"/>
      <c r="L335" s="81"/>
      <c r="M335" s="81"/>
      <c r="N335" s="81"/>
    </row>
    <row r="336" spans="1:14" outlineLevel="1" x14ac:dyDescent="0.25">
      <c r="A336" s="51" t="s">
        <v>444</v>
      </c>
      <c r="B336" s="80" t="s">
        <v>438</v>
      </c>
      <c r="H336" s="49"/>
      <c r="I336" s="81"/>
      <c r="J336" s="81"/>
      <c r="K336" s="81"/>
      <c r="L336" s="81"/>
      <c r="M336" s="81"/>
      <c r="N336" s="81"/>
    </row>
    <row r="337" spans="1:14" outlineLevel="1" x14ac:dyDescent="0.25">
      <c r="A337" s="51" t="s">
        <v>445</v>
      </c>
      <c r="B337" s="80" t="s">
        <v>438</v>
      </c>
      <c r="H337" s="49"/>
      <c r="I337" s="81"/>
      <c r="J337" s="81"/>
      <c r="K337" s="81"/>
      <c r="L337" s="81"/>
      <c r="M337" s="81"/>
      <c r="N337" s="81"/>
    </row>
    <row r="338" spans="1:14" outlineLevel="1" x14ac:dyDescent="0.25">
      <c r="A338" s="51" t="s">
        <v>446</v>
      </c>
      <c r="B338" s="80" t="s">
        <v>438</v>
      </c>
      <c r="H338" s="49"/>
      <c r="I338" s="81"/>
      <c r="J338" s="81"/>
      <c r="K338" s="81"/>
      <c r="L338" s="81"/>
      <c r="M338" s="81"/>
      <c r="N338" s="81"/>
    </row>
    <row r="339" spans="1:14" outlineLevel="1" x14ac:dyDescent="0.25">
      <c r="A339" s="51" t="s">
        <v>447</v>
      </c>
      <c r="B339" s="80" t="s">
        <v>438</v>
      </c>
      <c r="H339" s="49"/>
      <c r="I339" s="81"/>
      <c r="J339" s="81"/>
      <c r="K339" s="81"/>
      <c r="L339" s="81"/>
      <c r="M339" s="81"/>
      <c r="N339" s="81"/>
    </row>
    <row r="340" spans="1:14" outlineLevel="1" x14ac:dyDescent="0.25">
      <c r="A340" s="51" t="s">
        <v>448</v>
      </c>
      <c r="B340" s="80" t="s">
        <v>438</v>
      </c>
      <c r="H340" s="49"/>
      <c r="I340" s="81"/>
      <c r="J340" s="81"/>
      <c r="K340" s="81"/>
      <c r="L340" s="81"/>
      <c r="M340" s="81"/>
      <c r="N340" s="81"/>
    </row>
    <row r="341" spans="1:14" outlineLevel="1" x14ac:dyDescent="0.25">
      <c r="A341" s="51" t="s">
        <v>449</v>
      </c>
      <c r="B341" s="80" t="s">
        <v>438</v>
      </c>
      <c r="H341" s="49"/>
      <c r="I341" s="81"/>
      <c r="J341" s="81"/>
      <c r="K341" s="81"/>
      <c r="L341" s="81"/>
      <c r="M341" s="81"/>
      <c r="N341" s="81"/>
    </row>
    <row r="342" spans="1:14" outlineLevel="1" x14ac:dyDescent="0.25">
      <c r="A342" s="51" t="s">
        <v>450</v>
      </c>
      <c r="B342" s="80" t="s">
        <v>438</v>
      </c>
      <c r="H342" s="49"/>
      <c r="I342" s="81"/>
      <c r="J342" s="81"/>
      <c r="K342" s="81"/>
      <c r="L342" s="81"/>
      <c r="M342" s="81"/>
      <c r="N342" s="81"/>
    </row>
    <row r="343" spans="1:14" outlineLevel="1" x14ac:dyDescent="0.25">
      <c r="A343" s="51" t="s">
        <v>451</v>
      </c>
      <c r="B343" s="80" t="s">
        <v>438</v>
      </c>
      <c r="H343" s="49"/>
      <c r="I343" s="81"/>
      <c r="J343" s="81"/>
      <c r="K343" s="81"/>
      <c r="L343" s="81"/>
      <c r="M343" s="81"/>
      <c r="N343" s="81"/>
    </row>
    <row r="344" spans="1:14" outlineLevel="1" x14ac:dyDescent="0.25">
      <c r="A344" s="51" t="s">
        <v>452</v>
      </c>
      <c r="B344" s="80" t="s">
        <v>438</v>
      </c>
      <c r="H344" s="49"/>
      <c r="I344" s="81"/>
      <c r="J344" s="81"/>
      <c r="K344" s="81"/>
      <c r="L344" s="81"/>
      <c r="M344" s="81"/>
      <c r="N344" s="81"/>
    </row>
    <row r="345" spans="1:14" outlineLevel="1" x14ac:dyDescent="0.25">
      <c r="A345" s="51" t="s">
        <v>453</v>
      </c>
      <c r="B345" s="80" t="s">
        <v>438</v>
      </c>
      <c r="H345" s="49"/>
      <c r="I345" s="81"/>
      <c r="J345" s="81"/>
      <c r="K345" s="81"/>
      <c r="L345" s="81"/>
      <c r="M345" s="81"/>
      <c r="N345" s="81"/>
    </row>
    <row r="346" spans="1:14" outlineLevel="1" x14ac:dyDescent="0.25">
      <c r="A346" s="51" t="s">
        <v>454</v>
      </c>
      <c r="B346" s="80" t="s">
        <v>438</v>
      </c>
      <c r="H346" s="49"/>
      <c r="I346" s="81"/>
      <c r="J346" s="81"/>
      <c r="K346" s="81"/>
      <c r="L346" s="81"/>
      <c r="M346" s="81"/>
      <c r="N346" s="81"/>
    </row>
    <row r="347" spans="1:14" outlineLevel="1" x14ac:dyDescent="0.25">
      <c r="A347" s="51" t="s">
        <v>455</v>
      </c>
      <c r="B347" s="80" t="s">
        <v>438</v>
      </c>
      <c r="H347" s="49"/>
      <c r="I347" s="81"/>
      <c r="J347" s="81"/>
      <c r="K347" s="81"/>
      <c r="L347" s="81"/>
      <c r="M347" s="81"/>
      <c r="N347" s="81"/>
    </row>
    <row r="348" spans="1:14" outlineLevel="1" x14ac:dyDescent="0.25">
      <c r="A348" s="51" t="s">
        <v>456</v>
      </c>
      <c r="B348" s="80" t="s">
        <v>438</v>
      </c>
      <c r="H348" s="49"/>
      <c r="I348" s="81"/>
      <c r="J348" s="81"/>
      <c r="K348" s="81"/>
      <c r="L348" s="81"/>
      <c r="M348" s="81"/>
      <c r="N348" s="81"/>
    </row>
    <row r="349" spans="1:14" outlineLevel="1" x14ac:dyDescent="0.25">
      <c r="A349" s="51" t="s">
        <v>457</v>
      </c>
      <c r="B349" s="80" t="s">
        <v>438</v>
      </c>
      <c r="H349" s="49"/>
      <c r="I349" s="81"/>
      <c r="J349" s="81"/>
      <c r="K349" s="81"/>
      <c r="L349" s="81"/>
      <c r="M349" s="81"/>
      <c r="N349" s="81"/>
    </row>
    <row r="350" spans="1:14" outlineLevel="1" x14ac:dyDescent="0.25">
      <c r="A350" s="51" t="s">
        <v>458</v>
      </c>
      <c r="B350" s="80" t="s">
        <v>438</v>
      </c>
      <c r="H350" s="49"/>
      <c r="I350" s="81"/>
      <c r="J350" s="81"/>
      <c r="K350" s="81"/>
      <c r="L350" s="81"/>
      <c r="M350" s="81"/>
      <c r="N350" s="81"/>
    </row>
    <row r="351" spans="1:14" outlineLevel="1" x14ac:dyDescent="0.25">
      <c r="A351" s="51" t="s">
        <v>459</v>
      </c>
      <c r="B351" s="80" t="s">
        <v>438</v>
      </c>
      <c r="H351" s="49"/>
      <c r="I351" s="81"/>
      <c r="J351" s="81"/>
      <c r="K351" s="81"/>
      <c r="L351" s="81"/>
      <c r="M351" s="81"/>
      <c r="N351" s="81"/>
    </row>
    <row r="352" spans="1:14" outlineLevel="1" x14ac:dyDescent="0.25">
      <c r="A352" s="51" t="s">
        <v>460</v>
      </c>
      <c r="B352" s="80" t="s">
        <v>438</v>
      </c>
      <c r="H352" s="49"/>
      <c r="I352" s="81"/>
      <c r="J352" s="81"/>
      <c r="K352" s="81"/>
      <c r="L352" s="81"/>
      <c r="M352" s="81"/>
      <c r="N352" s="81"/>
    </row>
    <row r="353" spans="1:14" outlineLevel="1" x14ac:dyDescent="0.25">
      <c r="A353" s="51" t="s">
        <v>461</v>
      </c>
      <c r="B353" s="80" t="s">
        <v>438</v>
      </c>
      <c r="H353" s="49"/>
      <c r="I353" s="81"/>
      <c r="J353" s="81"/>
      <c r="K353" s="81"/>
      <c r="L353" s="81"/>
      <c r="M353" s="81"/>
      <c r="N353" s="81"/>
    </row>
    <row r="354" spans="1:14" outlineLevel="1" x14ac:dyDescent="0.25">
      <c r="A354" s="51" t="s">
        <v>462</v>
      </c>
      <c r="B354" s="80" t="s">
        <v>438</v>
      </c>
      <c r="H354" s="49"/>
      <c r="I354" s="81"/>
      <c r="J354" s="81"/>
      <c r="K354" s="81"/>
      <c r="L354" s="81"/>
      <c r="M354" s="81"/>
      <c r="N354" s="81"/>
    </row>
    <row r="355" spans="1:14" outlineLevel="1" x14ac:dyDescent="0.25">
      <c r="A355" s="51" t="s">
        <v>463</v>
      </c>
      <c r="B355" s="80" t="s">
        <v>438</v>
      </c>
      <c r="H355" s="49"/>
      <c r="I355" s="81"/>
      <c r="J355" s="81"/>
      <c r="K355" s="81"/>
      <c r="L355" s="81"/>
      <c r="M355" s="81"/>
      <c r="N355" s="81"/>
    </row>
    <row r="356" spans="1:14" outlineLevel="1" x14ac:dyDescent="0.25">
      <c r="A356" s="51" t="s">
        <v>464</v>
      </c>
      <c r="B356" s="80" t="s">
        <v>438</v>
      </c>
      <c r="H356" s="49"/>
      <c r="I356" s="81"/>
      <c r="J356" s="81"/>
      <c r="K356" s="81"/>
      <c r="L356" s="81"/>
      <c r="M356" s="81"/>
      <c r="N356" s="81"/>
    </row>
    <row r="357" spans="1:14" outlineLevel="1" x14ac:dyDescent="0.25">
      <c r="A357" s="51" t="s">
        <v>465</v>
      </c>
      <c r="B357" s="80" t="s">
        <v>438</v>
      </c>
      <c r="H357" s="49"/>
      <c r="I357" s="81"/>
      <c r="J357" s="81"/>
      <c r="K357" s="81"/>
      <c r="L357" s="81"/>
      <c r="M357" s="81"/>
      <c r="N357" s="81"/>
    </row>
    <row r="358" spans="1:14" outlineLevel="1" x14ac:dyDescent="0.25">
      <c r="A358" s="51" t="s">
        <v>466</v>
      </c>
      <c r="B358" s="80" t="s">
        <v>438</v>
      </c>
      <c r="H358" s="49"/>
      <c r="I358" s="81"/>
      <c r="J358" s="81"/>
      <c r="K358" s="81"/>
      <c r="L358" s="81"/>
      <c r="M358" s="81"/>
      <c r="N358" s="81"/>
    </row>
    <row r="359" spans="1:14" outlineLevel="1" x14ac:dyDescent="0.25">
      <c r="A359" s="51" t="s">
        <v>467</v>
      </c>
      <c r="B359" s="80" t="s">
        <v>438</v>
      </c>
      <c r="H359" s="49"/>
      <c r="I359" s="81"/>
      <c r="J359" s="81"/>
      <c r="K359" s="81"/>
      <c r="L359" s="81"/>
      <c r="M359" s="81"/>
      <c r="N359" s="81"/>
    </row>
    <row r="360" spans="1:14" outlineLevel="1" x14ac:dyDescent="0.25">
      <c r="A360" s="51" t="s">
        <v>468</v>
      </c>
      <c r="B360" s="80" t="s">
        <v>438</v>
      </c>
      <c r="H360" s="49"/>
      <c r="I360" s="81"/>
      <c r="J360" s="81"/>
      <c r="K360" s="81"/>
      <c r="L360" s="81"/>
      <c r="M360" s="81"/>
      <c r="N360" s="81"/>
    </row>
    <row r="361" spans="1:14" outlineLevel="1" x14ac:dyDescent="0.25">
      <c r="A361" s="51" t="s">
        <v>469</v>
      </c>
      <c r="B361" s="80" t="s">
        <v>438</v>
      </c>
      <c r="H361" s="49"/>
      <c r="I361" s="81"/>
      <c r="J361" s="81"/>
      <c r="K361" s="81"/>
      <c r="L361" s="81"/>
      <c r="M361" s="81"/>
      <c r="N361" s="81"/>
    </row>
    <row r="362" spans="1:14" outlineLevel="1" x14ac:dyDescent="0.25">
      <c r="A362" s="51" t="s">
        <v>470</v>
      </c>
      <c r="B362" s="80" t="s">
        <v>438</v>
      </c>
      <c r="H362" s="49"/>
      <c r="I362" s="81"/>
      <c r="J362" s="81"/>
      <c r="K362" s="81"/>
      <c r="L362" s="81"/>
      <c r="M362" s="81"/>
      <c r="N362" s="81"/>
    </row>
    <row r="363" spans="1:14" outlineLevel="1" x14ac:dyDescent="0.25">
      <c r="A363" s="51" t="s">
        <v>471</v>
      </c>
      <c r="B363" s="80" t="s">
        <v>438</v>
      </c>
      <c r="H363" s="49"/>
      <c r="I363" s="81"/>
      <c r="J363" s="81"/>
      <c r="K363" s="81"/>
      <c r="L363" s="81"/>
      <c r="M363" s="81"/>
      <c r="N363" s="81"/>
    </row>
    <row r="364" spans="1:14" outlineLevel="1" x14ac:dyDescent="0.25">
      <c r="A364" s="51" t="s">
        <v>472</v>
      </c>
      <c r="B364" s="80" t="s">
        <v>438</v>
      </c>
      <c r="H364" s="49"/>
      <c r="I364" s="81"/>
      <c r="J364" s="81"/>
      <c r="K364" s="81"/>
      <c r="L364" s="81"/>
      <c r="M364" s="81"/>
      <c r="N364" s="81"/>
    </row>
    <row r="365" spans="1:14" outlineLevel="1" x14ac:dyDescent="0.25">
      <c r="A365" s="51" t="s">
        <v>473</v>
      </c>
      <c r="B365" s="80" t="s">
        <v>438</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SA437jpbDLaFtN214NSTN2ZsZAbna+6z9eXqZsqP6EjZvZHg4iruAS3tb7iT0kgrQ+eogt04oMfV+To407IiFg==" saltValue="SKr0RmRDjPJ3zZd2udBrZg==" spinCount="100000" sheet="1" formatColumns="0" formatRows="0" insertHyperlinks="0" sort="0" autoFilter="0" pivotTables="0"/>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phoneticPr fontId="47" type="noConversion"/>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0" location="'B1. HTT Mortgage Assets'!B43" display="'B1. HTT Mortgage Assets'!B43" xr:uid="{00000000-0004-0000-0400-000006000000}"/>
    <hyperlink ref="D290" location="'B2. HTT Public Sector Assets'!B48" display="'B2. HTT Public Sector Assets'!B48" xr:uid="{00000000-0004-0000-0400-000007000000}"/>
    <hyperlink ref="C291" location="'A. HTT General'!A52" display="'A. HTT General'!A52" xr:uid="{00000000-0004-0000-0400-000008000000}"/>
    <hyperlink ref="C295" location="'A. HTT General'!B163" display="'A. HTT General'!B163" xr:uid="{00000000-0004-0000-0400-000009000000}"/>
    <hyperlink ref="C296" location="'A. HTT General'!B137" display="'A. HTT General'!B137" xr:uid="{00000000-0004-0000-0400-00000A000000}"/>
    <hyperlink ref="C297" location="'C. HTT Harmonised Glossary'!B17" display="'C. HTT Harmonised Glossary'!B17" xr:uid="{00000000-0004-0000-0400-00000B000000}"/>
    <hyperlink ref="C298" location="'A. HTT General'!B65" display="'A. HTT General'!B65" xr:uid="{00000000-0004-0000-0400-00000C000000}"/>
    <hyperlink ref="C299" location="'A. HTT General'!B88" display="'A. HTT General'!B88" xr:uid="{00000000-0004-0000-0400-00000D000000}"/>
    <hyperlink ref="C300" location="'B1. HTT Mortgage Assets'!B180" display="'B1. HTT Mortgage Assets'!B180" xr:uid="{00000000-0004-0000-0400-00000E000000}"/>
    <hyperlink ref="D300" location="'B2. HTT Public Sector Assets'!B166" display="'B2. HTT Public Sector Assets'!B166" xr:uid="{00000000-0004-0000-0400-00000F000000}"/>
    <hyperlink ref="B27" r:id="rId1" display="UCITS Compliance" xr:uid="{00000000-0004-0000-0400-000010000000}"/>
    <hyperlink ref="B28" r:id="rId2" xr:uid="{00000000-0004-0000-0400-000011000000}"/>
    <hyperlink ref="B29" r:id="rId3" xr:uid="{00000000-0004-0000-0400-000012000000}"/>
    <hyperlink ref="B10" location="'A. HTT General'!B311" display="5. References to Capital Requirements Regulation (CRR) 129(1)" xr:uid="{00000000-0004-0000-0400-000013000000}"/>
    <hyperlink ref="D292" location="'B1. HTT Mortgage Assets'!B287" display="'B1. HTT Mortgage Assets'!B287" xr:uid="{00000000-0004-0000-0400-000014000000}"/>
    <hyperlink ref="C292" location="'B1. HTT Mortgage Assets'!B186" display="'B1. HTT Mortgage Assets'!B186" xr:uid="{00000000-0004-0000-0400-000015000000}"/>
    <hyperlink ref="C288" location="'A. HTT General'!A38" display="'A. HTT General'!A38" xr:uid="{00000000-0004-0000-0400-000016000000}"/>
    <hyperlink ref="C294" location="'A. HTT General'!B111" display="'A. HTT General'!B111" xr:uid="{00000000-0004-0000-0400-000017000000}"/>
    <hyperlink ref="F292" location="'B2. HTT Public Sector Assets'!A18" display="'B2. HTT Public Sector Assets'!A18" xr:uid="{00000000-0004-0000-0400-000018000000}"/>
    <hyperlink ref="D293" location="'B2. HTT Public Sector Assets'!B129" display="'B2. HTT Public Sector Assets'!B129" xr:uid="{00000000-0004-0000-0400-000019000000}"/>
    <hyperlink ref="C293" location="'B1. HTT Mortgage Assets'!B149" display="'B1. HTT Mortgage Assets'!B149" xr:uid="{00000000-0004-0000-0400-00001A000000}"/>
  </hyperlinks>
  <pageMargins left="0.70866141732283472" right="0.70866141732283472" top="0.74803149606299213" bottom="0.74803149606299213" header="0.31496062992125984" footer="0.31496062992125984"/>
  <pageSetup paperSize="9" fitToHeight="0" orientation="landscape" r:id="rId4"/>
  <headerFooter>
    <oddHeader>&amp;R&amp;G</oddHeader>
  </headerFooter>
  <ignoredErrors>
    <ignoredError sqref="F58 F77" formula="1"/>
  </ignoredErrors>
  <legacyDrawingHF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598"/>
  <sheetViews>
    <sheetView zoomScale="70" zoomScaleNormal="70" workbookViewId="0"/>
  </sheetViews>
  <sheetFormatPr defaultColWidth="8.85546875" defaultRowHeight="15" outlineLevelRow="1" x14ac:dyDescent="0.25"/>
  <cols>
    <col min="1" max="1" width="13.85546875" style="51" customWidth="1"/>
    <col min="2" max="2" width="60.85546875" style="51" customWidth="1"/>
    <col min="3" max="3" width="41" style="51" customWidth="1"/>
    <col min="4" max="4" width="40.85546875" style="51" customWidth="1"/>
    <col min="5" max="5" width="6.7109375" style="51" customWidth="1"/>
    <col min="6" max="6" width="41.5703125" style="51" customWidth="1"/>
    <col min="7" max="7" width="41.5703125" style="49" customWidth="1"/>
    <col min="8" max="16384" width="8.85546875" style="81"/>
  </cols>
  <sheetData>
    <row r="1" spans="1:7" ht="31.5" x14ac:dyDescent="0.25">
      <c r="A1" s="48" t="s">
        <v>474</v>
      </c>
      <c r="B1" s="48"/>
      <c r="C1" s="49"/>
      <c r="D1" s="49"/>
      <c r="E1" s="49"/>
      <c r="F1" s="196" t="s">
        <v>2379</v>
      </c>
    </row>
    <row r="2" spans="1:7" ht="15.75" thickBot="1" x14ac:dyDescent="0.3">
      <c r="A2" s="49"/>
      <c r="B2" s="49"/>
      <c r="C2" s="49"/>
      <c r="D2" s="49"/>
      <c r="E2" s="49"/>
      <c r="F2" s="49"/>
    </row>
    <row r="3" spans="1:7" ht="19.5" thickBot="1" x14ac:dyDescent="0.3">
      <c r="A3" s="52"/>
      <c r="B3" s="53" t="s">
        <v>71</v>
      </c>
      <c r="C3" s="207" t="s">
        <v>223</v>
      </c>
      <c r="D3" s="52"/>
      <c r="E3" s="52"/>
      <c r="F3" s="49"/>
      <c r="G3" s="52"/>
    </row>
    <row r="4" spans="1:7" ht="15.75" thickBot="1" x14ac:dyDescent="0.3"/>
    <row r="5" spans="1:7" ht="18.75" x14ac:dyDescent="0.25">
      <c r="A5" s="55"/>
      <c r="B5" s="56" t="s">
        <v>475</v>
      </c>
      <c r="C5" s="55"/>
      <c r="E5" s="57"/>
      <c r="F5" s="57"/>
    </row>
    <row r="6" spans="1:7" x14ac:dyDescent="0.25">
      <c r="B6" s="125" t="s">
        <v>476</v>
      </c>
    </row>
    <row r="7" spans="1:7" x14ac:dyDescent="0.25">
      <c r="B7" s="126" t="s">
        <v>477</v>
      </c>
    </row>
    <row r="8" spans="1:7" ht="15.75" thickBot="1" x14ac:dyDescent="0.3">
      <c r="B8" s="127" t="s">
        <v>478</v>
      </c>
    </row>
    <row r="9" spans="1:7" x14ac:dyDescent="0.25">
      <c r="B9" s="128"/>
    </row>
    <row r="10" spans="1:7" ht="37.5" x14ac:dyDescent="0.25">
      <c r="A10" s="62" t="s">
        <v>81</v>
      </c>
      <c r="B10" s="62" t="s">
        <v>476</v>
      </c>
      <c r="C10" s="63"/>
      <c r="D10" s="63"/>
      <c r="E10" s="63"/>
      <c r="F10" s="63"/>
      <c r="G10" s="64"/>
    </row>
    <row r="11" spans="1:7" ht="15" customHeight="1" x14ac:dyDescent="0.25">
      <c r="A11" s="70"/>
      <c r="B11" s="71" t="s">
        <v>479</v>
      </c>
      <c r="C11" s="70" t="s">
        <v>111</v>
      </c>
      <c r="D11" s="70"/>
      <c r="E11" s="70"/>
      <c r="F11" s="73" t="s">
        <v>480</v>
      </c>
      <c r="G11" s="73"/>
    </row>
    <row r="12" spans="1:7" x14ac:dyDescent="0.25">
      <c r="A12" s="51" t="s">
        <v>481</v>
      </c>
      <c r="B12" s="51" t="s">
        <v>482</v>
      </c>
      <c r="C12" s="141">
        <v>298.58</v>
      </c>
      <c r="F12" s="148">
        <f>IF($C$15=0,"",IF(C12="[for completion]","",C12/$C$15))</f>
        <v>0.38865458710819534</v>
      </c>
    </row>
    <row r="13" spans="1:7" x14ac:dyDescent="0.25">
      <c r="A13" s="51" t="s">
        <v>483</v>
      </c>
      <c r="B13" s="51" t="s">
        <v>484</v>
      </c>
      <c r="C13" s="141">
        <v>469.66</v>
      </c>
      <c r="F13" s="148">
        <f>IF($C$15=0,"",IF(C13="[for completion]","",C13/$C$15))</f>
        <v>0.61134541289180466</v>
      </c>
    </row>
    <row r="14" spans="1:7" x14ac:dyDescent="0.25">
      <c r="A14" s="51" t="s">
        <v>485</v>
      </c>
      <c r="B14" s="51" t="s">
        <v>143</v>
      </c>
      <c r="C14" s="141">
        <v>0</v>
      </c>
      <c r="F14" s="148">
        <f>IF($C$15=0,"",IF(C14="[for completion]","",C14/$C$15))</f>
        <v>0</v>
      </c>
    </row>
    <row r="15" spans="1:7" x14ac:dyDescent="0.25">
      <c r="A15" s="51" t="s">
        <v>486</v>
      </c>
      <c r="B15" s="129" t="s">
        <v>145</v>
      </c>
      <c r="C15" s="141">
        <f>SUM(C12:C14)</f>
        <v>768.24</v>
      </c>
      <c r="F15" s="136">
        <f>SUM(F12:F14)</f>
        <v>1</v>
      </c>
    </row>
    <row r="16" spans="1:7" outlineLevel="1" x14ac:dyDescent="0.25">
      <c r="A16" s="51" t="s">
        <v>487</v>
      </c>
      <c r="B16" s="80" t="s">
        <v>2727</v>
      </c>
      <c r="C16" s="141">
        <v>22.43</v>
      </c>
      <c r="F16" s="148">
        <f t="shared" ref="F16:F26" si="0">IF($C$15=0,"",IF(C16="[for completion]","",C16/$C$15))</f>
        <v>2.9196605227533062E-2</v>
      </c>
    </row>
    <row r="17" spans="1:7" outlineLevel="1" x14ac:dyDescent="0.25">
      <c r="A17" s="51" t="s">
        <v>488</v>
      </c>
      <c r="B17" s="80" t="s">
        <v>2728</v>
      </c>
      <c r="C17" s="141">
        <v>385.42</v>
      </c>
      <c r="F17" s="148">
        <f t="shared" si="0"/>
        <v>0.50169217952723111</v>
      </c>
    </row>
    <row r="18" spans="1:7" outlineLevel="1" x14ac:dyDescent="0.25">
      <c r="A18" s="51" t="s">
        <v>489</v>
      </c>
      <c r="B18" s="80" t="s">
        <v>2729</v>
      </c>
      <c r="C18" s="141">
        <v>160.63999999999999</v>
      </c>
      <c r="F18" s="148">
        <f t="shared" si="0"/>
        <v>0.20910132250338434</v>
      </c>
    </row>
    <row r="19" spans="1:7" outlineLevel="1" x14ac:dyDescent="0.25">
      <c r="A19" s="51" t="s">
        <v>490</v>
      </c>
      <c r="B19" s="80" t="s">
        <v>2730</v>
      </c>
      <c r="C19" s="141" t="s">
        <v>2725</v>
      </c>
      <c r="F19" s="148" t="e">
        <f t="shared" si="0"/>
        <v>#VALUE!</v>
      </c>
    </row>
    <row r="20" spans="1:7" outlineLevel="1" x14ac:dyDescent="0.25">
      <c r="A20" s="51" t="s">
        <v>491</v>
      </c>
      <c r="B20" s="80" t="s">
        <v>2731</v>
      </c>
      <c r="C20" s="141" t="s">
        <v>2725</v>
      </c>
      <c r="F20" s="148" t="e">
        <f t="shared" si="0"/>
        <v>#VALUE!</v>
      </c>
    </row>
    <row r="21" spans="1:7" outlineLevel="1" x14ac:dyDescent="0.25">
      <c r="A21" s="51" t="s">
        <v>492</v>
      </c>
      <c r="B21" s="80" t="s">
        <v>2732</v>
      </c>
      <c r="C21" s="141">
        <v>76.61</v>
      </c>
      <c r="F21" s="148">
        <f t="shared" si="0"/>
        <v>9.972144121628658E-2</v>
      </c>
    </row>
    <row r="22" spans="1:7" outlineLevel="1" x14ac:dyDescent="0.25">
      <c r="A22" s="51" t="s">
        <v>493</v>
      </c>
      <c r="B22" s="80" t="s">
        <v>2733</v>
      </c>
      <c r="C22" s="141">
        <v>1.5</v>
      </c>
      <c r="F22" s="148">
        <f t="shared" si="0"/>
        <v>1.9525148391127773E-3</v>
      </c>
    </row>
    <row r="23" spans="1:7" outlineLevel="1" x14ac:dyDescent="0.25">
      <c r="A23" s="51" t="s">
        <v>494</v>
      </c>
      <c r="B23" s="80" t="s">
        <v>2734</v>
      </c>
      <c r="C23" s="141">
        <v>120.54</v>
      </c>
      <c r="F23" s="148">
        <f t="shared" si="0"/>
        <v>0.15690409247110279</v>
      </c>
    </row>
    <row r="24" spans="1:7" outlineLevel="1" x14ac:dyDescent="0.25">
      <c r="A24" s="51" t="s">
        <v>495</v>
      </c>
      <c r="B24" s="80" t="s">
        <v>2735</v>
      </c>
      <c r="C24" s="141">
        <v>1.05</v>
      </c>
      <c r="F24" s="148">
        <f t="shared" si="0"/>
        <v>1.3667603873789441E-3</v>
      </c>
    </row>
    <row r="25" spans="1:7" outlineLevel="1" x14ac:dyDescent="0.25">
      <c r="A25" s="51" t="s">
        <v>496</v>
      </c>
      <c r="B25" s="80" t="s">
        <v>2736</v>
      </c>
      <c r="C25" s="141">
        <v>0.04</v>
      </c>
      <c r="F25" s="148">
        <f t="shared" si="0"/>
        <v>5.2067062376340727E-5</v>
      </c>
    </row>
    <row r="26" spans="1:7" outlineLevel="1" x14ac:dyDescent="0.25">
      <c r="A26" s="51" t="s">
        <v>497</v>
      </c>
      <c r="B26" s="80" t="s">
        <v>2737</v>
      </c>
      <c r="C26" s="144" t="s">
        <v>2737</v>
      </c>
      <c r="D26" s="81"/>
      <c r="E26" s="81"/>
      <c r="F26" s="148" t="e">
        <f t="shared" si="0"/>
        <v>#VALUE!</v>
      </c>
    </row>
    <row r="27" spans="1:7" ht="15" customHeight="1" x14ac:dyDescent="0.25">
      <c r="A27" s="70"/>
      <c r="B27" s="71" t="s">
        <v>498</v>
      </c>
      <c r="C27" s="70" t="s">
        <v>499</v>
      </c>
      <c r="D27" s="70" t="s">
        <v>500</v>
      </c>
      <c r="E27" s="72"/>
      <c r="F27" s="70" t="s">
        <v>501</v>
      </c>
      <c r="G27" s="73"/>
    </row>
    <row r="28" spans="1:7" x14ac:dyDescent="0.25">
      <c r="A28" s="51" t="s">
        <v>502</v>
      </c>
      <c r="B28" s="51" t="s">
        <v>503</v>
      </c>
      <c r="C28" s="51">
        <v>637</v>
      </c>
      <c r="D28" s="51">
        <v>985</v>
      </c>
      <c r="F28" s="211">
        <f>IF(AND(C28="[For completion]",D28="[For completion]"),"[For completion]",SUM(C28:D28))</f>
        <v>1622</v>
      </c>
    </row>
    <row r="29" spans="1:7" outlineLevel="1" x14ac:dyDescent="0.25">
      <c r="A29" s="51" t="s">
        <v>504</v>
      </c>
      <c r="B29" s="66" t="s">
        <v>505</v>
      </c>
    </row>
    <row r="30" spans="1:7" outlineLevel="1" x14ac:dyDescent="0.25">
      <c r="A30" s="51" t="s">
        <v>506</v>
      </c>
      <c r="B30" s="66" t="s">
        <v>507</v>
      </c>
    </row>
    <row r="31" spans="1:7" outlineLevel="1" x14ac:dyDescent="0.25">
      <c r="A31" s="51" t="s">
        <v>508</v>
      </c>
      <c r="B31" s="66"/>
    </row>
    <row r="32" spans="1:7" outlineLevel="1" x14ac:dyDescent="0.25">
      <c r="A32" s="51" t="s">
        <v>509</v>
      </c>
      <c r="B32" s="66"/>
    </row>
    <row r="33" spans="1:7" outlineLevel="1" x14ac:dyDescent="0.25">
      <c r="A33" s="51" t="s">
        <v>1640</v>
      </c>
      <c r="B33" s="66"/>
    </row>
    <row r="34" spans="1:7" outlineLevel="1" x14ac:dyDescent="0.25">
      <c r="A34" s="51" t="s">
        <v>1641</v>
      </c>
      <c r="B34" s="66"/>
    </row>
    <row r="35" spans="1:7" ht="15" customHeight="1" x14ac:dyDescent="0.25">
      <c r="A35" s="70"/>
      <c r="B35" s="71" t="s">
        <v>510</v>
      </c>
      <c r="C35" s="70" t="s">
        <v>511</v>
      </c>
      <c r="D35" s="70" t="s">
        <v>512</v>
      </c>
      <c r="E35" s="72"/>
      <c r="F35" s="73" t="s">
        <v>480</v>
      </c>
      <c r="G35" s="73"/>
    </row>
    <row r="36" spans="1:7" x14ac:dyDescent="0.25">
      <c r="A36" s="51" t="s">
        <v>513</v>
      </c>
      <c r="B36" s="51" t="s">
        <v>514</v>
      </c>
      <c r="C36" s="136">
        <v>0.12107999999999999</v>
      </c>
      <c r="D36" s="136">
        <v>9.536E-2</v>
      </c>
      <c r="E36" s="156"/>
      <c r="F36" s="136">
        <v>7.3139999999999997E-2</v>
      </c>
    </row>
    <row r="37" spans="1:7" outlineLevel="1" x14ac:dyDescent="0.25">
      <c r="A37" s="51" t="s">
        <v>515</v>
      </c>
      <c r="C37" s="136"/>
      <c r="D37" s="136"/>
      <c r="E37" s="156"/>
      <c r="F37" s="136"/>
    </row>
    <row r="38" spans="1:7" outlineLevel="1" x14ac:dyDescent="0.25">
      <c r="A38" s="51" t="s">
        <v>516</v>
      </c>
      <c r="C38" s="136"/>
      <c r="D38" s="136"/>
      <c r="E38" s="156"/>
      <c r="F38" s="136"/>
    </row>
    <row r="39" spans="1:7" outlineLevel="1" x14ac:dyDescent="0.25">
      <c r="A39" s="51" t="s">
        <v>517</v>
      </c>
      <c r="C39" s="136"/>
      <c r="D39" s="136"/>
      <c r="E39" s="156"/>
      <c r="F39" s="136"/>
    </row>
    <row r="40" spans="1:7" outlineLevel="1" x14ac:dyDescent="0.25">
      <c r="A40" s="51" t="s">
        <v>518</v>
      </c>
      <c r="C40" s="136"/>
      <c r="D40" s="136"/>
      <c r="E40" s="156"/>
      <c r="F40" s="136"/>
    </row>
    <row r="41" spans="1:7" outlineLevel="1" x14ac:dyDescent="0.25">
      <c r="A41" s="51" t="s">
        <v>519</v>
      </c>
      <c r="C41" s="136"/>
      <c r="D41" s="136"/>
      <c r="E41" s="156"/>
      <c r="F41" s="136"/>
    </row>
    <row r="42" spans="1:7" outlineLevel="1" x14ac:dyDescent="0.25">
      <c r="A42" s="51" t="s">
        <v>520</v>
      </c>
      <c r="C42" s="136"/>
      <c r="D42" s="136"/>
      <c r="E42" s="156"/>
      <c r="F42" s="136"/>
    </row>
    <row r="43" spans="1:7" ht="15" customHeight="1" x14ac:dyDescent="0.25">
      <c r="A43" s="70"/>
      <c r="B43" s="71" t="s">
        <v>521</v>
      </c>
      <c r="C43" s="70" t="s">
        <v>511</v>
      </c>
      <c r="D43" s="70" t="s">
        <v>512</v>
      </c>
      <c r="E43" s="72"/>
      <c r="F43" s="73" t="s">
        <v>480</v>
      </c>
      <c r="G43" s="73"/>
    </row>
    <row r="44" spans="1:7" x14ac:dyDescent="0.25">
      <c r="A44" s="51" t="s">
        <v>522</v>
      </c>
      <c r="B44" s="98" t="s">
        <v>523</v>
      </c>
      <c r="C44" s="135">
        <f>SUM(C45:C71)</f>
        <v>0.98399999999999999</v>
      </c>
      <c r="D44" s="135">
        <f>SUM(D45:D71)</f>
        <v>1</v>
      </c>
      <c r="E44" s="136"/>
      <c r="F44" s="135">
        <f>SUM(F45:F71)</f>
        <v>0.99378</v>
      </c>
      <c r="G44" s="51"/>
    </row>
    <row r="45" spans="1:7" x14ac:dyDescent="0.25">
      <c r="A45" s="51" t="s">
        <v>524</v>
      </c>
      <c r="B45" s="51" t="s">
        <v>525</v>
      </c>
      <c r="C45" s="136" t="s">
        <v>2737</v>
      </c>
      <c r="D45" s="136" t="s">
        <v>2737</v>
      </c>
      <c r="E45" s="136"/>
      <c r="F45" s="136" t="s">
        <v>2737</v>
      </c>
      <c r="G45" s="51"/>
    </row>
    <row r="46" spans="1:7" x14ac:dyDescent="0.25">
      <c r="A46" s="51" t="s">
        <v>526</v>
      </c>
      <c r="B46" s="51" t="s">
        <v>527</v>
      </c>
      <c r="C46" s="136" t="s">
        <v>2737</v>
      </c>
      <c r="D46" s="136" t="s">
        <v>2737</v>
      </c>
      <c r="E46" s="136"/>
      <c r="F46" s="136" t="s">
        <v>2737</v>
      </c>
      <c r="G46" s="51"/>
    </row>
    <row r="47" spans="1:7" x14ac:dyDescent="0.25">
      <c r="A47" s="51" t="s">
        <v>528</v>
      </c>
      <c r="B47" s="51" t="s">
        <v>529</v>
      </c>
      <c r="C47" s="136" t="s">
        <v>2737</v>
      </c>
      <c r="D47" s="136" t="s">
        <v>2737</v>
      </c>
      <c r="E47" s="136"/>
      <c r="F47" s="136" t="s">
        <v>2737</v>
      </c>
      <c r="G47" s="51"/>
    </row>
    <row r="48" spans="1:7" x14ac:dyDescent="0.25">
      <c r="A48" s="51" t="s">
        <v>530</v>
      </c>
      <c r="B48" s="51" t="s">
        <v>531</v>
      </c>
      <c r="C48" s="136" t="s">
        <v>2737</v>
      </c>
      <c r="D48" s="136" t="s">
        <v>2737</v>
      </c>
      <c r="E48" s="136"/>
      <c r="F48" s="136" t="s">
        <v>2737</v>
      </c>
      <c r="G48" s="51"/>
    </row>
    <row r="49" spans="1:7" x14ac:dyDescent="0.25">
      <c r="A49" s="51" t="s">
        <v>532</v>
      </c>
      <c r="B49" s="51" t="s">
        <v>533</v>
      </c>
      <c r="C49" s="136" t="s">
        <v>2737</v>
      </c>
      <c r="D49" s="136" t="s">
        <v>2737</v>
      </c>
      <c r="E49" s="136"/>
      <c r="F49" s="136" t="s">
        <v>2737</v>
      </c>
      <c r="G49" s="51"/>
    </row>
    <row r="50" spans="1:7" x14ac:dyDescent="0.25">
      <c r="A50" s="51" t="s">
        <v>534</v>
      </c>
      <c r="B50" s="51" t="s">
        <v>2355</v>
      </c>
      <c r="C50" s="136" t="s">
        <v>2737</v>
      </c>
      <c r="D50" s="136" t="s">
        <v>2737</v>
      </c>
      <c r="E50" s="136"/>
      <c r="F50" s="136" t="s">
        <v>2737</v>
      </c>
      <c r="G50" s="51"/>
    </row>
    <row r="51" spans="1:7" x14ac:dyDescent="0.25">
      <c r="A51" s="51" t="s">
        <v>535</v>
      </c>
      <c r="B51" s="51" t="s">
        <v>536</v>
      </c>
      <c r="C51" s="136">
        <v>0.98399999999999999</v>
      </c>
      <c r="D51" s="136">
        <v>1</v>
      </c>
      <c r="E51" s="136"/>
      <c r="F51" s="136">
        <v>0.99378</v>
      </c>
      <c r="G51" s="51"/>
    </row>
    <row r="52" spans="1:7" x14ac:dyDescent="0.25">
      <c r="A52" s="51" t="s">
        <v>537</v>
      </c>
      <c r="B52" s="51" t="s">
        <v>538</v>
      </c>
      <c r="C52" s="136" t="s">
        <v>2737</v>
      </c>
      <c r="D52" s="136" t="s">
        <v>2737</v>
      </c>
      <c r="E52" s="136"/>
      <c r="F52" s="136" t="s">
        <v>2737</v>
      </c>
      <c r="G52" s="51"/>
    </row>
    <row r="53" spans="1:7" x14ac:dyDescent="0.25">
      <c r="A53" s="51" t="s">
        <v>539</v>
      </c>
      <c r="B53" s="51" t="s">
        <v>540</v>
      </c>
      <c r="C53" s="136" t="s">
        <v>2737</v>
      </c>
      <c r="D53" s="136" t="s">
        <v>2737</v>
      </c>
      <c r="E53" s="136"/>
      <c r="F53" s="136" t="s">
        <v>2737</v>
      </c>
      <c r="G53" s="51"/>
    </row>
    <row r="54" spans="1:7" x14ac:dyDescent="0.25">
      <c r="A54" s="51" t="s">
        <v>541</v>
      </c>
      <c r="B54" s="51" t="s">
        <v>542</v>
      </c>
      <c r="C54" s="136" t="s">
        <v>2737</v>
      </c>
      <c r="D54" s="136" t="s">
        <v>2737</v>
      </c>
      <c r="E54" s="136"/>
      <c r="F54" s="136" t="s">
        <v>2737</v>
      </c>
      <c r="G54" s="51"/>
    </row>
    <row r="55" spans="1:7" x14ac:dyDescent="0.25">
      <c r="A55" s="51" t="s">
        <v>543</v>
      </c>
      <c r="B55" s="51" t="s">
        <v>544</v>
      </c>
      <c r="C55" s="136" t="s">
        <v>2737</v>
      </c>
      <c r="D55" s="136" t="s">
        <v>2737</v>
      </c>
      <c r="E55" s="136"/>
      <c r="F55" s="136" t="s">
        <v>2737</v>
      </c>
      <c r="G55" s="51"/>
    </row>
    <row r="56" spans="1:7" x14ac:dyDescent="0.25">
      <c r="A56" s="51" t="s">
        <v>545</v>
      </c>
      <c r="B56" s="51" t="s">
        <v>546</v>
      </c>
      <c r="C56" s="136" t="s">
        <v>2737</v>
      </c>
      <c r="D56" s="136" t="s">
        <v>2737</v>
      </c>
      <c r="E56" s="136"/>
      <c r="F56" s="136" t="s">
        <v>2737</v>
      </c>
      <c r="G56" s="51"/>
    </row>
    <row r="57" spans="1:7" x14ac:dyDescent="0.25">
      <c r="A57" s="51" t="s">
        <v>547</v>
      </c>
      <c r="B57" s="51" t="s">
        <v>548</v>
      </c>
      <c r="C57" s="136" t="s">
        <v>2737</v>
      </c>
      <c r="D57" s="136" t="s">
        <v>2737</v>
      </c>
      <c r="E57" s="136"/>
      <c r="F57" s="136" t="s">
        <v>2737</v>
      </c>
      <c r="G57" s="51"/>
    </row>
    <row r="58" spans="1:7" x14ac:dyDescent="0.25">
      <c r="A58" s="51" t="s">
        <v>549</v>
      </c>
      <c r="B58" s="51" t="s">
        <v>550</v>
      </c>
      <c r="C58" s="136" t="s">
        <v>2737</v>
      </c>
      <c r="D58" s="136" t="s">
        <v>2737</v>
      </c>
      <c r="E58" s="136"/>
      <c r="F58" s="136" t="s">
        <v>2737</v>
      </c>
      <c r="G58" s="51"/>
    </row>
    <row r="59" spans="1:7" x14ac:dyDescent="0.25">
      <c r="A59" s="51" t="s">
        <v>551</v>
      </c>
      <c r="B59" s="51" t="s">
        <v>552</v>
      </c>
      <c r="C59" s="136" t="s">
        <v>2737</v>
      </c>
      <c r="D59" s="136" t="s">
        <v>2737</v>
      </c>
      <c r="E59" s="136"/>
      <c r="F59" s="136" t="s">
        <v>2737</v>
      </c>
      <c r="G59" s="51"/>
    </row>
    <row r="60" spans="1:7" x14ac:dyDescent="0.25">
      <c r="A60" s="51" t="s">
        <v>553</v>
      </c>
      <c r="B60" s="51" t="s">
        <v>3</v>
      </c>
      <c r="C60" s="136" t="s">
        <v>2737</v>
      </c>
      <c r="D60" s="136" t="s">
        <v>2737</v>
      </c>
      <c r="E60" s="136"/>
      <c r="F60" s="136" t="s">
        <v>2737</v>
      </c>
      <c r="G60" s="51"/>
    </row>
    <row r="61" spans="1:7" x14ac:dyDescent="0.25">
      <c r="A61" s="51" t="s">
        <v>554</v>
      </c>
      <c r="B61" s="51" t="s">
        <v>555</v>
      </c>
      <c r="C61" s="136" t="s">
        <v>2737</v>
      </c>
      <c r="D61" s="136" t="s">
        <v>2737</v>
      </c>
      <c r="E61" s="136"/>
      <c r="F61" s="136" t="s">
        <v>2737</v>
      </c>
      <c r="G61" s="51"/>
    </row>
    <row r="62" spans="1:7" x14ac:dyDescent="0.25">
      <c r="A62" s="51" t="s">
        <v>556</v>
      </c>
      <c r="B62" s="51" t="s">
        <v>557</v>
      </c>
      <c r="C62" s="136" t="s">
        <v>2737</v>
      </c>
      <c r="D62" s="136" t="s">
        <v>2737</v>
      </c>
      <c r="E62" s="136"/>
      <c r="F62" s="136" t="s">
        <v>2737</v>
      </c>
      <c r="G62" s="51"/>
    </row>
    <row r="63" spans="1:7" x14ac:dyDescent="0.25">
      <c r="A63" s="51" t="s">
        <v>558</v>
      </c>
      <c r="B63" s="51" t="s">
        <v>559</v>
      </c>
      <c r="C63" s="136" t="s">
        <v>2737</v>
      </c>
      <c r="D63" s="136" t="s">
        <v>2737</v>
      </c>
      <c r="E63" s="136"/>
      <c r="F63" s="136" t="s">
        <v>2737</v>
      </c>
      <c r="G63" s="51"/>
    </row>
    <row r="64" spans="1:7" x14ac:dyDescent="0.25">
      <c r="A64" s="51" t="s">
        <v>560</v>
      </c>
      <c r="B64" s="51" t="s">
        <v>561</v>
      </c>
      <c r="C64" s="136" t="s">
        <v>2737</v>
      </c>
      <c r="D64" s="136" t="s">
        <v>2737</v>
      </c>
      <c r="E64" s="136"/>
      <c r="F64" s="136" t="s">
        <v>2737</v>
      </c>
      <c r="G64" s="51"/>
    </row>
    <row r="65" spans="1:7" x14ac:dyDescent="0.25">
      <c r="A65" s="51" t="s">
        <v>562</v>
      </c>
      <c r="B65" s="51" t="s">
        <v>563</v>
      </c>
      <c r="C65" s="136" t="s">
        <v>2737</v>
      </c>
      <c r="D65" s="136" t="s">
        <v>2737</v>
      </c>
      <c r="E65" s="136"/>
      <c r="F65" s="136" t="s">
        <v>2737</v>
      </c>
      <c r="G65" s="51"/>
    </row>
    <row r="66" spans="1:7" x14ac:dyDescent="0.25">
      <c r="A66" s="51" t="s">
        <v>564</v>
      </c>
      <c r="B66" s="51" t="s">
        <v>565</v>
      </c>
      <c r="C66" s="136" t="s">
        <v>2737</v>
      </c>
      <c r="D66" s="136" t="s">
        <v>2737</v>
      </c>
      <c r="E66" s="136"/>
      <c r="F66" s="136" t="s">
        <v>2737</v>
      </c>
      <c r="G66" s="51"/>
    </row>
    <row r="67" spans="1:7" x14ac:dyDescent="0.25">
      <c r="A67" s="51" t="s">
        <v>566</v>
      </c>
      <c r="B67" s="51" t="s">
        <v>567</v>
      </c>
      <c r="C67" s="136" t="s">
        <v>2737</v>
      </c>
      <c r="D67" s="136" t="s">
        <v>2737</v>
      </c>
      <c r="E67" s="136"/>
      <c r="F67" s="136" t="s">
        <v>2737</v>
      </c>
      <c r="G67" s="51"/>
    </row>
    <row r="68" spans="1:7" x14ac:dyDescent="0.25">
      <c r="A68" s="51" t="s">
        <v>568</v>
      </c>
      <c r="B68" s="51" t="s">
        <v>569</v>
      </c>
      <c r="C68" s="136" t="s">
        <v>2737</v>
      </c>
      <c r="D68" s="136" t="s">
        <v>2737</v>
      </c>
      <c r="E68" s="136"/>
      <c r="F68" s="136" t="s">
        <v>2737</v>
      </c>
      <c r="G68" s="51"/>
    </row>
    <row r="69" spans="1:7" x14ac:dyDescent="0.25">
      <c r="A69" s="51" t="s">
        <v>570</v>
      </c>
      <c r="B69" s="51" t="s">
        <v>571</v>
      </c>
      <c r="C69" s="136" t="s">
        <v>2737</v>
      </c>
      <c r="D69" s="136" t="s">
        <v>2737</v>
      </c>
      <c r="E69" s="136"/>
      <c r="F69" s="136" t="s">
        <v>2737</v>
      </c>
      <c r="G69" s="51"/>
    </row>
    <row r="70" spans="1:7" x14ac:dyDescent="0.25">
      <c r="A70" s="51" t="s">
        <v>572</v>
      </c>
      <c r="B70" s="51" t="s">
        <v>573</v>
      </c>
      <c r="C70" s="136" t="s">
        <v>2737</v>
      </c>
      <c r="D70" s="136" t="s">
        <v>2737</v>
      </c>
      <c r="E70" s="136"/>
      <c r="F70" s="136" t="s">
        <v>2737</v>
      </c>
      <c r="G70" s="51"/>
    </row>
    <row r="71" spans="1:7" x14ac:dyDescent="0.25">
      <c r="A71" s="51" t="s">
        <v>574</v>
      </c>
      <c r="B71" s="51" t="s">
        <v>6</v>
      </c>
      <c r="C71" s="136" t="s">
        <v>2737</v>
      </c>
      <c r="D71" s="136" t="s">
        <v>2737</v>
      </c>
      <c r="E71" s="136"/>
      <c r="F71" s="136" t="s">
        <v>2737</v>
      </c>
      <c r="G71" s="51"/>
    </row>
    <row r="72" spans="1:7" x14ac:dyDescent="0.25">
      <c r="A72" s="51" t="s">
        <v>575</v>
      </c>
      <c r="B72" s="98" t="s">
        <v>315</v>
      </c>
      <c r="C72" s="135">
        <f>SUM(C73:C75)</f>
        <v>0</v>
      </c>
      <c r="D72" s="135">
        <f>SUM(D73:D75)</f>
        <v>0</v>
      </c>
      <c r="E72" s="136"/>
      <c r="F72" s="135">
        <f>SUM(F73:F75)</f>
        <v>0</v>
      </c>
      <c r="G72" s="51"/>
    </row>
    <row r="73" spans="1:7" x14ac:dyDescent="0.25">
      <c r="A73" s="51" t="s">
        <v>577</v>
      </c>
      <c r="B73" s="51" t="s">
        <v>579</v>
      </c>
      <c r="C73" s="136" t="s">
        <v>2737</v>
      </c>
      <c r="D73" s="136" t="s">
        <v>2737</v>
      </c>
      <c r="E73" s="136"/>
      <c r="F73" s="136" t="s">
        <v>2737</v>
      </c>
      <c r="G73" s="51"/>
    </row>
    <row r="74" spans="1:7" x14ac:dyDescent="0.25">
      <c r="A74" s="51" t="s">
        <v>578</v>
      </c>
      <c r="B74" s="51" t="s">
        <v>581</v>
      </c>
      <c r="C74" s="136" t="s">
        <v>2737</v>
      </c>
      <c r="D74" s="136" t="s">
        <v>2737</v>
      </c>
      <c r="E74" s="136"/>
      <c r="F74" s="136" t="s">
        <v>2737</v>
      </c>
      <c r="G74" s="51"/>
    </row>
    <row r="75" spans="1:7" x14ac:dyDescent="0.25">
      <c r="A75" s="51" t="s">
        <v>580</v>
      </c>
      <c r="B75" s="51" t="s">
        <v>2</v>
      </c>
      <c r="C75" s="136" t="s">
        <v>2737</v>
      </c>
      <c r="D75" s="136" t="s">
        <v>2737</v>
      </c>
      <c r="E75" s="136"/>
      <c r="F75" s="136" t="s">
        <v>2737</v>
      </c>
      <c r="G75" s="51"/>
    </row>
    <row r="76" spans="1:7" x14ac:dyDescent="0.25">
      <c r="A76" s="51" t="s">
        <v>1594</v>
      </c>
      <c r="B76" s="98" t="s">
        <v>143</v>
      </c>
      <c r="C76" s="135">
        <f>SUM(C77:C87)</f>
        <v>0</v>
      </c>
      <c r="D76" s="135">
        <f>SUM(D77:D87)</f>
        <v>0</v>
      </c>
      <c r="E76" s="136"/>
      <c r="F76" s="135">
        <f>SUM(F77:F87)</f>
        <v>0</v>
      </c>
      <c r="G76" s="51"/>
    </row>
    <row r="77" spans="1:7" x14ac:dyDescent="0.25">
      <c r="A77" s="51" t="s">
        <v>582</v>
      </c>
      <c r="B77" s="68" t="s">
        <v>317</v>
      </c>
      <c r="C77" s="136" t="s">
        <v>2737</v>
      </c>
      <c r="D77" s="136" t="s">
        <v>2737</v>
      </c>
      <c r="E77" s="136"/>
      <c r="F77" s="136" t="s">
        <v>2737</v>
      </c>
      <c r="G77" s="51"/>
    </row>
    <row r="78" spans="1:7" x14ac:dyDescent="0.25">
      <c r="A78" s="51" t="s">
        <v>583</v>
      </c>
      <c r="B78" s="51" t="s">
        <v>576</v>
      </c>
      <c r="C78" s="136" t="s">
        <v>2737</v>
      </c>
      <c r="D78" s="136" t="s">
        <v>2737</v>
      </c>
      <c r="E78" s="136"/>
      <c r="F78" s="136" t="s">
        <v>2737</v>
      </c>
      <c r="G78" s="51"/>
    </row>
    <row r="79" spans="1:7" x14ac:dyDescent="0.25">
      <c r="A79" s="51" t="s">
        <v>584</v>
      </c>
      <c r="B79" s="68" t="s">
        <v>319</v>
      </c>
      <c r="C79" s="136" t="s">
        <v>2737</v>
      </c>
      <c r="D79" s="136" t="s">
        <v>2737</v>
      </c>
      <c r="E79" s="136"/>
      <c r="F79" s="136" t="s">
        <v>2737</v>
      </c>
      <c r="G79" s="51"/>
    </row>
    <row r="80" spans="1:7" x14ac:dyDescent="0.25">
      <c r="A80" s="51" t="s">
        <v>585</v>
      </c>
      <c r="B80" s="68" t="s">
        <v>321</v>
      </c>
      <c r="C80" s="136" t="s">
        <v>2737</v>
      </c>
      <c r="D80" s="136" t="s">
        <v>2737</v>
      </c>
      <c r="E80" s="136"/>
      <c r="F80" s="136" t="s">
        <v>2737</v>
      </c>
      <c r="G80" s="51"/>
    </row>
    <row r="81" spans="1:7" x14ac:dyDescent="0.25">
      <c r="A81" s="51" t="s">
        <v>586</v>
      </c>
      <c r="B81" s="68" t="s">
        <v>12</v>
      </c>
      <c r="C81" s="136" t="s">
        <v>2737</v>
      </c>
      <c r="D81" s="136" t="s">
        <v>2737</v>
      </c>
      <c r="E81" s="136"/>
      <c r="F81" s="136" t="s">
        <v>2737</v>
      </c>
      <c r="G81" s="51"/>
    </row>
    <row r="82" spans="1:7" x14ac:dyDescent="0.25">
      <c r="A82" s="51" t="s">
        <v>587</v>
      </c>
      <c r="B82" s="68" t="s">
        <v>324</v>
      </c>
      <c r="C82" s="136" t="s">
        <v>2737</v>
      </c>
      <c r="D82" s="136" t="s">
        <v>2737</v>
      </c>
      <c r="E82" s="136"/>
      <c r="F82" s="136" t="s">
        <v>2737</v>
      </c>
      <c r="G82" s="51"/>
    </row>
    <row r="83" spans="1:7" x14ac:dyDescent="0.25">
      <c r="A83" s="51" t="s">
        <v>588</v>
      </c>
      <c r="B83" s="68" t="s">
        <v>326</v>
      </c>
      <c r="C83" s="136" t="s">
        <v>2737</v>
      </c>
      <c r="D83" s="136" t="s">
        <v>2737</v>
      </c>
      <c r="E83" s="136"/>
      <c r="F83" s="136" t="s">
        <v>2737</v>
      </c>
      <c r="G83" s="51"/>
    </row>
    <row r="84" spans="1:7" x14ac:dyDescent="0.25">
      <c r="A84" s="51" t="s">
        <v>589</v>
      </c>
      <c r="B84" s="68" t="s">
        <v>328</v>
      </c>
      <c r="C84" s="136" t="s">
        <v>2737</v>
      </c>
      <c r="D84" s="136" t="s">
        <v>2737</v>
      </c>
      <c r="E84" s="136"/>
      <c r="F84" s="136" t="s">
        <v>2737</v>
      </c>
      <c r="G84" s="51"/>
    </row>
    <row r="85" spans="1:7" x14ac:dyDescent="0.25">
      <c r="A85" s="51" t="s">
        <v>590</v>
      </c>
      <c r="B85" s="68" t="s">
        <v>330</v>
      </c>
      <c r="C85" s="136" t="s">
        <v>2737</v>
      </c>
      <c r="D85" s="136" t="s">
        <v>2737</v>
      </c>
      <c r="E85" s="136"/>
      <c r="F85" s="136" t="s">
        <v>2737</v>
      </c>
      <c r="G85" s="51"/>
    </row>
    <row r="86" spans="1:7" x14ac:dyDescent="0.25">
      <c r="A86" s="51" t="s">
        <v>591</v>
      </c>
      <c r="B86" s="68" t="s">
        <v>332</v>
      </c>
      <c r="C86" s="136" t="s">
        <v>2737</v>
      </c>
      <c r="D86" s="136" t="s">
        <v>2737</v>
      </c>
      <c r="E86" s="136"/>
      <c r="F86" s="136" t="s">
        <v>2737</v>
      </c>
      <c r="G86" s="51"/>
    </row>
    <row r="87" spans="1:7" x14ac:dyDescent="0.25">
      <c r="A87" s="51" t="s">
        <v>592</v>
      </c>
      <c r="B87" s="68" t="s">
        <v>143</v>
      </c>
      <c r="C87" s="136" t="s">
        <v>2737</v>
      </c>
      <c r="D87" s="136" t="s">
        <v>2737</v>
      </c>
      <c r="E87" s="136"/>
      <c r="F87" s="136" t="s">
        <v>2737</v>
      </c>
      <c r="G87" s="51"/>
    </row>
    <row r="88" spans="1:7" outlineLevel="1" x14ac:dyDescent="0.25">
      <c r="A88" s="51" t="s">
        <v>593</v>
      </c>
      <c r="B88" s="80" t="s">
        <v>2738</v>
      </c>
      <c r="C88" s="136">
        <v>1.6E-2</v>
      </c>
      <c r="D88" s="136" t="s">
        <v>2725</v>
      </c>
      <c r="E88" s="136"/>
      <c r="F88" s="136">
        <v>6.2199999999999998E-3</v>
      </c>
      <c r="G88" s="51"/>
    </row>
    <row r="89" spans="1:7" outlineLevel="1" x14ac:dyDescent="0.25">
      <c r="A89" s="51" t="s">
        <v>594</v>
      </c>
      <c r="B89" s="80" t="s">
        <v>2739</v>
      </c>
      <c r="C89" s="136" t="s">
        <v>2725</v>
      </c>
      <c r="D89" s="136" t="s">
        <v>2725</v>
      </c>
      <c r="E89" s="136"/>
      <c r="F89" s="136" t="s">
        <v>2725</v>
      </c>
      <c r="G89" s="51"/>
    </row>
    <row r="90" spans="1:7" outlineLevel="1" x14ac:dyDescent="0.25">
      <c r="A90" s="51" t="s">
        <v>595</v>
      </c>
      <c r="B90" s="80" t="s">
        <v>147</v>
      </c>
      <c r="C90" s="136"/>
      <c r="D90" s="136"/>
      <c r="E90" s="136"/>
      <c r="F90" s="136"/>
      <c r="G90" s="51"/>
    </row>
    <row r="91" spans="1:7" outlineLevel="1" x14ac:dyDescent="0.25">
      <c r="A91" s="51" t="s">
        <v>596</v>
      </c>
      <c r="B91" s="80" t="s">
        <v>147</v>
      </c>
      <c r="C91" s="136"/>
      <c r="D91" s="136"/>
      <c r="E91" s="136"/>
      <c r="F91" s="136"/>
      <c r="G91" s="51"/>
    </row>
    <row r="92" spans="1:7" outlineLevel="1" x14ac:dyDescent="0.25">
      <c r="A92" s="51" t="s">
        <v>597</v>
      </c>
      <c r="B92" s="80" t="s">
        <v>147</v>
      </c>
      <c r="C92" s="136"/>
      <c r="D92" s="136"/>
      <c r="E92" s="136"/>
      <c r="F92" s="136"/>
      <c r="G92" s="51"/>
    </row>
    <row r="93" spans="1:7" outlineLevel="1" x14ac:dyDescent="0.25">
      <c r="A93" s="51" t="s">
        <v>598</v>
      </c>
      <c r="B93" s="80" t="s">
        <v>147</v>
      </c>
      <c r="C93" s="136"/>
      <c r="D93" s="136"/>
      <c r="E93" s="136"/>
      <c r="F93" s="136"/>
      <c r="G93" s="51"/>
    </row>
    <row r="94" spans="1:7" outlineLevel="1" x14ac:dyDescent="0.25">
      <c r="A94" s="51" t="s">
        <v>599</v>
      </c>
      <c r="B94" s="80" t="s">
        <v>147</v>
      </c>
      <c r="C94" s="136"/>
      <c r="D94" s="136"/>
      <c r="E94" s="136"/>
      <c r="F94" s="136"/>
      <c r="G94" s="51"/>
    </row>
    <row r="95" spans="1:7" outlineLevel="1" x14ac:dyDescent="0.25">
      <c r="A95" s="51" t="s">
        <v>600</v>
      </c>
      <c r="B95" s="80" t="s">
        <v>147</v>
      </c>
      <c r="C95" s="136"/>
      <c r="D95" s="136"/>
      <c r="E95" s="136"/>
      <c r="F95" s="136"/>
      <c r="G95" s="51"/>
    </row>
    <row r="96" spans="1:7" outlineLevel="1" x14ac:dyDescent="0.25">
      <c r="A96" s="51" t="s">
        <v>601</v>
      </c>
      <c r="B96" s="80" t="s">
        <v>147</v>
      </c>
      <c r="C96" s="136"/>
      <c r="D96" s="136"/>
      <c r="E96" s="136"/>
      <c r="F96" s="136"/>
      <c r="G96" s="51"/>
    </row>
    <row r="97" spans="1:7" outlineLevel="1" x14ac:dyDescent="0.25">
      <c r="A97" s="51" t="s">
        <v>602</v>
      </c>
      <c r="B97" s="80" t="s">
        <v>147</v>
      </c>
      <c r="C97" s="136"/>
      <c r="D97" s="136"/>
      <c r="E97" s="136"/>
      <c r="F97" s="136"/>
      <c r="G97" s="51"/>
    </row>
    <row r="98" spans="1:7" ht="15" customHeight="1" x14ac:dyDescent="0.25">
      <c r="A98" s="70"/>
      <c r="B98" s="146" t="s">
        <v>1605</v>
      </c>
      <c r="C98" s="70" t="s">
        <v>511</v>
      </c>
      <c r="D98" s="70" t="s">
        <v>512</v>
      </c>
      <c r="E98" s="72"/>
      <c r="F98" s="73" t="s">
        <v>480</v>
      </c>
      <c r="G98" s="73"/>
    </row>
    <row r="99" spans="1:7" x14ac:dyDescent="0.25">
      <c r="A99" s="51" t="s">
        <v>603</v>
      </c>
      <c r="B99" s="68" t="s">
        <v>2740</v>
      </c>
      <c r="C99" s="136">
        <v>8.3860000000000004E-2</v>
      </c>
      <c r="D99" s="136">
        <v>4.317E-2</v>
      </c>
      <c r="E99" s="136"/>
      <c r="F99" s="136">
        <v>5.4859999999999999E-2</v>
      </c>
      <c r="G99" s="51"/>
    </row>
    <row r="100" spans="1:7" x14ac:dyDescent="0.25">
      <c r="A100" s="51" t="s">
        <v>605</v>
      </c>
      <c r="B100" s="68" t="s">
        <v>2741</v>
      </c>
      <c r="C100" s="136">
        <v>0.11422</v>
      </c>
      <c r="D100" s="136">
        <v>0.13592000000000001</v>
      </c>
      <c r="E100" s="136"/>
      <c r="F100" s="136">
        <v>0.12969</v>
      </c>
      <c r="G100" s="51"/>
    </row>
    <row r="101" spans="1:7" x14ac:dyDescent="0.25">
      <c r="A101" s="51" t="s">
        <v>606</v>
      </c>
      <c r="B101" s="68" t="s">
        <v>2742</v>
      </c>
      <c r="C101" s="136">
        <v>0.21146000000000001</v>
      </c>
      <c r="D101" s="136">
        <v>0.22500999999999999</v>
      </c>
      <c r="E101" s="136"/>
      <c r="F101" s="136">
        <v>0.22112000000000001</v>
      </c>
      <c r="G101" s="51"/>
    </row>
    <row r="102" spans="1:7" x14ac:dyDescent="0.25">
      <c r="A102" s="51" t="s">
        <v>607</v>
      </c>
      <c r="B102" s="68" t="s">
        <v>2743</v>
      </c>
      <c r="C102" s="136">
        <v>0.32181999999999999</v>
      </c>
      <c r="D102" s="136">
        <v>0.30919999999999997</v>
      </c>
      <c r="E102" s="136"/>
      <c r="F102" s="136">
        <v>0.31281999999999999</v>
      </c>
      <c r="G102" s="51"/>
    </row>
    <row r="103" spans="1:7" x14ac:dyDescent="0.25">
      <c r="A103" s="51" t="s">
        <v>608</v>
      </c>
      <c r="B103" s="68" t="s">
        <v>2744</v>
      </c>
      <c r="C103" s="136">
        <v>0.26863999999999999</v>
      </c>
      <c r="D103" s="136">
        <v>0.28669</v>
      </c>
      <c r="E103" s="136"/>
      <c r="F103" s="136">
        <v>0.28150999999999998</v>
      </c>
      <c r="G103" s="51"/>
    </row>
    <row r="104" spans="1:7" x14ac:dyDescent="0.25">
      <c r="A104" s="51" t="s">
        <v>609</v>
      </c>
      <c r="B104" s="68" t="s">
        <v>604</v>
      </c>
      <c r="C104" s="136" t="s">
        <v>83</v>
      </c>
      <c r="D104" s="136" t="s">
        <v>83</v>
      </c>
      <c r="E104" s="136"/>
      <c r="F104" s="136" t="s">
        <v>83</v>
      </c>
      <c r="G104" s="51"/>
    </row>
    <row r="105" spans="1:7" x14ac:dyDescent="0.25">
      <c r="A105" s="51" t="s">
        <v>610</v>
      </c>
      <c r="B105" s="68" t="s">
        <v>604</v>
      </c>
      <c r="C105" s="136" t="s">
        <v>83</v>
      </c>
      <c r="D105" s="136" t="s">
        <v>83</v>
      </c>
      <c r="E105" s="136"/>
      <c r="F105" s="136" t="s">
        <v>83</v>
      </c>
      <c r="G105" s="51"/>
    </row>
    <row r="106" spans="1:7" x14ac:dyDescent="0.25">
      <c r="A106" s="51" t="s">
        <v>611</v>
      </c>
      <c r="B106" s="68" t="s">
        <v>604</v>
      </c>
      <c r="C106" s="136" t="s">
        <v>83</v>
      </c>
      <c r="D106" s="136" t="s">
        <v>83</v>
      </c>
      <c r="E106" s="136"/>
      <c r="F106" s="136" t="s">
        <v>83</v>
      </c>
      <c r="G106" s="51"/>
    </row>
    <row r="107" spans="1:7" x14ac:dyDescent="0.25">
      <c r="A107" s="51" t="s">
        <v>612</v>
      </c>
      <c r="B107" s="68" t="s">
        <v>604</v>
      </c>
      <c r="C107" s="136" t="s">
        <v>83</v>
      </c>
      <c r="D107" s="136" t="s">
        <v>83</v>
      </c>
      <c r="E107" s="136"/>
      <c r="F107" s="136" t="s">
        <v>83</v>
      </c>
      <c r="G107" s="51"/>
    </row>
    <row r="108" spans="1:7" x14ac:dyDescent="0.25">
      <c r="A108" s="51" t="s">
        <v>613</v>
      </c>
      <c r="B108" s="68" t="s">
        <v>604</v>
      </c>
      <c r="C108" s="136" t="s">
        <v>83</v>
      </c>
      <c r="D108" s="136" t="s">
        <v>83</v>
      </c>
      <c r="E108" s="136"/>
      <c r="F108" s="136" t="s">
        <v>83</v>
      </c>
      <c r="G108" s="51"/>
    </row>
    <row r="109" spans="1:7" x14ac:dyDescent="0.25">
      <c r="A109" s="51" t="s">
        <v>614</v>
      </c>
      <c r="B109" s="68" t="s">
        <v>604</v>
      </c>
      <c r="C109" s="136" t="s">
        <v>83</v>
      </c>
      <c r="D109" s="136" t="s">
        <v>83</v>
      </c>
      <c r="E109" s="136"/>
      <c r="F109" s="136" t="s">
        <v>83</v>
      </c>
      <c r="G109" s="51"/>
    </row>
    <row r="110" spans="1:7" x14ac:dyDescent="0.25">
      <c r="A110" s="51" t="s">
        <v>615</v>
      </c>
      <c r="B110" s="68" t="s">
        <v>604</v>
      </c>
      <c r="C110" s="136" t="s">
        <v>83</v>
      </c>
      <c r="D110" s="136" t="s">
        <v>83</v>
      </c>
      <c r="E110" s="136"/>
      <c r="F110" s="136" t="s">
        <v>83</v>
      </c>
      <c r="G110" s="51"/>
    </row>
    <row r="111" spans="1:7" x14ac:dyDescent="0.25">
      <c r="A111" s="51" t="s">
        <v>616</v>
      </c>
      <c r="B111" s="68" t="s">
        <v>604</v>
      </c>
      <c r="C111" s="136" t="s">
        <v>83</v>
      </c>
      <c r="D111" s="136" t="s">
        <v>83</v>
      </c>
      <c r="E111" s="136"/>
      <c r="F111" s="136" t="s">
        <v>83</v>
      </c>
      <c r="G111" s="51"/>
    </row>
    <row r="112" spans="1:7" x14ac:dyDescent="0.25">
      <c r="A112" s="51" t="s">
        <v>617</v>
      </c>
      <c r="B112" s="68" t="s">
        <v>604</v>
      </c>
      <c r="C112" s="136" t="s">
        <v>83</v>
      </c>
      <c r="D112" s="136" t="s">
        <v>83</v>
      </c>
      <c r="E112" s="136"/>
      <c r="F112" s="136" t="s">
        <v>83</v>
      </c>
      <c r="G112" s="51"/>
    </row>
    <row r="113" spans="1:7" x14ac:dyDescent="0.25">
      <c r="A113" s="51" t="s">
        <v>618</v>
      </c>
      <c r="B113" s="68" t="s">
        <v>604</v>
      </c>
      <c r="C113" s="136" t="s">
        <v>83</v>
      </c>
      <c r="D113" s="136" t="s">
        <v>83</v>
      </c>
      <c r="E113" s="136"/>
      <c r="F113" s="136" t="s">
        <v>83</v>
      </c>
      <c r="G113" s="51"/>
    </row>
    <row r="114" spans="1:7" x14ac:dyDescent="0.25">
      <c r="A114" s="51" t="s">
        <v>619</v>
      </c>
      <c r="B114" s="68" t="s">
        <v>604</v>
      </c>
      <c r="C114" s="136" t="s">
        <v>83</v>
      </c>
      <c r="D114" s="136" t="s">
        <v>83</v>
      </c>
      <c r="E114" s="136"/>
      <c r="F114" s="136" t="s">
        <v>83</v>
      </c>
      <c r="G114" s="51"/>
    </row>
    <row r="115" spans="1:7" x14ac:dyDescent="0.25">
      <c r="A115" s="51" t="s">
        <v>620</v>
      </c>
      <c r="B115" s="68" t="s">
        <v>604</v>
      </c>
      <c r="C115" s="136" t="s">
        <v>83</v>
      </c>
      <c r="D115" s="136" t="s">
        <v>83</v>
      </c>
      <c r="E115" s="136"/>
      <c r="F115" s="136" t="s">
        <v>83</v>
      </c>
      <c r="G115" s="51"/>
    </row>
    <row r="116" spans="1:7" x14ac:dyDescent="0.25">
      <c r="A116" s="51" t="s">
        <v>621</v>
      </c>
      <c r="B116" s="68" t="s">
        <v>604</v>
      </c>
      <c r="C116" s="136" t="s">
        <v>83</v>
      </c>
      <c r="D116" s="136" t="s">
        <v>83</v>
      </c>
      <c r="E116" s="136"/>
      <c r="F116" s="136" t="s">
        <v>83</v>
      </c>
      <c r="G116" s="51"/>
    </row>
    <row r="117" spans="1:7" x14ac:dyDescent="0.25">
      <c r="A117" s="51" t="s">
        <v>622</v>
      </c>
      <c r="B117" s="68" t="s">
        <v>604</v>
      </c>
      <c r="C117" s="136" t="s">
        <v>83</v>
      </c>
      <c r="D117" s="136" t="s">
        <v>83</v>
      </c>
      <c r="E117" s="136"/>
      <c r="F117" s="136" t="s">
        <v>83</v>
      </c>
      <c r="G117" s="51"/>
    </row>
    <row r="118" spans="1:7" x14ac:dyDescent="0.25">
      <c r="A118" s="51" t="s">
        <v>623</v>
      </c>
      <c r="B118" s="68" t="s">
        <v>604</v>
      </c>
      <c r="C118" s="136" t="s">
        <v>83</v>
      </c>
      <c r="D118" s="136" t="s">
        <v>83</v>
      </c>
      <c r="E118" s="136"/>
      <c r="F118" s="136" t="s">
        <v>83</v>
      </c>
      <c r="G118" s="51"/>
    </row>
    <row r="119" spans="1:7" x14ac:dyDescent="0.25">
      <c r="A119" s="51" t="s">
        <v>624</v>
      </c>
      <c r="B119" s="68" t="s">
        <v>604</v>
      </c>
      <c r="C119" s="136" t="s">
        <v>83</v>
      </c>
      <c r="D119" s="136" t="s">
        <v>83</v>
      </c>
      <c r="E119" s="136"/>
      <c r="F119" s="136" t="s">
        <v>83</v>
      </c>
      <c r="G119" s="51"/>
    </row>
    <row r="120" spans="1:7" x14ac:dyDescent="0.25">
      <c r="A120" s="51" t="s">
        <v>625</v>
      </c>
      <c r="B120" s="68" t="s">
        <v>604</v>
      </c>
      <c r="C120" s="136" t="s">
        <v>83</v>
      </c>
      <c r="D120" s="136" t="s">
        <v>83</v>
      </c>
      <c r="E120" s="136"/>
      <c r="F120" s="136" t="s">
        <v>83</v>
      </c>
      <c r="G120" s="51"/>
    </row>
    <row r="121" spans="1:7" x14ac:dyDescent="0.25">
      <c r="A121" s="51" t="s">
        <v>626</v>
      </c>
      <c r="B121" s="68" t="s">
        <v>604</v>
      </c>
      <c r="C121" s="136" t="s">
        <v>83</v>
      </c>
      <c r="D121" s="136" t="s">
        <v>83</v>
      </c>
      <c r="E121" s="136"/>
      <c r="F121" s="136" t="s">
        <v>83</v>
      </c>
      <c r="G121" s="51"/>
    </row>
    <row r="122" spans="1:7" x14ac:dyDescent="0.25">
      <c r="A122" s="51" t="s">
        <v>627</v>
      </c>
      <c r="B122" s="68" t="s">
        <v>604</v>
      </c>
      <c r="C122" s="136" t="s">
        <v>83</v>
      </c>
      <c r="D122" s="136" t="s">
        <v>83</v>
      </c>
      <c r="E122" s="136"/>
      <c r="F122" s="136" t="s">
        <v>83</v>
      </c>
      <c r="G122" s="51"/>
    </row>
    <row r="123" spans="1:7" x14ac:dyDescent="0.25">
      <c r="A123" s="51" t="s">
        <v>628</v>
      </c>
      <c r="B123" s="68" t="s">
        <v>604</v>
      </c>
      <c r="C123" s="136" t="s">
        <v>83</v>
      </c>
      <c r="D123" s="136" t="s">
        <v>83</v>
      </c>
      <c r="E123" s="136"/>
      <c r="F123" s="136" t="s">
        <v>83</v>
      </c>
      <c r="G123" s="51"/>
    </row>
    <row r="124" spans="1:7" x14ac:dyDescent="0.25">
      <c r="A124" s="51" t="s">
        <v>629</v>
      </c>
      <c r="B124" s="68" t="s">
        <v>604</v>
      </c>
      <c r="C124" s="136" t="s">
        <v>83</v>
      </c>
      <c r="D124" s="136" t="s">
        <v>83</v>
      </c>
      <c r="E124" s="136"/>
      <c r="F124" s="136" t="s">
        <v>83</v>
      </c>
      <c r="G124" s="51"/>
    </row>
    <row r="125" spans="1:7" x14ac:dyDescent="0.25">
      <c r="A125" s="51" t="s">
        <v>630</v>
      </c>
      <c r="B125" s="68" t="s">
        <v>604</v>
      </c>
      <c r="C125" s="136" t="s">
        <v>83</v>
      </c>
      <c r="D125" s="136" t="s">
        <v>83</v>
      </c>
      <c r="E125" s="136"/>
      <c r="F125" s="136" t="s">
        <v>83</v>
      </c>
      <c r="G125" s="51"/>
    </row>
    <row r="126" spans="1:7" x14ac:dyDescent="0.25">
      <c r="A126" s="51" t="s">
        <v>631</v>
      </c>
      <c r="B126" s="68" t="s">
        <v>604</v>
      </c>
      <c r="C126" s="136" t="s">
        <v>83</v>
      </c>
      <c r="D126" s="136" t="s">
        <v>83</v>
      </c>
      <c r="E126" s="136"/>
      <c r="F126" s="136" t="s">
        <v>83</v>
      </c>
      <c r="G126" s="51"/>
    </row>
    <row r="127" spans="1:7" x14ac:dyDescent="0.25">
      <c r="A127" s="51" t="s">
        <v>632</v>
      </c>
      <c r="B127" s="68" t="s">
        <v>604</v>
      </c>
      <c r="C127" s="136" t="s">
        <v>83</v>
      </c>
      <c r="D127" s="136" t="s">
        <v>83</v>
      </c>
      <c r="E127" s="136"/>
      <c r="F127" s="136" t="s">
        <v>83</v>
      </c>
      <c r="G127" s="51"/>
    </row>
    <row r="128" spans="1:7" x14ac:dyDescent="0.25">
      <c r="A128" s="51" t="s">
        <v>633</v>
      </c>
      <c r="B128" s="68" t="s">
        <v>604</v>
      </c>
      <c r="C128" s="136" t="s">
        <v>83</v>
      </c>
      <c r="D128" s="136" t="s">
        <v>83</v>
      </c>
      <c r="E128" s="136"/>
      <c r="F128" s="136" t="s">
        <v>83</v>
      </c>
      <c r="G128" s="51"/>
    </row>
    <row r="129" spans="1:7" x14ac:dyDescent="0.25">
      <c r="A129" s="51" t="s">
        <v>634</v>
      </c>
      <c r="B129" s="68" t="s">
        <v>604</v>
      </c>
      <c r="C129" s="136" t="s">
        <v>83</v>
      </c>
      <c r="D129" s="136" t="s">
        <v>83</v>
      </c>
      <c r="E129" s="136"/>
      <c r="F129" s="136" t="s">
        <v>83</v>
      </c>
      <c r="G129" s="51"/>
    </row>
    <row r="130" spans="1:7" x14ac:dyDescent="0.25">
      <c r="A130" s="51" t="s">
        <v>1568</v>
      </c>
      <c r="B130" s="68" t="s">
        <v>604</v>
      </c>
      <c r="C130" s="136" t="s">
        <v>83</v>
      </c>
      <c r="D130" s="136" t="s">
        <v>83</v>
      </c>
      <c r="E130" s="136"/>
      <c r="F130" s="136" t="s">
        <v>83</v>
      </c>
      <c r="G130" s="51"/>
    </row>
    <row r="131" spans="1:7" x14ac:dyDescent="0.25">
      <c r="A131" s="51" t="s">
        <v>1569</v>
      </c>
      <c r="B131" s="68" t="s">
        <v>604</v>
      </c>
      <c r="C131" s="136" t="s">
        <v>83</v>
      </c>
      <c r="D131" s="136" t="s">
        <v>83</v>
      </c>
      <c r="E131" s="136"/>
      <c r="F131" s="136" t="s">
        <v>83</v>
      </c>
      <c r="G131" s="51"/>
    </row>
    <row r="132" spans="1:7" x14ac:dyDescent="0.25">
      <c r="A132" s="51" t="s">
        <v>1570</v>
      </c>
      <c r="B132" s="68" t="s">
        <v>604</v>
      </c>
      <c r="C132" s="136" t="s">
        <v>83</v>
      </c>
      <c r="D132" s="136" t="s">
        <v>83</v>
      </c>
      <c r="E132" s="136"/>
      <c r="F132" s="136" t="s">
        <v>83</v>
      </c>
      <c r="G132" s="51"/>
    </row>
    <row r="133" spans="1:7" x14ac:dyDescent="0.25">
      <c r="A133" s="51" t="s">
        <v>1571</v>
      </c>
      <c r="B133" s="68" t="s">
        <v>604</v>
      </c>
      <c r="C133" s="136" t="s">
        <v>83</v>
      </c>
      <c r="D133" s="136" t="s">
        <v>83</v>
      </c>
      <c r="E133" s="136"/>
      <c r="F133" s="136" t="s">
        <v>83</v>
      </c>
      <c r="G133" s="51"/>
    </row>
    <row r="134" spans="1:7" x14ac:dyDescent="0.25">
      <c r="A134" s="51" t="s">
        <v>1572</v>
      </c>
      <c r="B134" s="68" t="s">
        <v>604</v>
      </c>
      <c r="C134" s="136" t="s">
        <v>83</v>
      </c>
      <c r="D134" s="136" t="s">
        <v>83</v>
      </c>
      <c r="E134" s="136"/>
      <c r="F134" s="136" t="s">
        <v>83</v>
      </c>
      <c r="G134" s="51"/>
    </row>
    <row r="135" spans="1:7" x14ac:dyDescent="0.25">
      <c r="A135" s="51" t="s">
        <v>1573</v>
      </c>
      <c r="B135" s="68" t="s">
        <v>604</v>
      </c>
      <c r="C135" s="136" t="s">
        <v>83</v>
      </c>
      <c r="D135" s="136" t="s">
        <v>83</v>
      </c>
      <c r="E135" s="136"/>
      <c r="F135" s="136" t="s">
        <v>83</v>
      </c>
      <c r="G135" s="51"/>
    </row>
    <row r="136" spans="1:7" x14ac:dyDescent="0.25">
      <c r="A136" s="51" t="s">
        <v>1574</v>
      </c>
      <c r="B136" s="68" t="s">
        <v>604</v>
      </c>
      <c r="C136" s="136" t="s">
        <v>83</v>
      </c>
      <c r="D136" s="136" t="s">
        <v>83</v>
      </c>
      <c r="E136" s="136"/>
      <c r="F136" s="136" t="s">
        <v>83</v>
      </c>
      <c r="G136" s="51"/>
    </row>
    <row r="137" spans="1:7" x14ac:dyDescent="0.25">
      <c r="A137" s="51" t="s">
        <v>1575</v>
      </c>
      <c r="B137" s="68" t="s">
        <v>604</v>
      </c>
      <c r="C137" s="136" t="s">
        <v>83</v>
      </c>
      <c r="D137" s="136" t="s">
        <v>83</v>
      </c>
      <c r="E137" s="136"/>
      <c r="F137" s="136" t="s">
        <v>83</v>
      </c>
      <c r="G137" s="51"/>
    </row>
    <row r="138" spans="1:7" x14ac:dyDescent="0.25">
      <c r="A138" s="51" t="s">
        <v>1576</v>
      </c>
      <c r="B138" s="68" t="s">
        <v>604</v>
      </c>
      <c r="C138" s="136" t="s">
        <v>83</v>
      </c>
      <c r="D138" s="136" t="s">
        <v>83</v>
      </c>
      <c r="E138" s="136"/>
      <c r="F138" s="136" t="s">
        <v>83</v>
      </c>
      <c r="G138" s="51"/>
    </row>
    <row r="139" spans="1:7" x14ac:dyDescent="0.25">
      <c r="A139" s="51" t="s">
        <v>1577</v>
      </c>
      <c r="B139" s="68" t="s">
        <v>604</v>
      </c>
      <c r="C139" s="136" t="s">
        <v>83</v>
      </c>
      <c r="D139" s="136" t="s">
        <v>83</v>
      </c>
      <c r="E139" s="136"/>
      <c r="F139" s="136" t="s">
        <v>83</v>
      </c>
      <c r="G139" s="51"/>
    </row>
    <row r="140" spans="1:7" x14ac:dyDescent="0.25">
      <c r="A140" s="51" t="s">
        <v>1578</v>
      </c>
      <c r="B140" s="68" t="s">
        <v>604</v>
      </c>
      <c r="C140" s="136" t="s">
        <v>83</v>
      </c>
      <c r="D140" s="136" t="s">
        <v>83</v>
      </c>
      <c r="E140" s="136"/>
      <c r="F140" s="136" t="s">
        <v>83</v>
      </c>
      <c r="G140" s="51"/>
    </row>
    <row r="141" spans="1:7" x14ac:dyDescent="0.25">
      <c r="A141" s="51" t="s">
        <v>1579</v>
      </c>
      <c r="B141" s="68" t="s">
        <v>604</v>
      </c>
      <c r="C141" s="136" t="s">
        <v>83</v>
      </c>
      <c r="D141" s="136" t="s">
        <v>83</v>
      </c>
      <c r="E141" s="136"/>
      <c r="F141" s="136" t="s">
        <v>83</v>
      </c>
      <c r="G141" s="51"/>
    </row>
    <row r="142" spans="1:7" x14ac:dyDescent="0.25">
      <c r="A142" s="51" t="s">
        <v>1580</v>
      </c>
      <c r="B142" s="68" t="s">
        <v>604</v>
      </c>
      <c r="C142" s="136" t="s">
        <v>83</v>
      </c>
      <c r="D142" s="136" t="s">
        <v>83</v>
      </c>
      <c r="E142" s="136"/>
      <c r="F142" s="136" t="s">
        <v>83</v>
      </c>
      <c r="G142" s="51"/>
    </row>
    <row r="143" spans="1:7" x14ac:dyDescent="0.25">
      <c r="A143" s="51" t="s">
        <v>1581</v>
      </c>
      <c r="B143" s="68" t="s">
        <v>604</v>
      </c>
      <c r="C143" s="136" t="s">
        <v>83</v>
      </c>
      <c r="D143" s="136" t="s">
        <v>83</v>
      </c>
      <c r="E143" s="136"/>
      <c r="F143" s="136" t="s">
        <v>83</v>
      </c>
      <c r="G143" s="51"/>
    </row>
    <row r="144" spans="1:7" x14ac:dyDescent="0.25">
      <c r="A144" s="51" t="s">
        <v>1582</v>
      </c>
      <c r="B144" s="68" t="s">
        <v>604</v>
      </c>
      <c r="C144" s="136" t="s">
        <v>83</v>
      </c>
      <c r="D144" s="136" t="s">
        <v>83</v>
      </c>
      <c r="E144" s="136"/>
      <c r="F144" s="136" t="s">
        <v>83</v>
      </c>
      <c r="G144" s="51"/>
    </row>
    <row r="145" spans="1:7" x14ac:dyDescent="0.25">
      <c r="A145" s="51" t="s">
        <v>1583</v>
      </c>
      <c r="B145" s="68" t="s">
        <v>604</v>
      </c>
      <c r="C145" s="136" t="s">
        <v>83</v>
      </c>
      <c r="D145" s="136" t="s">
        <v>83</v>
      </c>
      <c r="E145" s="136"/>
      <c r="F145" s="136" t="s">
        <v>83</v>
      </c>
      <c r="G145" s="51"/>
    </row>
    <row r="146" spans="1:7" x14ac:dyDescent="0.25">
      <c r="A146" s="51" t="s">
        <v>1584</v>
      </c>
      <c r="B146" s="68" t="s">
        <v>604</v>
      </c>
      <c r="C146" s="136" t="s">
        <v>83</v>
      </c>
      <c r="D146" s="136" t="s">
        <v>83</v>
      </c>
      <c r="E146" s="136"/>
      <c r="F146" s="136" t="s">
        <v>83</v>
      </c>
      <c r="G146" s="51"/>
    </row>
    <row r="147" spans="1:7" x14ac:dyDescent="0.25">
      <c r="A147" s="51" t="s">
        <v>1585</v>
      </c>
      <c r="B147" s="68" t="s">
        <v>604</v>
      </c>
      <c r="C147" s="136" t="s">
        <v>83</v>
      </c>
      <c r="D147" s="136" t="s">
        <v>83</v>
      </c>
      <c r="E147" s="136"/>
      <c r="F147" s="136" t="s">
        <v>83</v>
      </c>
      <c r="G147" s="51"/>
    </row>
    <row r="148" spans="1:7" x14ac:dyDescent="0.25">
      <c r="A148" s="51" t="s">
        <v>1586</v>
      </c>
      <c r="B148" s="68" t="s">
        <v>604</v>
      </c>
      <c r="C148" s="136" t="s">
        <v>83</v>
      </c>
      <c r="D148" s="136" t="s">
        <v>83</v>
      </c>
      <c r="E148" s="136"/>
      <c r="F148" s="136" t="s">
        <v>83</v>
      </c>
      <c r="G148" s="51"/>
    </row>
    <row r="149" spans="1:7" ht="15" customHeight="1" x14ac:dyDescent="0.25">
      <c r="A149" s="70"/>
      <c r="B149" s="71" t="s">
        <v>635</v>
      </c>
      <c r="C149" s="70" t="s">
        <v>511</v>
      </c>
      <c r="D149" s="70" t="s">
        <v>512</v>
      </c>
      <c r="E149" s="72"/>
      <c r="F149" s="73" t="s">
        <v>480</v>
      </c>
      <c r="G149" s="73"/>
    </row>
    <row r="150" spans="1:7" x14ac:dyDescent="0.25">
      <c r="A150" s="51" t="s">
        <v>636</v>
      </c>
      <c r="B150" s="51" t="s">
        <v>637</v>
      </c>
      <c r="C150" s="136">
        <v>0.34703000000000001</v>
      </c>
      <c r="D150" s="136">
        <v>0.31163000000000002</v>
      </c>
      <c r="E150" s="137"/>
      <c r="F150" s="136">
        <v>0.32539000000000001</v>
      </c>
    </row>
    <row r="151" spans="1:7" x14ac:dyDescent="0.25">
      <c r="A151" s="51" t="s">
        <v>638</v>
      </c>
      <c r="B151" s="51" t="s">
        <v>639</v>
      </c>
      <c r="C151" s="136">
        <v>0.65297000000000005</v>
      </c>
      <c r="D151" s="136">
        <v>0.68837000000000004</v>
      </c>
      <c r="E151" s="137"/>
      <c r="F151" s="136">
        <v>0.67461000000000004</v>
      </c>
    </row>
    <row r="152" spans="1:7" x14ac:dyDescent="0.25">
      <c r="A152" s="51" t="s">
        <v>640</v>
      </c>
      <c r="B152" s="51" t="s">
        <v>143</v>
      </c>
      <c r="C152" s="136">
        <v>0</v>
      </c>
      <c r="D152" s="136">
        <v>0</v>
      </c>
      <c r="E152" s="137"/>
      <c r="F152" s="136">
        <v>0</v>
      </c>
    </row>
    <row r="153" spans="1:7" outlineLevel="1" x14ac:dyDescent="0.25">
      <c r="A153" s="51" t="s">
        <v>641</v>
      </c>
      <c r="B153" s="51" t="s">
        <v>2745</v>
      </c>
      <c r="C153" s="136"/>
      <c r="D153" s="136"/>
      <c r="E153" s="137"/>
      <c r="F153" s="136"/>
    </row>
    <row r="154" spans="1:7" outlineLevel="1" x14ac:dyDescent="0.25">
      <c r="A154" s="51" t="s">
        <v>642</v>
      </c>
      <c r="B154" s="51" t="s">
        <v>2746</v>
      </c>
      <c r="C154" s="136" t="s">
        <v>2725</v>
      </c>
      <c r="D154" s="136" t="s">
        <v>2725</v>
      </c>
      <c r="E154" s="137"/>
      <c r="F154" s="136" t="s">
        <v>2725</v>
      </c>
    </row>
    <row r="155" spans="1:7" outlineLevel="1" x14ac:dyDescent="0.25">
      <c r="A155" s="51" t="s">
        <v>643</v>
      </c>
      <c r="B155" s="51" t="s">
        <v>2747</v>
      </c>
      <c r="C155" s="136"/>
      <c r="D155" s="136"/>
      <c r="E155" s="137"/>
      <c r="F155" s="136"/>
    </row>
    <row r="156" spans="1:7" outlineLevel="1" x14ac:dyDescent="0.25">
      <c r="A156" s="51" t="s">
        <v>644</v>
      </c>
      <c r="B156" s="51" t="s">
        <v>2748</v>
      </c>
      <c r="C156" s="136">
        <v>0.65297000000000005</v>
      </c>
      <c r="D156" s="136">
        <v>0.68837000000000004</v>
      </c>
      <c r="E156" s="137"/>
      <c r="F156" s="136">
        <v>0.67461000000000004</v>
      </c>
    </row>
    <row r="157" spans="1:7" outlineLevel="1" x14ac:dyDescent="0.25">
      <c r="A157" s="51" t="s">
        <v>645</v>
      </c>
      <c r="B157" s="51" t="s">
        <v>2749</v>
      </c>
      <c r="C157" s="136">
        <v>0.34703000000000001</v>
      </c>
      <c r="D157" s="136">
        <v>0.31163000000000002</v>
      </c>
      <c r="E157" s="137"/>
      <c r="F157" s="136">
        <v>0.32539000000000001</v>
      </c>
    </row>
    <row r="158" spans="1:7" outlineLevel="1" x14ac:dyDescent="0.25">
      <c r="A158" s="51" t="s">
        <v>646</v>
      </c>
      <c r="B158" s="51" t="s">
        <v>2750</v>
      </c>
      <c r="C158" s="136" t="s">
        <v>2725</v>
      </c>
      <c r="D158" s="136" t="s">
        <v>2725</v>
      </c>
      <c r="E158" s="137"/>
      <c r="F158" s="136" t="s">
        <v>2725</v>
      </c>
    </row>
    <row r="159" spans="1:7" ht="15" customHeight="1" x14ac:dyDescent="0.25">
      <c r="A159" s="70"/>
      <c r="B159" s="71" t="s">
        <v>647</v>
      </c>
      <c r="C159" s="70" t="s">
        <v>511</v>
      </c>
      <c r="D159" s="70" t="s">
        <v>512</v>
      </c>
      <c r="E159" s="72"/>
      <c r="F159" s="73" t="s">
        <v>480</v>
      </c>
      <c r="G159" s="73"/>
    </row>
    <row r="160" spans="1:7" x14ac:dyDescent="0.25">
      <c r="A160" s="51" t="s">
        <v>648</v>
      </c>
      <c r="B160" s="51" t="s">
        <v>649</v>
      </c>
      <c r="C160" s="136" t="s">
        <v>2725</v>
      </c>
      <c r="D160" s="136" t="s">
        <v>2725</v>
      </c>
      <c r="E160" s="137"/>
      <c r="F160" s="136" t="s">
        <v>2725</v>
      </c>
    </row>
    <row r="161" spans="1:7" x14ac:dyDescent="0.25">
      <c r="A161" s="51" t="s">
        <v>650</v>
      </c>
      <c r="B161" s="51" t="s">
        <v>651</v>
      </c>
      <c r="C161" s="136">
        <v>1</v>
      </c>
      <c r="D161" s="136">
        <v>1</v>
      </c>
      <c r="E161" s="137"/>
      <c r="F161" s="136">
        <v>1</v>
      </c>
    </row>
    <row r="162" spans="1:7" x14ac:dyDescent="0.25">
      <c r="A162" s="51" t="s">
        <v>652</v>
      </c>
      <c r="B162" s="51" t="s">
        <v>143</v>
      </c>
      <c r="C162" s="136">
        <v>0</v>
      </c>
      <c r="D162" s="136">
        <v>0</v>
      </c>
      <c r="E162" s="137"/>
      <c r="F162" s="136">
        <v>0</v>
      </c>
    </row>
    <row r="163" spans="1:7" outlineLevel="1" x14ac:dyDescent="0.25">
      <c r="A163" s="51" t="s">
        <v>653</v>
      </c>
      <c r="E163" s="49"/>
    </row>
    <row r="164" spans="1:7" outlineLevel="1" x14ac:dyDescent="0.25">
      <c r="A164" s="51" t="s">
        <v>654</v>
      </c>
      <c r="E164" s="49"/>
    </row>
    <row r="165" spans="1:7" outlineLevel="1" x14ac:dyDescent="0.25">
      <c r="A165" s="51" t="s">
        <v>655</v>
      </c>
      <c r="E165" s="49"/>
    </row>
    <row r="166" spans="1:7" outlineLevel="1" x14ac:dyDescent="0.25">
      <c r="A166" s="51" t="s">
        <v>656</v>
      </c>
      <c r="E166" s="49"/>
    </row>
    <row r="167" spans="1:7" outlineLevel="1" x14ac:dyDescent="0.25">
      <c r="A167" s="51" t="s">
        <v>657</v>
      </c>
      <c r="E167" s="49"/>
    </row>
    <row r="168" spans="1:7" outlineLevel="1" x14ac:dyDescent="0.25">
      <c r="A168" s="51" t="s">
        <v>658</v>
      </c>
      <c r="E168" s="49"/>
    </row>
    <row r="169" spans="1:7" ht="15" customHeight="1" x14ac:dyDescent="0.25">
      <c r="A169" s="70"/>
      <c r="B169" s="71" t="s">
        <v>659</v>
      </c>
      <c r="C169" s="70" t="s">
        <v>511</v>
      </c>
      <c r="D169" s="70" t="s">
        <v>512</v>
      </c>
      <c r="E169" s="72"/>
      <c r="F169" s="73" t="s">
        <v>480</v>
      </c>
      <c r="G169" s="73"/>
    </row>
    <row r="170" spans="1:7" x14ac:dyDescent="0.25">
      <c r="A170" s="51" t="s">
        <v>660</v>
      </c>
      <c r="B170" s="47" t="s">
        <v>661</v>
      </c>
      <c r="C170" s="136" t="s">
        <v>2725</v>
      </c>
      <c r="D170" s="136" t="s">
        <v>2725</v>
      </c>
      <c r="E170" s="137"/>
      <c r="F170" s="136" t="s">
        <v>2725</v>
      </c>
    </row>
    <row r="171" spans="1:7" x14ac:dyDescent="0.25">
      <c r="A171" s="51" t="s">
        <v>662</v>
      </c>
      <c r="B171" s="47" t="s">
        <v>663</v>
      </c>
      <c r="C171" s="136" t="s">
        <v>2725</v>
      </c>
      <c r="D171" s="136" t="s">
        <v>2725</v>
      </c>
      <c r="E171" s="137"/>
      <c r="F171" s="136" t="s">
        <v>2725</v>
      </c>
    </row>
    <row r="172" spans="1:7" x14ac:dyDescent="0.25">
      <c r="A172" s="51" t="s">
        <v>664</v>
      </c>
      <c r="B172" s="47" t="s">
        <v>665</v>
      </c>
      <c r="C172" s="136" t="s">
        <v>2725</v>
      </c>
      <c r="D172" s="136" t="s">
        <v>2725</v>
      </c>
      <c r="E172" s="136"/>
      <c r="F172" s="136" t="s">
        <v>2725</v>
      </c>
    </row>
    <row r="173" spans="1:7" x14ac:dyDescent="0.25">
      <c r="A173" s="51" t="s">
        <v>666</v>
      </c>
      <c r="B173" s="47" t="s">
        <v>667</v>
      </c>
      <c r="C173" s="136" t="s">
        <v>2725</v>
      </c>
      <c r="D173" s="136" t="s">
        <v>2725</v>
      </c>
      <c r="E173" s="136"/>
      <c r="F173" s="136" t="s">
        <v>2725</v>
      </c>
    </row>
    <row r="174" spans="1:7" x14ac:dyDescent="0.25">
      <c r="A174" s="51" t="s">
        <v>668</v>
      </c>
      <c r="B174" s="47" t="s">
        <v>669</v>
      </c>
      <c r="C174" s="136">
        <v>1</v>
      </c>
      <c r="D174" s="136">
        <v>1</v>
      </c>
      <c r="E174" s="136"/>
      <c r="F174" s="136">
        <v>1</v>
      </c>
    </row>
    <row r="175" spans="1:7" outlineLevel="1" x14ac:dyDescent="0.25">
      <c r="A175" s="51" t="s">
        <v>670</v>
      </c>
      <c r="B175" s="66"/>
      <c r="C175" s="136"/>
      <c r="D175" s="136"/>
      <c r="E175" s="136"/>
      <c r="F175" s="136"/>
    </row>
    <row r="176" spans="1:7" outlineLevel="1" x14ac:dyDescent="0.25">
      <c r="A176" s="51" t="s">
        <v>671</v>
      </c>
      <c r="B176" s="66"/>
      <c r="C176" s="136"/>
      <c r="D176" s="136"/>
      <c r="E176" s="136"/>
      <c r="F176" s="136"/>
    </row>
    <row r="177" spans="1:7" outlineLevel="1" x14ac:dyDescent="0.25">
      <c r="A177" s="51" t="s">
        <v>672</v>
      </c>
      <c r="B177" s="47"/>
      <c r="C177" s="136"/>
      <c r="D177" s="136"/>
      <c r="E177" s="136"/>
      <c r="F177" s="136"/>
    </row>
    <row r="178" spans="1:7" outlineLevel="1" x14ac:dyDescent="0.25">
      <c r="A178" s="51" t="s">
        <v>673</v>
      </c>
      <c r="B178" s="47"/>
      <c r="C178" s="136"/>
      <c r="D178" s="136"/>
      <c r="E178" s="136"/>
      <c r="F178" s="136"/>
    </row>
    <row r="179" spans="1:7" ht="15" customHeight="1" x14ac:dyDescent="0.25">
      <c r="A179" s="70"/>
      <c r="B179" s="71" t="s">
        <v>674</v>
      </c>
      <c r="C179" s="70" t="s">
        <v>511</v>
      </c>
      <c r="D179" s="70" t="s">
        <v>512</v>
      </c>
      <c r="E179" s="72"/>
      <c r="F179" s="73" t="s">
        <v>480</v>
      </c>
      <c r="G179" s="73"/>
    </row>
    <row r="180" spans="1:7" x14ac:dyDescent="0.25">
      <c r="A180" s="51" t="s">
        <v>675</v>
      </c>
      <c r="B180" s="51" t="s">
        <v>676</v>
      </c>
      <c r="C180" s="136">
        <v>6.7499999999999999E-3</v>
      </c>
      <c r="D180" s="136">
        <v>3.1379999999999998E-2</v>
      </c>
      <c r="E180" s="137"/>
      <c r="F180" s="136">
        <v>2.181E-2</v>
      </c>
    </row>
    <row r="181" spans="1:7" outlineLevel="1" x14ac:dyDescent="0.25">
      <c r="A181" s="51" t="s">
        <v>677</v>
      </c>
      <c r="B181" s="131"/>
      <c r="C181" s="136"/>
      <c r="D181" s="136"/>
      <c r="E181" s="137"/>
      <c r="F181" s="136"/>
    </row>
    <row r="182" spans="1:7" outlineLevel="1" x14ac:dyDescent="0.25">
      <c r="A182" s="51" t="s">
        <v>678</v>
      </c>
      <c r="B182" s="131"/>
      <c r="C182" s="136"/>
      <c r="D182" s="136"/>
      <c r="E182" s="137"/>
      <c r="F182" s="136"/>
    </row>
    <row r="183" spans="1:7" outlineLevel="1" x14ac:dyDescent="0.25">
      <c r="A183" s="51" t="s">
        <v>679</v>
      </c>
      <c r="B183" s="131"/>
      <c r="C183" s="136"/>
      <c r="D183" s="136"/>
      <c r="E183" s="137"/>
      <c r="F183" s="136"/>
    </row>
    <row r="184" spans="1:7" outlineLevel="1" x14ac:dyDescent="0.25">
      <c r="A184" s="51" t="s">
        <v>680</v>
      </c>
      <c r="B184" s="131"/>
      <c r="C184" s="136"/>
      <c r="D184" s="136"/>
      <c r="E184" s="137"/>
      <c r="F184" s="136"/>
    </row>
    <row r="185" spans="1:7" ht="18.75" x14ac:dyDescent="0.25">
      <c r="A185" s="132"/>
      <c r="B185" s="133" t="s">
        <v>477</v>
      </c>
      <c r="C185" s="132"/>
      <c r="D185" s="132"/>
      <c r="E185" s="132"/>
      <c r="F185" s="134"/>
      <c r="G185" s="134"/>
    </row>
    <row r="186" spans="1:7" ht="15" customHeight="1" x14ac:dyDescent="0.25">
      <c r="A186" s="70"/>
      <c r="B186" s="71" t="s">
        <v>681</v>
      </c>
      <c r="C186" s="70" t="s">
        <v>682</v>
      </c>
      <c r="D186" s="70" t="s">
        <v>683</v>
      </c>
      <c r="E186" s="72"/>
      <c r="F186" s="70" t="s">
        <v>511</v>
      </c>
      <c r="G186" s="70" t="s">
        <v>684</v>
      </c>
    </row>
    <row r="187" spans="1:7" x14ac:dyDescent="0.25">
      <c r="A187" s="51" t="s">
        <v>685</v>
      </c>
      <c r="B187" s="68" t="s">
        <v>686</v>
      </c>
      <c r="C187" s="141">
        <v>0.5</v>
      </c>
      <c r="E187" s="65"/>
      <c r="F187" s="84"/>
      <c r="G187" s="84"/>
    </row>
    <row r="188" spans="1:7" x14ac:dyDescent="0.25">
      <c r="A188" s="65"/>
      <c r="B188" s="99"/>
      <c r="C188" s="65"/>
      <c r="D188" s="65"/>
      <c r="E188" s="65"/>
      <c r="F188" s="84"/>
      <c r="G188" s="84"/>
    </row>
    <row r="189" spans="1:7" x14ac:dyDescent="0.25">
      <c r="B189" s="68" t="s">
        <v>687</v>
      </c>
      <c r="C189" s="65"/>
      <c r="D189" s="65"/>
      <c r="E189" s="65"/>
      <c r="F189" s="84"/>
      <c r="G189" s="84"/>
    </row>
    <row r="190" spans="1:7" x14ac:dyDescent="0.25">
      <c r="A190" s="51" t="s">
        <v>688</v>
      </c>
      <c r="B190" s="68" t="s">
        <v>2751</v>
      </c>
      <c r="C190" s="141">
        <v>269.60000000000002</v>
      </c>
      <c r="D190" s="142">
        <v>630</v>
      </c>
      <c r="E190" s="65"/>
      <c r="F190" s="148">
        <f>IF($C$214=0,"",IF(C190="[for completion]","",IF(C190="","",C190/$C$214)))</f>
        <v>0.90288010716677836</v>
      </c>
      <c r="G190" s="148">
        <f>IF($D$214=0,"",IF(D190="[for completion]","",IF(D190="","",D190/$D$214)))</f>
        <v>0.98901098901098905</v>
      </c>
    </row>
    <row r="191" spans="1:7" x14ac:dyDescent="0.25">
      <c r="A191" s="51" t="s">
        <v>689</v>
      </c>
      <c r="B191" s="68" t="s">
        <v>2752</v>
      </c>
      <c r="C191" s="141">
        <v>12.3</v>
      </c>
      <c r="D191" s="142">
        <v>5</v>
      </c>
      <c r="E191" s="65"/>
      <c r="F191" s="148">
        <f t="shared" ref="F191:F213" si="1">IF($C$214=0,"",IF(C191="[for completion]","",IF(C191="","",C191/$C$214)))</f>
        <v>4.1192230408573338E-2</v>
      </c>
      <c r="G191" s="148">
        <f t="shared" ref="G191:G213" si="2">IF($D$214=0,"",IF(D191="[for completion]","",IF(D191="","",D191/$D$214)))</f>
        <v>7.8492935635792772E-3</v>
      </c>
    </row>
    <row r="192" spans="1:7" x14ac:dyDescent="0.25">
      <c r="A192" s="51" t="s">
        <v>690</v>
      </c>
      <c r="B192" s="68" t="s">
        <v>2753</v>
      </c>
      <c r="C192" s="141">
        <v>16.7</v>
      </c>
      <c r="D192" s="142">
        <v>2</v>
      </c>
      <c r="E192" s="65"/>
      <c r="F192" s="148">
        <f t="shared" si="1"/>
        <v>5.5927662424648354E-2</v>
      </c>
      <c r="G192" s="148">
        <f t="shared" si="2"/>
        <v>3.1397174254317113E-3</v>
      </c>
    </row>
    <row r="193" spans="1:7" x14ac:dyDescent="0.25">
      <c r="A193" s="51" t="s">
        <v>691</v>
      </c>
      <c r="B193" s="68" t="s">
        <v>2754</v>
      </c>
      <c r="C193" s="141" t="s">
        <v>2725</v>
      </c>
      <c r="D193" s="142">
        <v>0</v>
      </c>
      <c r="E193" s="65"/>
      <c r="F193" s="148" t="e">
        <f t="shared" si="1"/>
        <v>#VALUE!</v>
      </c>
      <c r="G193" s="148">
        <f t="shared" si="2"/>
        <v>0</v>
      </c>
    </row>
    <row r="194" spans="1:7" x14ac:dyDescent="0.25">
      <c r="A194" s="51" t="s">
        <v>692</v>
      </c>
      <c r="B194" s="68" t="s">
        <v>2755</v>
      </c>
      <c r="C194" s="141" t="s">
        <v>2725</v>
      </c>
      <c r="D194" s="142">
        <v>0</v>
      </c>
      <c r="E194" s="65"/>
      <c r="F194" s="148" t="e">
        <f t="shared" si="1"/>
        <v>#VALUE!</v>
      </c>
      <c r="G194" s="148">
        <f t="shared" si="2"/>
        <v>0</v>
      </c>
    </row>
    <row r="195" spans="1:7" x14ac:dyDescent="0.25">
      <c r="A195" s="51" t="s">
        <v>693</v>
      </c>
      <c r="B195" s="68" t="s">
        <v>2756</v>
      </c>
      <c r="C195" s="141" t="s">
        <v>2725</v>
      </c>
      <c r="D195" s="142">
        <v>0</v>
      </c>
      <c r="E195" s="65"/>
      <c r="F195" s="148" t="e">
        <f t="shared" si="1"/>
        <v>#VALUE!</v>
      </c>
      <c r="G195" s="148">
        <f t="shared" si="2"/>
        <v>0</v>
      </c>
    </row>
    <row r="196" spans="1:7" x14ac:dyDescent="0.25">
      <c r="A196" s="51" t="s">
        <v>694</v>
      </c>
      <c r="B196" s="68" t="s">
        <v>604</v>
      </c>
      <c r="C196" s="141" t="s">
        <v>83</v>
      </c>
      <c r="D196" s="142" t="s">
        <v>83</v>
      </c>
      <c r="E196" s="65"/>
      <c r="F196" s="148" t="str">
        <f t="shared" si="1"/>
        <v/>
      </c>
      <c r="G196" s="148" t="str">
        <f t="shared" si="2"/>
        <v/>
      </c>
    </row>
    <row r="197" spans="1:7" x14ac:dyDescent="0.25">
      <c r="A197" s="51" t="s">
        <v>695</v>
      </c>
      <c r="B197" s="68" t="s">
        <v>604</v>
      </c>
      <c r="C197" s="141" t="s">
        <v>83</v>
      </c>
      <c r="D197" s="142" t="s">
        <v>83</v>
      </c>
      <c r="E197" s="65"/>
      <c r="F197" s="148" t="str">
        <f t="shared" si="1"/>
        <v/>
      </c>
      <c r="G197" s="148" t="str">
        <f t="shared" si="2"/>
        <v/>
      </c>
    </row>
    <row r="198" spans="1:7" x14ac:dyDescent="0.25">
      <c r="A198" s="51" t="s">
        <v>696</v>
      </c>
      <c r="B198" s="68" t="s">
        <v>604</v>
      </c>
      <c r="C198" s="141" t="s">
        <v>83</v>
      </c>
      <c r="D198" s="142" t="s">
        <v>83</v>
      </c>
      <c r="E198" s="65"/>
      <c r="F198" s="148" t="str">
        <f t="shared" si="1"/>
        <v/>
      </c>
      <c r="G198" s="148" t="str">
        <f t="shared" si="2"/>
        <v/>
      </c>
    </row>
    <row r="199" spans="1:7" x14ac:dyDescent="0.25">
      <c r="A199" s="51" t="s">
        <v>697</v>
      </c>
      <c r="B199" s="68" t="s">
        <v>604</v>
      </c>
      <c r="C199" s="141" t="s">
        <v>83</v>
      </c>
      <c r="D199" s="142" t="s">
        <v>83</v>
      </c>
      <c r="E199" s="68"/>
      <c r="F199" s="148" t="str">
        <f t="shared" si="1"/>
        <v/>
      </c>
      <c r="G199" s="148" t="str">
        <f t="shared" si="2"/>
        <v/>
      </c>
    </row>
    <row r="200" spans="1:7" x14ac:dyDescent="0.25">
      <c r="A200" s="51" t="s">
        <v>698</v>
      </c>
      <c r="B200" s="68" t="s">
        <v>604</v>
      </c>
      <c r="C200" s="141" t="s">
        <v>83</v>
      </c>
      <c r="D200" s="142" t="s">
        <v>83</v>
      </c>
      <c r="E200" s="68"/>
      <c r="F200" s="148" t="str">
        <f t="shared" si="1"/>
        <v/>
      </c>
      <c r="G200" s="148" t="str">
        <f t="shared" si="2"/>
        <v/>
      </c>
    </row>
    <row r="201" spans="1:7" x14ac:dyDescent="0.25">
      <c r="A201" s="51" t="s">
        <v>699</v>
      </c>
      <c r="B201" s="68" t="s">
        <v>604</v>
      </c>
      <c r="C201" s="141" t="s">
        <v>83</v>
      </c>
      <c r="D201" s="142" t="s">
        <v>83</v>
      </c>
      <c r="E201" s="68"/>
      <c r="F201" s="148" t="str">
        <f t="shared" si="1"/>
        <v/>
      </c>
      <c r="G201" s="148" t="str">
        <f t="shared" si="2"/>
        <v/>
      </c>
    </row>
    <row r="202" spans="1:7" x14ac:dyDescent="0.25">
      <c r="A202" s="51" t="s">
        <v>700</v>
      </c>
      <c r="B202" s="68" t="s">
        <v>604</v>
      </c>
      <c r="C202" s="141" t="s">
        <v>83</v>
      </c>
      <c r="D202" s="142" t="s">
        <v>83</v>
      </c>
      <c r="E202" s="68"/>
      <c r="F202" s="148" t="str">
        <f t="shared" si="1"/>
        <v/>
      </c>
      <c r="G202" s="148" t="str">
        <f t="shared" si="2"/>
        <v/>
      </c>
    </row>
    <row r="203" spans="1:7" x14ac:dyDescent="0.25">
      <c r="A203" s="51" t="s">
        <v>701</v>
      </c>
      <c r="B203" s="68" t="s">
        <v>604</v>
      </c>
      <c r="C203" s="141" t="s">
        <v>83</v>
      </c>
      <c r="D203" s="142" t="s">
        <v>83</v>
      </c>
      <c r="E203" s="68"/>
      <c r="F203" s="148" t="str">
        <f t="shared" si="1"/>
        <v/>
      </c>
      <c r="G203" s="148" t="str">
        <f t="shared" si="2"/>
        <v/>
      </c>
    </row>
    <row r="204" spans="1:7" x14ac:dyDescent="0.25">
      <c r="A204" s="51" t="s">
        <v>702</v>
      </c>
      <c r="B204" s="68" t="s">
        <v>604</v>
      </c>
      <c r="C204" s="141" t="s">
        <v>83</v>
      </c>
      <c r="D204" s="142" t="s">
        <v>83</v>
      </c>
      <c r="E204" s="68"/>
      <c r="F204" s="148" t="str">
        <f t="shared" si="1"/>
        <v/>
      </c>
      <c r="G204" s="148" t="str">
        <f t="shared" si="2"/>
        <v/>
      </c>
    </row>
    <row r="205" spans="1:7" x14ac:dyDescent="0.25">
      <c r="A205" s="51" t="s">
        <v>703</v>
      </c>
      <c r="B205" s="68" t="s">
        <v>604</v>
      </c>
      <c r="C205" s="141" t="s">
        <v>83</v>
      </c>
      <c r="D205" s="142" t="s">
        <v>83</v>
      </c>
      <c r="F205" s="148" t="str">
        <f t="shared" si="1"/>
        <v/>
      </c>
      <c r="G205" s="148" t="str">
        <f t="shared" si="2"/>
        <v/>
      </c>
    </row>
    <row r="206" spans="1:7" x14ac:dyDescent="0.25">
      <c r="A206" s="51" t="s">
        <v>704</v>
      </c>
      <c r="B206" s="68" t="s">
        <v>604</v>
      </c>
      <c r="C206" s="141" t="s">
        <v>83</v>
      </c>
      <c r="D206" s="142" t="s">
        <v>83</v>
      </c>
      <c r="E206" s="130"/>
      <c r="F206" s="148" t="str">
        <f t="shared" si="1"/>
        <v/>
      </c>
      <c r="G206" s="148" t="str">
        <f t="shared" si="2"/>
        <v/>
      </c>
    </row>
    <row r="207" spans="1:7" x14ac:dyDescent="0.25">
      <c r="A207" s="51" t="s">
        <v>705</v>
      </c>
      <c r="B207" s="68" t="s">
        <v>604</v>
      </c>
      <c r="C207" s="141" t="s">
        <v>83</v>
      </c>
      <c r="D207" s="142" t="s">
        <v>83</v>
      </c>
      <c r="E207" s="130"/>
      <c r="F207" s="148" t="str">
        <f t="shared" si="1"/>
        <v/>
      </c>
      <c r="G207" s="148" t="str">
        <f t="shared" si="2"/>
        <v/>
      </c>
    </row>
    <row r="208" spans="1:7" x14ac:dyDescent="0.25">
      <c r="A208" s="51" t="s">
        <v>706</v>
      </c>
      <c r="B208" s="68" t="s">
        <v>604</v>
      </c>
      <c r="C208" s="141" t="s">
        <v>83</v>
      </c>
      <c r="D208" s="142" t="s">
        <v>83</v>
      </c>
      <c r="E208" s="130"/>
      <c r="F208" s="148" t="str">
        <f t="shared" si="1"/>
        <v/>
      </c>
      <c r="G208" s="148" t="str">
        <f t="shared" si="2"/>
        <v/>
      </c>
    </row>
    <row r="209" spans="1:7" x14ac:dyDescent="0.25">
      <c r="A209" s="51" t="s">
        <v>707</v>
      </c>
      <c r="B209" s="68" t="s">
        <v>604</v>
      </c>
      <c r="C209" s="141" t="s">
        <v>83</v>
      </c>
      <c r="D209" s="142" t="s">
        <v>83</v>
      </c>
      <c r="E209" s="130"/>
      <c r="F209" s="148" t="str">
        <f t="shared" si="1"/>
        <v/>
      </c>
      <c r="G209" s="148" t="str">
        <f t="shared" si="2"/>
        <v/>
      </c>
    </row>
    <row r="210" spans="1:7" x14ac:dyDescent="0.25">
      <c r="A210" s="51" t="s">
        <v>708</v>
      </c>
      <c r="B210" s="68" t="s">
        <v>604</v>
      </c>
      <c r="C210" s="141" t="s">
        <v>83</v>
      </c>
      <c r="D210" s="142" t="s">
        <v>83</v>
      </c>
      <c r="E210" s="130"/>
      <c r="F210" s="148" t="str">
        <f t="shared" si="1"/>
        <v/>
      </c>
      <c r="G210" s="148" t="str">
        <f t="shared" si="2"/>
        <v/>
      </c>
    </row>
    <row r="211" spans="1:7" x14ac:dyDescent="0.25">
      <c r="A211" s="51" t="s">
        <v>709</v>
      </c>
      <c r="B211" s="68" t="s">
        <v>604</v>
      </c>
      <c r="C211" s="141" t="s">
        <v>83</v>
      </c>
      <c r="D211" s="142" t="s">
        <v>83</v>
      </c>
      <c r="E211" s="130"/>
      <c r="F211" s="148" t="str">
        <f t="shared" si="1"/>
        <v/>
      </c>
      <c r="G211" s="148" t="str">
        <f t="shared" si="2"/>
        <v/>
      </c>
    </row>
    <row r="212" spans="1:7" x14ac:dyDescent="0.25">
      <c r="A212" s="51" t="s">
        <v>710</v>
      </c>
      <c r="B212" s="68" t="s">
        <v>604</v>
      </c>
      <c r="C212" s="141" t="s">
        <v>83</v>
      </c>
      <c r="D212" s="142" t="s">
        <v>83</v>
      </c>
      <c r="E212" s="130"/>
      <c r="F212" s="148" t="str">
        <f t="shared" si="1"/>
        <v/>
      </c>
      <c r="G212" s="148" t="str">
        <f t="shared" si="2"/>
        <v/>
      </c>
    </row>
    <row r="213" spans="1:7" x14ac:dyDescent="0.25">
      <c r="A213" s="51" t="s">
        <v>711</v>
      </c>
      <c r="B213" s="68" t="s">
        <v>604</v>
      </c>
      <c r="C213" s="141" t="s">
        <v>83</v>
      </c>
      <c r="D213" s="142" t="s">
        <v>83</v>
      </c>
      <c r="E213" s="130"/>
      <c r="F213" s="148" t="str">
        <f t="shared" si="1"/>
        <v/>
      </c>
      <c r="G213" s="148" t="str">
        <f t="shared" si="2"/>
        <v/>
      </c>
    </row>
    <row r="214" spans="1:7" x14ac:dyDescent="0.25">
      <c r="A214" s="51" t="s">
        <v>712</v>
      </c>
      <c r="B214" s="78" t="s">
        <v>145</v>
      </c>
      <c r="C214" s="143">
        <f>SUM(C190:C213)</f>
        <v>298.60000000000002</v>
      </c>
      <c r="D214" s="76">
        <f>SUM(D190:D213)</f>
        <v>637</v>
      </c>
      <c r="E214" s="130"/>
      <c r="F214" s="157" t="e">
        <f>SUM(F190:F213)</f>
        <v>#VALUE!</v>
      </c>
      <c r="G214" s="157">
        <f>SUM(G190:G213)</f>
        <v>1</v>
      </c>
    </row>
    <row r="215" spans="1:7" ht="15" customHeight="1" x14ac:dyDescent="0.25">
      <c r="A215" s="70"/>
      <c r="B215" s="120" t="s">
        <v>713</v>
      </c>
      <c r="C215" s="70" t="s">
        <v>682</v>
      </c>
      <c r="D215" s="70" t="s">
        <v>683</v>
      </c>
      <c r="E215" s="72"/>
      <c r="F215" s="70" t="s">
        <v>511</v>
      </c>
      <c r="G215" s="70" t="s">
        <v>684</v>
      </c>
    </row>
    <row r="216" spans="1:7" x14ac:dyDescent="0.25">
      <c r="A216" s="51" t="s">
        <v>714</v>
      </c>
      <c r="B216" s="51" t="s">
        <v>715</v>
      </c>
      <c r="C216" s="136" t="s">
        <v>1238</v>
      </c>
      <c r="F216" s="156"/>
      <c r="G216" s="156"/>
    </row>
    <row r="217" spans="1:7" x14ac:dyDescent="0.25">
      <c r="F217" s="156"/>
      <c r="G217" s="156"/>
    </row>
    <row r="218" spans="1:7" x14ac:dyDescent="0.25">
      <c r="B218" s="68" t="s">
        <v>716</v>
      </c>
      <c r="F218" s="156"/>
      <c r="G218" s="156"/>
    </row>
    <row r="219" spans="1:7" x14ac:dyDescent="0.25">
      <c r="A219" s="51" t="s">
        <v>717</v>
      </c>
      <c r="B219" s="51" t="s">
        <v>718</v>
      </c>
      <c r="C219" s="141" t="s">
        <v>1238</v>
      </c>
      <c r="D219" s="142" t="s">
        <v>1238</v>
      </c>
      <c r="F219" s="148" t="str">
        <f t="shared" ref="F219:F233" si="3">IF($C$227=0,"",IF(C219="[for completion]","",C219/$C$227))</f>
        <v/>
      </c>
      <c r="G219" s="148" t="str">
        <f t="shared" ref="G219:G233" si="4">IF($D$227=0,"",IF(D219="[for completion]","",D219/$D$227))</f>
        <v/>
      </c>
    </row>
    <row r="220" spans="1:7" x14ac:dyDescent="0.25">
      <c r="A220" s="51" t="s">
        <v>719</v>
      </c>
      <c r="B220" s="51" t="s">
        <v>720</v>
      </c>
      <c r="C220" s="141" t="s">
        <v>1238</v>
      </c>
      <c r="D220" s="142" t="s">
        <v>1238</v>
      </c>
      <c r="F220" s="148" t="str">
        <f t="shared" si="3"/>
        <v/>
      </c>
      <c r="G220" s="148" t="str">
        <f t="shared" si="4"/>
        <v/>
      </c>
    </row>
    <row r="221" spans="1:7" x14ac:dyDescent="0.25">
      <c r="A221" s="51" t="s">
        <v>721</v>
      </c>
      <c r="B221" s="51" t="s">
        <v>722</v>
      </c>
      <c r="C221" s="141" t="s">
        <v>1238</v>
      </c>
      <c r="D221" s="142" t="s">
        <v>1238</v>
      </c>
      <c r="F221" s="148" t="str">
        <f t="shared" si="3"/>
        <v/>
      </c>
      <c r="G221" s="148" t="str">
        <f t="shared" si="4"/>
        <v/>
      </c>
    </row>
    <row r="222" spans="1:7" x14ac:dyDescent="0.25">
      <c r="A222" s="51" t="s">
        <v>723</v>
      </c>
      <c r="B222" s="51" t="s">
        <v>724</v>
      </c>
      <c r="C222" s="141" t="s">
        <v>1238</v>
      </c>
      <c r="D222" s="142" t="s">
        <v>1238</v>
      </c>
      <c r="F222" s="148" t="str">
        <f t="shared" si="3"/>
        <v/>
      </c>
      <c r="G222" s="148" t="str">
        <f t="shared" si="4"/>
        <v/>
      </c>
    </row>
    <row r="223" spans="1:7" x14ac:dyDescent="0.25">
      <c r="A223" s="51" t="s">
        <v>725</v>
      </c>
      <c r="B223" s="51" t="s">
        <v>726</v>
      </c>
      <c r="C223" s="141" t="s">
        <v>1238</v>
      </c>
      <c r="D223" s="142" t="s">
        <v>1238</v>
      </c>
      <c r="F223" s="148" t="str">
        <f t="shared" si="3"/>
        <v/>
      </c>
      <c r="G223" s="148" t="str">
        <f t="shared" si="4"/>
        <v/>
      </c>
    </row>
    <row r="224" spans="1:7" x14ac:dyDescent="0.25">
      <c r="A224" s="51" t="s">
        <v>727</v>
      </c>
      <c r="B224" s="51" t="s">
        <v>728</v>
      </c>
      <c r="C224" s="141" t="s">
        <v>1238</v>
      </c>
      <c r="D224" s="142" t="s">
        <v>1238</v>
      </c>
      <c r="F224" s="148" t="str">
        <f t="shared" si="3"/>
        <v/>
      </c>
      <c r="G224" s="148" t="str">
        <f t="shared" si="4"/>
        <v/>
      </c>
    </row>
    <row r="225" spans="1:7" x14ac:dyDescent="0.25">
      <c r="A225" s="51" t="s">
        <v>729</v>
      </c>
      <c r="B225" s="51" t="s">
        <v>730</v>
      </c>
      <c r="C225" s="141" t="s">
        <v>1238</v>
      </c>
      <c r="D225" s="142" t="s">
        <v>1238</v>
      </c>
      <c r="F225" s="148" t="str">
        <f t="shared" si="3"/>
        <v/>
      </c>
      <c r="G225" s="148" t="str">
        <f t="shared" si="4"/>
        <v/>
      </c>
    </row>
    <row r="226" spans="1:7" x14ac:dyDescent="0.25">
      <c r="A226" s="51" t="s">
        <v>731</v>
      </c>
      <c r="B226" s="51" t="s">
        <v>732</v>
      </c>
      <c r="C226" s="141" t="s">
        <v>1238</v>
      </c>
      <c r="D226" s="142" t="s">
        <v>1238</v>
      </c>
      <c r="F226" s="148" t="str">
        <f t="shared" si="3"/>
        <v/>
      </c>
      <c r="G226" s="148" t="str">
        <f t="shared" si="4"/>
        <v/>
      </c>
    </row>
    <row r="227" spans="1:7" x14ac:dyDescent="0.25">
      <c r="A227" s="51" t="s">
        <v>733</v>
      </c>
      <c r="B227" s="78" t="s">
        <v>145</v>
      </c>
      <c r="C227" s="141">
        <f>SUM(C219:C226)</f>
        <v>0</v>
      </c>
      <c r="D227" s="142">
        <f>SUM(D219:D226)</f>
        <v>0</v>
      </c>
      <c r="F227" s="136">
        <f>SUM(F219:F226)</f>
        <v>0</v>
      </c>
      <c r="G227" s="136">
        <f>SUM(G219:G226)</f>
        <v>0</v>
      </c>
    </row>
    <row r="228" spans="1:7" outlineLevel="1" x14ac:dyDescent="0.25">
      <c r="A228" s="51" t="s">
        <v>734</v>
      </c>
      <c r="B228" s="80" t="s">
        <v>735</v>
      </c>
      <c r="C228" s="141"/>
      <c r="D228" s="142"/>
      <c r="F228" s="148" t="str">
        <f t="shared" si="3"/>
        <v/>
      </c>
      <c r="G228" s="148" t="str">
        <f t="shared" si="4"/>
        <v/>
      </c>
    </row>
    <row r="229" spans="1:7" outlineLevel="1" x14ac:dyDescent="0.25">
      <c r="A229" s="51" t="s">
        <v>736</v>
      </c>
      <c r="B229" s="80" t="s">
        <v>737</v>
      </c>
      <c r="C229" s="141"/>
      <c r="D229" s="142"/>
      <c r="F229" s="148" t="str">
        <f t="shared" si="3"/>
        <v/>
      </c>
      <c r="G229" s="148" t="str">
        <f t="shared" si="4"/>
        <v/>
      </c>
    </row>
    <row r="230" spans="1:7" outlineLevel="1" x14ac:dyDescent="0.25">
      <c r="A230" s="51" t="s">
        <v>738</v>
      </c>
      <c r="B230" s="80" t="s">
        <v>739</v>
      </c>
      <c r="C230" s="141"/>
      <c r="D230" s="142"/>
      <c r="F230" s="148" t="str">
        <f t="shared" si="3"/>
        <v/>
      </c>
      <c r="G230" s="148" t="str">
        <f t="shared" si="4"/>
        <v/>
      </c>
    </row>
    <row r="231" spans="1:7" outlineLevel="1" x14ac:dyDescent="0.25">
      <c r="A231" s="51" t="s">
        <v>740</v>
      </c>
      <c r="B231" s="80" t="s">
        <v>741</v>
      </c>
      <c r="C231" s="141"/>
      <c r="D231" s="142"/>
      <c r="F231" s="148" t="str">
        <f t="shared" si="3"/>
        <v/>
      </c>
      <c r="G231" s="148" t="str">
        <f t="shared" si="4"/>
        <v/>
      </c>
    </row>
    <row r="232" spans="1:7" outlineLevel="1" x14ac:dyDescent="0.25">
      <c r="A232" s="51" t="s">
        <v>742</v>
      </c>
      <c r="B232" s="80" t="s">
        <v>743</v>
      </c>
      <c r="C232" s="141"/>
      <c r="D232" s="142"/>
      <c r="F232" s="148" t="str">
        <f t="shared" si="3"/>
        <v/>
      </c>
      <c r="G232" s="148" t="str">
        <f t="shared" si="4"/>
        <v/>
      </c>
    </row>
    <row r="233" spans="1:7" outlineLevel="1" x14ac:dyDescent="0.25">
      <c r="A233" s="51" t="s">
        <v>744</v>
      </c>
      <c r="B233" s="80" t="s">
        <v>745</v>
      </c>
      <c r="C233" s="141"/>
      <c r="D233" s="142"/>
      <c r="F233" s="148" t="str">
        <f t="shared" si="3"/>
        <v/>
      </c>
      <c r="G233" s="148" t="str">
        <f t="shared" si="4"/>
        <v/>
      </c>
    </row>
    <row r="234" spans="1:7" outlineLevel="1" x14ac:dyDescent="0.25">
      <c r="A234" s="51" t="s">
        <v>746</v>
      </c>
      <c r="B234" s="80"/>
      <c r="F234" s="148"/>
      <c r="G234" s="148"/>
    </row>
    <row r="235" spans="1:7" outlineLevel="1" x14ac:dyDescent="0.25">
      <c r="A235" s="51" t="s">
        <v>747</v>
      </c>
      <c r="B235" s="80"/>
      <c r="F235" s="148"/>
      <c r="G235" s="148"/>
    </row>
    <row r="236" spans="1:7" outlineLevel="1" x14ac:dyDescent="0.25">
      <c r="A236" s="51" t="s">
        <v>748</v>
      </c>
      <c r="B236" s="80"/>
      <c r="F236" s="148"/>
      <c r="G236" s="148"/>
    </row>
    <row r="237" spans="1:7" ht="15" customHeight="1" x14ac:dyDescent="0.25">
      <c r="A237" s="70"/>
      <c r="B237" s="120" t="s">
        <v>749</v>
      </c>
      <c r="C237" s="70" t="s">
        <v>682</v>
      </c>
      <c r="D237" s="70" t="s">
        <v>683</v>
      </c>
      <c r="E237" s="72"/>
      <c r="F237" s="70" t="s">
        <v>511</v>
      </c>
      <c r="G237" s="70" t="s">
        <v>684</v>
      </c>
    </row>
    <row r="238" spans="1:7" x14ac:dyDescent="0.25">
      <c r="A238" s="51" t="s">
        <v>750</v>
      </c>
      <c r="B238" s="51" t="s">
        <v>715</v>
      </c>
      <c r="C238" s="136">
        <v>0.41</v>
      </c>
      <c r="F238" s="156"/>
      <c r="G238" s="156"/>
    </row>
    <row r="239" spans="1:7" x14ac:dyDescent="0.25">
      <c r="F239" s="156"/>
      <c r="G239" s="156"/>
    </row>
    <row r="240" spans="1:7" x14ac:dyDescent="0.25">
      <c r="B240" s="68" t="s">
        <v>716</v>
      </c>
      <c r="F240" s="156"/>
      <c r="G240" s="156"/>
    </row>
    <row r="241" spans="1:7" x14ac:dyDescent="0.25">
      <c r="A241" s="51" t="s">
        <v>751</v>
      </c>
      <c r="B241" s="51" t="s">
        <v>718</v>
      </c>
      <c r="C241" s="141">
        <v>264.61</v>
      </c>
      <c r="D241" s="142" t="s">
        <v>1238</v>
      </c>
      <c r="F241" s="148">
        <f>IF($C$249=0,"",IF(C241="[Mark as ND1 if not relevant]","",C241/$C$249))</f>
        <v>0.88622814656038573</v>
      </c>
      <c r="G241" s="148" t="str">
        <f>IF($D$249=0,"",IF(D241="[Mark as ND1 if not relevant]","",D241/$D$249))</f>
        <v/>
      </c>
    </row>
    <row r="242" spans="1:7" x14ac:dyDescent="0.25">
      <c r="A242" s="51" t="s">
        <v>752</v>
      </c>
      <c r="B242" s="51" t="s">
        <v>720</v>
      </c>
      <c r="C242" s="141">
        <v>19.66</v>
      </c>
      <c r="D242" s="142" t="s">
        <v>1238</v>
      </c>
      <c r="F242" s="148">
        <f t="shared" ref="F242:F248" si="5">IF($C$249=0,"",IF(C242="[Mark as ND1 if not relevant]","",C242/$C$249))</f>
        <v>6.584499966508138E-2</v>
      </c>
      <c r="G242" s="148" t="str">
        <f t="shared" ref="G242:G248" si="6">IF($D$249=0,"",IF(D242="[Mark as ND1 if not relevant]","",D242/$D$249))</f>
        <v/>
      </c>
    </row>
    <row r="243" spans="1:7" x14ac:dyDescent="0.25">
      <c r="A243" s="51" t="s">
        <v>753</v>
      </c>
      <c r="B243" s="51" t="s">
        <v>722</v>
      </c>
      <c r="C243" s="141">
        <v>8.67</v>
      </c>
      <c r="D243" s="142" t="s">
        <v>1238</v>
      </c>
      <c r="F243" s="148">
        <f t="shared" si="5"/>
        <v>2.9037443901132019E-2</v>
      </c>
      <c r="G243" s="148" t="str">
        <f t="shared" si="6"/>
        <v/>
      </c>
    </row>
    <row r="244" spans="1:7" x14ac:dyDescent="0.25">
      <c r="A244" s="51" t="s">
        <v>754</v>
      </c>
      <c r="B244" s="51" t="s">
        <v>724</v>
      </c>
      <c r="C244" s="141">
        <v>3.01</v>
      </c>
      <c r="D244" s="142" t="s">
        <v>1238</v>
      </c>
      <c r="F244" s="148">
        <f t="shared" si="5"/>
        <v>1.0081050304775937E-2</v>
      </c>
      <c r="G244" s="148" t="str">
        <f t="shared" si="6"/>
        <v/>
      </c>
    </row>
    <row r="245" spans="1:7" x14ac:dyDescent="0.25">
      <c r="A245" s="51" t="s">
        <v>755</v>
      </c>
      <c r="B245" s="51" t="s">
        <v>726</v>
      </c>
      <c r="C245" s="141">
        <v>1.1399999999999999</v>
      </c>
      <c r="D245" s="142" t="s">
        <v>1238</v>
      </c>
      <c r="F245" s="148">
        <f t="shared" si="5"/>
        <v>3.8180722084533449E-3</v>
      </c>
      <c r="G245" s="148" t="str">
        <f t="shared" si="6"/>
        <v/>
      </c>
    </row>
    <row r="246" spans="1:7" x14ac:dyDescent="0.25">
      <c r="A246" s="51" t="s">
        <v>756</v>
      </c>
      <c r="B246" s="51" t="s">
        <v>728</v>
      </c>
      <c r="C246" s="141">
        <v>0.49</v>
      </c>
      <c r="D246" s="142" t="s">
        <v>1238</v>
      </c>
      <c r="F246" s="148">
        <f t="shared" si="5"/>
        <v>1.6411012124053852E-3</v>
      </c>
      <c r="G246" s="148" t="str">
        <f t="shared" si="6"/>
        <v/>
      </c>
    </row>
    <row r="247" spans="1:7" x14ac:dyDescent="0.25">
      <c r="A247" s="51" t="s">
        <v>757</v>
      </c>
      <c r="B247" s="51" t="s">
        <v>730</v>
      </c>
      <c r="C247" s="141">
        <v>0.28999999999999998</v>
      </c>
      <c r="D247" s="142" t="s">
        <v>1238</v>
      </c>
      <c r="F247" s="148">
        <f t="shared" si="5"/>
        <v>9.7126398285216672E-4</v>
      </c>
      <c r="G247" s="148" t="str">
        <f t="shared" si="6"/>
        <v/>
      </c>
    </row>
    <row r="248" spans="1:7" x14ac:dyDescent="0.25">
      <c r="A248" s="51" t="s">
        <v>758</v>
      </c>
      <c r="B248" s="51" t="s">
        <v>732</v>
      </c>
      <c r="C248" s="141">
        <v>0.71</v>
      </c>
      <c r="D248" s="142" t="s">
        <v>1238</v>
      </c>
      <c r="F248" s="148">
        <f t="shared" si="5"/>
        <v>2.3779221649139256E-3</v>
      </c>
      <c r="G248" s="148" t="str">
        <f t="shared" si="6"/>
        <v/>
      </c>
    </row>
    <row r="249" spans="1:7" x14ac:dyDescent="0.25">
      <c r="A249" s="51" t="s">
        <v>759</v>
      </c>
      <c r="B249" s="78" t="s">
        <v>145</v>
      </c>
      <c r="C249" s="141">
        <f>SUM(C241:C248)</f>
        <v>298.58000000000004</v>
      </c>
      <c r="D249" s="142">
        <f>SUM(D241:D248)</f>
        <v>0</v>
      </c>
      <c r="F249" s="136">
        <f>SUM(F241:F248)</f>
        <v>0.99999999999999989</v>
      </c>
      <c r="G249" s="136">
        <f>SUM(G241:G248)</f>
        <v>0</v>
      </c>
    </row>
    <row r="250" spans="1:7" outlineLevel="1" x14ac:dyDescent="0.25">
      <c r="A250" s="51" t="s">
        <v>760</v>
      </c>
      <c r="B250" s="80" t="s">
        <v>735</v>
      </c>
      <c r="C250" s="141">
        <v>0.24</v>
      </c>
      <c r="D250" s="142"/>
      <c r="F250" s="148">
        <f t="shared" ref="F250:F255" si="7">IF($C$249=0,"",IF(C250="[for completion]","",C250/$C$249))</f>
        <v>8.0380467546386212E-4</v>
      </c>
      <c r="G250" s="148" t="str">
        <f t="shared" ref="G250:G255" si="8">IF($D$249=0,"",IF(D250="[for completion]","",D250/$D$249))</f>
        <v/>
      </c>
    </row>
    <row r="251" spans="1:7" outlineLevel="1" x14ac:dyDescent="0.25">
      <c r="A251" s="51" t="s">
        <v>761</v>
      </c>
      <c r="B251" s="80" t="s">
        <v>737</v>
      </c>
      <c r="C251" s="141">
        <v>0.17</v>
      </c>
      <c r="D251" s="142"/>
      <c r="F251" s="148">
        <f t="shared" si="7"/>
        <v>5.6936164512023577E-4</v>
      </c>
      <c r="G251" s="148" t="str">
        <f t="shared" si="8"/>
        <v/>
      </c>
    </row>
    <row r="252" spans="1:7" outlineLevel="1" x14ac:dyDescent="0.25">
      <c r="A252" s="51" t="s">
        <v>762</v>
      </c>
      <c r="B252" s="80" t="s">
        <v>739</v>
      </c>
      <c r="C252" s="141">
        <v>0.11</v>
      </c>
      <c r="D252" s="142"/>
      <c r="F252" s="148">
        <f t="shared" si="7"/>
        <v>3.6841047625427018E-4</v>
      </c>
      <c r="G252" s="148" t="str">
        <f t="shared" si="8"/>
        <v/>
      </c>
    </row>
    <row r="253" spans="1:7" outlineLevel="1" x14ac:dyDescent="0.25">
      <c r="A253" s="51" t="s">
        <v>763</v>
      </c>
      <c r="B253" s="80" t="s">
        <v>741</v>
      </c>
      <c r="C253" s="141">
        <v>0.09</v>
      </c>
      <c r="D253" s="142"/>
      <c r="F253" s="148">
        <f t="shared" si="7"/>
        <v>3.0142675329894832E-4</v>
      </c>
      <c r="G253" s="148" t="str">
        <f t="shared" si="8"/>
        <v/>
      </c>
    </row>
    <row r="254" spans="1:7" outlineLevel="1" x14ac:dyDescent="0.25">
      <c r="A254" s="51" t="s">
        <v>764</v>
      </c>
      <c r="B254" s="80" t="s">
        <v>743</v>
      </c>
      <c r="C254" s="141">
        <v>0.09</v>
      </c>
      <c r="D254" s="142"/>
      <c r="F254" s="148">
        <f t="shared" si="7"/>
        <v>3.0142675329894832E-4</v>
      </c>
      <c r="G254" s="148" t="str">
        <f t="shared" si="8"/>
        <v/>
      </c>
    </row>
    <row r="255" spans="1:7" outlineLevel="1" x14ac:dyDescent="0.25">
      <c r="A255" s="51" t="s">
        <v>765</v>
      </c>
      <c r="B255" s="80" t="s">
        <v>745</v>
      </c>
      <c r="C255" s="141">
        <v>0</v>
      </c>
      <c r="D255" s="142"/>
      <c r="F255" s="148">
        <f t="shared" si="7"/>
        <v>0</v>
      </c>
      <c r="G255" s="148" t="str">
        <f t="shared" si="8"/>
        <v/>
      </c>
    </row>
    <row r="256" spans="1:7" outlineLevel="1" x14ac:dyDescent="0.25">
      <c r="A256" s="51" t="s">
        <v>766</v>
      </c>
      <c r="B256" s="80"/>
      <c r="F256" s="77"/>
      <c r="G256" s="77"/>
    </row>
    <row r="257" spans="1:14" outlineLevel="1" x14ac:dyDescent="0.25">
      <c r="A257" s="51" t="s">
        <v>767</v>
      </c>
      <c r="B257" s="80"/>
      <c r="F257" s="77"/>
      <c r="G257" s="77"/>
    </row>
    <row r="258" spans="1:14" outlineLevel="1" x14ac:dyDescent="0.25">
      <c r="A258" s="51" t="s">
        <v>768</v>
      </c>
      <c r="B258" s="80"/>
      <c r="F258" s="77"/>
      <c r="G258" s="77"/>
    </row>
    <row r="259" spans="1:14" ht="15" customHeight="1" x14ac:dyDescent="0.25">
      <c r="A259" s="70"/>
      <c r="B259" s="120" t="s">
        <v>769</v>
      </c>
      <c r="C259" s="70" t="s">
        <v>511</v>
      </c>
      <c r="D259" s="70"/>
      <c r="E259" s="72"/>
      <c r="F259" s="70"/>
      <c r="G259" s="70"/>
    </row>
    <row r="260" spans="1:14" x14ac:dyDescent="0.25">
      <c r="A260" s="51" t="s">
        <v>770</v>
      </c>
      <c r="B260" s="51" t="s">
        <v>771</v>
      </c>
      <c r="C260" s="136">
        <v>0.58292999999999995</v>
      </c>
      <c r="E260" s="130"/>
      <c r="F260" s="130"/>
      <c r="G260" s="130"/>
    </row>
    <row r="261" spans="1:14" x14ac:dyDescent="0.25">
      <c r="A261" s="51" t="s">
        <v>772</v>
      </c>
      <c r="B261" s="51" t="s">
        <v>773</v>
      </c>
      <c r="C261" s="136" t="s">
        <v>2725</v>
      </c>
      <c r="E261" s="130"/>
      <c r="F261" s="130"/>
    </row>
    <row r="262" spans="1:14" x14ac:dyDescent="0.25">
      <c r="A262" s="51" t="s">
        <v>774</v>
      </c>
      <c r="B262" s="51" t="s">
        <v>775</v>
      </c>
      <c r="C262" s="136">
        <v>0.26963999999999999</v>
      </c>
      <c r="E262" s="130"/>
      <c r="F262" s="130"/>
    </row>
    <row r="263" spans="1:14" x14ac:dyDescent="0.25">
      <c r="A263" s="51" t="s">
        <v>776</v>
      </c>
      <c r="B263" s="51" t="s">
        <v>2266</v>
      </c>
      <c r="C263" s="136">
        <v>4.7440000000000003E-2</v>
      </c>
      <c r="E263" s="130"/>
      <c r="F263" s="130"/>
    </row>
    <row r="264" spans="1:14" x14ac:dyDescent="0.25">
      <c r="A264" s="51" t="s">
        <v>1422</v>
      </c>
      <c r="B264" s="68" t="s">
        <v>1414</v>
      </c>
      <c r="C264" s="136">
        <v>9.0000000000000006E-5</v>
      </c>
      <c r="D264" s="65"/>
      <c r="E264" s="65"/>
      <c r="F264" s="84"/>
      <c r="G264" s="84"/>
      <c r="H264" s="49"/>
      <c r="I264" s="51"/>
      <c r="J264" s="51"/>
      <c r="K264" s="51"/>
      <c r="L264" s="49"/>
      <c r="M264" s="49"/>
      <c r="N264" s="49"/>
    </row>
    <row r="265" spans="1:14" x14ac:dyDescent="0.25">
      <c r="A265" s="51" t="s">
        <v>2267</v>
      </c>
      <c r="B265" s="51" t="s">
        <v>143</v>
      </c>
      <c r="C265" s="136">
        <v>9.9890000000000007E-2</v>
      </c>
      <c r="E265" s="130"/>
      <c r="F265" s="130"/>
    </row>
    <row r="266" spans="1:14" outlineLevel="1" x14ac:dyDescent="0.25">
      <c r="A266" s="51" t="s">
        <v>777</v>
      </c>
      <c r="B266" s="80" t="s">
        <v>779</v>
      </c>
      <c r="C266" s="158"/>
      <c r="E266" s="130"/>
      <c r="F266" s="130"/>
    </row>
    <row r="267" spans="1:14" outlineLevel="1" x14ac:dyDescent="0.25">
      <c r="A267" s="51" t="s">
        <v>778</v>
      </c>
      <c r="B267" s="80" t="s">
        <v>781</v>
      </c>
      <c r="C267" s="136"/>
      <c r="E267" s="130"/>
      <c r="F267" s="130"/>
    </row>
    <row r="268" spans="1:14" outlineLevel="1" x14ac:dyDescent="0.25">
      <c r="A268" s="51" t="s">
        <v>780</v>
      </c>
      <c r="B268" s="80" t="s">
        <v>783</v>
      </c>
      <c r="C268" s="136"/>
      <c r="E268" s="130"/>
      <c r="F268" s="130"/>
    </row>
    <row r="269" spans="1:14" outlineLevel="1" x14ac:dyDescent="0.25">
      <c r="A269" s="51" t="s">
        <v>782</v>
      </c>
      <c r="B269" s="80" t="s">
        <v>785</v>
      </c>
      <c r="C269" s="136"/>
      <c r="E269" s="130"/>
      <c r="F269" s="130"/>
    </row>
    <row r="270" spans="1:14" outlineLevel="1" x14ac:dyDescent="0.25">
      <c r="A270" s="51" t="s">
        <v>784</v>
      </c>
      <c r="B270" s="80" t="s">
        <v>147</v>
      </c>
      <c r="C270" s="136"/>
      <c r="E270" s="130"/>
      <c r="F270" s="130"/>
    </row>
    <row r="271" spans="1:14" outlineLevel="1" x14ac:dyDescent="0.25">
      <c r="A271" s="51" t="s">
        <v>786</v>
      </c>
      <c r="B271" s="80" t="s">
        <v>147</v>
      </c>
      <c r="C271" s="136"/>
      <c r="E271" s="130"/>
      <c r="F271" s="130"/>
    </row>
    <row r="272" spans="1:14" outlineLevel="1" x14ac:dyDescent="0.25">
      <c r="A272" s="51" t="s">
        <v>787</v>
      </c>
      <c r="B272" s="80" t="s">
        <v>147</v>
      </c>
      <c r="C272" s="136"/>
      <c r="E272" s="130"/>
      <c r="F272" s="130"/>
    </row>
    <row r="273" spans="1:7" outlineLevel="1" x14ac:dyDescent="0.25">
      <c r="A273" s="51" t="s">
        <v>788</v>
      </c>
      <c r="B273" s="80" t="s">
        <v>147</v>
      </c>
      <c r="C273" s="136"/>
      <c r="E273" s="130"/>
      <c r="F273" s="130"/>
    </row>
    <row r="274" spans="1:7" outlineLevel="1" x14ac:dyDescent="0.25">
      <c r="A274" s="51" t="s">
        <v>789</v>
      </c>
      <c r="B274" s="80" t="s">
        <v>147</v>
      </c>
      <c r="C274" s="136"/>
      <c r="E274" s="130"/>
      <c r="F274" s="130"/>
    </row>
    <row r="275" spans="1:7" outlineLevel="1" x14ac:dyDescent="0.25">
      <c r="A275" s="51" t="s">
        <v>790</v>
      </c>
      <c r="B275" s="80" t="s">
        <v>147</v>
      </c>
      <c r="C275" s="136"/>
      <c r="E275" s="130"/>
      <c r="F275" s="130"/>
    </row>
    <row r="276" spans="1:7" ht="15" customHeight="1" x14ac:dyDescent="0.25">
      <c r="A276" s="70"/>
      <c r="B276" s="120" t="s">
        <v>791</v>
      </c>
      <c r="C276" s="70" t="s">
        <v>511</v>
      </c>
      <c r="D276" s="70"/>
      <c r="E276" s="72"/>
      <c r="F276" s="70"/>
      <c r="G276" s="73"/>
    </row>
    <row r="277" spans="1:7" x14ac:dyDescent="0.25">
      <c r="A277" s="51" t="s">
        <v>7</v>
      </c>
      <c r="B277" s="51" t="s">
        <v>1415</v>
      </c>
      <c r="C277" s="136">
        <v>0.98626000000000003</v>
      </c>
      <c r="E277" s="49"/>
      <c r="F277" s="49"/>
    </row>
    <row r="278" spans="1:7" x14ac:dyDescent="0.25">
      <c r="A278" s="51" t="s">
        <v>792</v>
      </c>
      <c r="B278" s="51" t="s">
        <v>793</v>
      </c>
      <c r="C278" s="136">
        <v>0</v>
      </c>
      <c r="E278" s="49"/>
      <c r="F278" s="49"/>
    </row>
    <row r="279" spans="1:7" x14ac:dyDescent="0.25">
      <c r="A279" s="51" t="s">
        <v>794</v>
      </c>
      <c r="B279" s="51" t="s">
        <v>143</v>
      </c>
      <c r="C279" s="136">
        <v>1.374E-2</v>
      </c>
      <c r="E279" s="49"/>
      <c r="F279" s="49"/>
    </row>
    <row r="280" spans="1:7" outlineLevel="1" x14ac:dyDescent="0.25">
      <c r="A280" s="51" t="s">
        <v>795</v>
      </c>
      <c r="C280" s="136"/>
      <c r="E280" s="49"/>
      <c r="F280" s="49"/>
    </row>
    <row r="281" spans="1:7" outlineLevel="1" x14ac:dyDescent="0.25">
      <c r="A281" s="51" t="s">
        <v>796</v>
      </c>
      <c r="C281" s="136"/>
      <c r="E281" s="49"/>
      <c r="F281" s="49"/>
    </row>
    <row r="282" spans="1:7" outlineLevel="1" x14ac:dyDescent="0.25">
      <c r="A282" s="51" t="s">
        <v>797</v>
      </c>
      <c r="C282" s="136"/>
      <c r="E282" s="49"/>
      <c r="F282" s="49"/>
    </row>
    <row r="283" spans="1:7" outlineLevel="1" x14ac:dyDescent="0.25">
      <c r="A283" s="51" t="s">
        <v>798</v>
      </c>
      <c r="C283" s="136"/>
      <c r="E283" s="49"/>
      <c r="F283" s="49"/>
    </row>
    <row r="284" spans="1:7" outlineLevel="1" x14ac:dyDescent="0.25">
      <c r="A284" s="51" t="s">
        <v>799</v>
      </c>
      <c r="C284" s="136"/>
      <c r="E284" s="49"/>
      <c r="F284" s="49"/>
    </row>
    <row r="285" spans="1:7" outlineLevel="1" x14ac:dyDescent="0.25">
      <c r="A285" s="51" t="s">
        <v>800</v>
      </c>
      <c r="C285" s="136"/>
      <c r="E285" s="49"/>
      <c r="F285" s="49"/>
    </row>
    <row r="286" spans="1:7" customFormat="1" x14ac:dyDescent="0.25">
      <c r="A286" s="71"/>
      <c r="B286" s="71" t="s">
        <v>2357</v>
      </c>
      <c r="C286" s="71" t="s">
        <v>111</v>
      </c>
      <c r="D286" s="71" t="s">
        <v>1698</v>
      </c>
      <c r="E286" s="71"/>
      <c r="F286" s="71" t="s">
        <v>511</v>
      </c>
      <c r="G286" s="71" t="s">
        <v>1957</v>
      </c>
    </row>
    <row r="287" spans="1:7" customFormat="1" x14ac:dyDescent="0.25">
      <c r="A287" s="51" t="s">
        <v>2037</v>
      </c>
      <c r="B287" s="68" t="s">
        <v>2762</v>
      </c>
      <c r="C287" s="141">
        <v>2.1573000000000002</v>
      </c>
      <c r="D287" s="51">
        <v>3</v>
      </c>
      <c r="E287" s="57"/>
      <c r="F287" s="148">
        <f>IF($C$305=0,"",IF(C287="[For completion]","",C287/$C$305))</f>
        <v>7.225288812273448E-3</v>
      </c>
      <c r="G287" s="148">
        <f>IF($D$305=0,"",IF(D287="[For completion]","",D287/$D$305))</f>
        <v>6.8902158934313273E-4</v>
      </c>
    </row>
    <row r="288" spans="1:7" customFormat="1" x14ac:dyDescent="0.25">
      <c r="A288" s="51" t="s">
        <v>2038</v>
      </c>
      <c r="B288" s="68" t="s">
        <v>2763</v>
      </c>
      <c r="C288" s="141">
        <v>3.9283999999999999</v>
      </c>
      <c r="D288" s="51">
        <v>4</v>
      </c>
      <c r="E288" s="57"/>
      <c r="F288" s="148">
        <f t="shared" ref="F288:F304" si="9">IF($C$305=0,"",IF(C288="[For completion]","",C288/$C$305))</f>
        <v>1.3157105905592643E-2</v>
      </c>
      <c r="G288" s="148">
        <f t="shared" ref="G288:G304" si="10">IF($D$305=0,"",IF(D288="[For completion]","",D288/$D$305))</f>
        <v>9.1869545245751034E-4</v>
      </c>
    </row>
    <row r="289" spans="1:7" customFormat="1" x14ac:dyDescent="0.25">
      <c r="A289" s="51" t="s">
        <v>2039</v>
      </c>
      <c r="B289" s="68" t="s">
        <v>2764</v>
      </c>
      <c r="C289" s="141">
        <v>12.213200000000001</v>
      </c>
      <c r="D289" s="51">
        <v>11</v>
      </c>
      <c r="E289" s="57"/>
      <c r="F289" s="148">
        <f t="shared" si="9"/>
        <v>4.0904787151558923E-2</v>
      </c>
      <c r="G289" s="148">
        <f t="shared" si="10"/>
        <v>2.5264124942581535E-3</v>
      </c>
    </row>
    <row r="290" spans="1:7" customFormat="1" x14ac:dyDescent="0.25">
      <c r="A290" s="51" t="s">
        <v>2040</v>
      </c>
      <c r="B290" s="68" t="s">
        <v>2765</v>
      </c>
      <c r="C290" s="141">
        <v>17.936499999999999</v>
      </c>
      <c r="D290" s="51">
        <v>19</v>
      </c>
      <c r="E290" s="57"/>
      <c r="F290" s="148">
        <f t="shared" si="9"/>
        <v>6.0073421768573068E-2</v>
      </c>
      <c r="G290" s="148">
        <f t="shared" si="10"/>
        <v>4.363803399173174E-3</v>
      </c>
    </row>
    <row r="291" spans="1:7" customFormat="1" x14ac:dyDescent="0.25">
      <c r="A291" s="51" t="s">
        <v>2041</v>
      </c>
      <c r="B291" s="68" t="s">
        <v>2766</v>
      </c>
      <c r="C291" s="141">
        <v>6.7789000000000001</v>
      </c>
      <c r="D291" s="51">
        <v>15</v>
      </c>
      <c r="E291" s="57"/>
      <c r="F291" s="148">
        <f t="shared" si="9"/>
        <v>2.270407932578708E-2</v>
      </c>
      <c r="G291" s="148">
        <f t="shared" si="10"/>
        <v>3.445107946715664E-3</v>
      </c>
    </row>
    <row r="292" spans="1:7" customFormat="1" x14ac:dyDescent="0.25">
      <c r="A292" s="51" t="s">
        <v>2042</v>
      </c>
      <c r="B292" s="68" t="s">
        <v>2767</v>
      </c>
      <c r="C292" s="141">
        <v>2.5529999999999999</v>
      </c>
      <c r="D292" s="51">
        <v>5</v>
      </c>
      <c r="E292" s="57"/>
      <c r="F292" s="148">
        <f t="shared" si="9"/>
        <v>8.5505781939155933E-3</v>
      </c>
      <c r="G292" s="148">
        <f t="shared" si="10"/>
        <v>1.1483693155718878E-3</v>
      </c>
    </row>
    <row r="293" spans="1:7" customFormat="1" x14ac:dyDescent="0.25">
      <c r="A293" s="51" t="s">
        <v>2043</v>
      </c>
      <c r="B293" s="68" t="s">
        <v>2724</v>
      </c>
      <c r="C293" s="141">
        <v>3.5543999999999998</v>
      </c>
      <c r="D293" s="51">
        <v>8</v>
      </c>
      <c r="E293" s="57"/>
      <c r="F293" s="148">
        <f t="shared" si="9"/>
        <v>1.1904494763984953E-2</v>
      </c>
      <c r="G293" s="148">
        <f t="shared" si="10"/>
        <v>1.8373909049150207E-3</v>
      </c>
    </row>
    <row r="294" spans="1:7" customFormat="1" x14ac:dyDescent="0.25">
      <c r="A294" s="51" t="s">
        <v>2044</v>
      </c>
      <c r="B294" s="68" t="s">
        <v>2768</v>
      </c>
      <c r="C294" s="141">
        <v>3.3233999999999999</v>
      </c>
      <c r="D294" s="51">
        <v>604</v>
      </c>
      <c r="E294" s="57"/>
      <c r="F294" s="148">
        <f t="shared" si="9"/>
        <v>1.1130823176521381E-2</v>
      </c>
      <c r="G294" s="148">
        <f t="shared" si="10"/>
        <v>0.13872301332108405</v>
      </c>
    </row>
    <row r="295" spans="1:7" customFormat="1" x14ac:dyDescent="0.25">
      <c r="A295" s="51" t="s">
        <v>2045</v>
      </c>
      <c r="B295" s="68" t="s">
        <v>2769</v>
      </c>
      <c r="C295" s="141">
        <v>4.0900999999999996</v>
      </c>
      <c r="D295" s="51">
        <v>604</v>
      </c>
      <c r="E295" s="57"/>
      <c r="F295" s="148">
        <f t="shared" si="9"/>
        <v>1.3698676016817143E-2</v>
      </c>
      <c r="G295" s="148">
        <f t="shared" si="10"/>
        <v>0.13872301332108405</v>
      </c>
    </row>
    <row r="296" spans="1:7" customFormat="1" x14ac:dyDescent="0.25">
      <c r="A296" s="51" t="s">
        <v>2046</v>
      </c>
      <c r="B296" s="68" t="s">
        <v>2770</v>
      </c>
      <c r="C296" s="141">
        <v>25.775400000000001</v>
      </c>
      <c r="D296" s="51">
        <v>604</v>
      </c>
      <c r="E296" s="57"/>
      <c r="F296" s="148">
        <f t="shared" si="9"/>
        <v>8.6327682404799058E-2</v>
      </c>
      <c r="G296" s="148">
        <f t="shared" si="10"/>
        <v>0.13872301332108405</v>
      </c>
    </row>
    <row r="297" spans="1:7" customFormat="1" x14ac:dyDescent="0.25">
      <c r="A297" s="51" t="s">
        <v>2047</v>
      </c>
      <c r="B297" s="68" t="s">
        <v>2771</v>
      </c>
      <c r="C297" s="141">
        <v>40.273699999999998</v>
      </c>
      <c r="D297" s="51">
        <v>604</v>
      </c>
      <c r="E297" s="57"/>
      <c r="F297" s="148">
        <f t="shared" si="9"/>
        <v>0.13488578966247491</v>
      </c>
      <c r="G297" s="148">
        <f t="shared" si="10"/>
        <v>0.13872301332108405</v>
      </c>
    </row>
    <row r="298" spans="1:7" customFormat="1" x14ac:dyDescent="0.25">
      <c r="A298" s="51" t="s">
        <v>2048</v>
      </c>
      <c r="B298" s="68" t="s">
        <v>2772</v>
      </c>
      <c r="C298" s="141">
        <v>30.1769</v>
      </c>
      <c r="D298" s="51">
        <v>604</v>
      </c>
      <c r="E298" s="57"/>
      <c r="F298" s="148">
        <f t="shared" si="9"/>
        <v>0.10106930791224891</v>
      </c>
      <c r="G298" s="148">
        <f t="shared" si="10"/>
        <v>0.13872301332108405</v>
      </c>
    </row>
    <row r="299" spans="1:7" customFormat="1" x14ac:dyDescent="0.25">
      <c r="A299" s="51" t="s">
        <v>2049</v>
      </c>
      <c r="B299" s="68" t="s">
        <v>2773</v>
      </c>
      <c r="C299" s="141">
        <v>32.476199999999999</v>
      </c>
      <c r="D299" s="51">
        <v>604</v>
      </c>
      <c r="E299" s="57"/>
      <c r="F299" s="148">
        <f t="shared" si="9"/>
        <v>0.10877018705101511</v>
      </c>
      <c r="G299" s="148">
        <f t="shared" si="10"/>
        <v>0.13872301332108405</v>
      </c>
    </row>
    <row r="300" spans="1:7" customFormat="1" x14ac:dyDescent="0.25">
      <c r="A300" s="51" t="s">
        <v>2050</v>
      </c>
      <c r="B300" s="68" t="s">
        <v>2774</v>
      </c>
      <c r="C300" s="141">
        <v>71.807299999999998</v>
      </c>
      <c r="D300" s="51">
        <v>604</v>
      </c>
      <c r="E300" s="57"/>
      <c r="F300" s="148">
        <f t="shared" si="9"/>
        <v>0.24049899472932049</v>
      </c>
      <c r="G300" s="148">
        <f t="shared" si="10"/>
        <v>0.13872301332108405</v>
      </c>
    </row>
    <row r="301" spans="1:7" customFormat="1" x14ac:dyDescent="0.25">
      <c r="A301" s="51" t="s">
        <v>2051</v>
      </c>
      <c r="B301" s="68" t="s">
        <v>604</v>
      </c>
      <c r="C301" s="141" t="s">
        <v>83</v>
      </c>
      <c r="D301" s="51" t="s">
        <v>83</v>
      </c>
      <c r="E301" s="57"/>
      <c r="F301" s="148" t="str">
        <f t="shared" si="9"/>
        <v/>
      </c>
      <c r="G301" s="148" t="str">
        <f t="shared" si="10"/>
        <v/>
      </c>
    </row>
    <row r="302" spans="1:7" customFormat="1" x14ac:dyDescent="0.25">
      <c r="A302" s="51" t="s">
        <v>2052</v>
      </c>
      <c r="B302" s="68" t="s">
        <v>604</v>
      </c>
      <c r="C302" s="141" t="s">
        <v>83</v>
      </c>
      <c r="D302" s="51" t="s">
        <v>83</v>
      </c>
      <c r="E302" s="57"/>
      <c r="F302" s="148" t="str">
        <f t="shared" si="9"/>
        <v/>
      </c>
      <c r="G302" s="148" t="str">
        <f t="shared" si="10"/>
        <v/>
      </c>
    </row>
    <row r="303" spans="1:7" customFormat="1" x14ac:dyDescent="0.25">
      <c r="A303" s="51" t="s">
        <v>2053</v>
      </c>
      <c r="B303" s="68" t="s">
        <v>604</v>
      </c>
      <c r="C303" s="141" t="s">
        <v>83</v>
      </c>
      <c r="D303" s="51" t="s">
        <v>83</v>
      </c>
      <c r="E303" s="57"/>
      <c r="F303" s="148" t="str">
        <f t="shared" si="9"/>
        <v/>
      </c>
      <c r="G303" s="148" t="str">
        <f t="shared" si="10"/>
        <v/>
      </c>
    </row>
    <row r="304" spans="1:7" customFormat="1" x14ac:dyDescent="0.25">
      <c r="A304" s="51" t="s">
        <v>2054</v>
      </c>
      <c r="B304" s="68" t="s">
        <v>2092</v>
      </c>
      <c r="C304" s="141">
        <v>41.531599999999997</v>
      </c>
      <c r="D304" s="51">
        <v>61</v>
      </c>
      <c r="E304" s="57"/>
      <c r="F304" s="148">
        <f t="shared" si="9"/>
        <v>0.13909878312511745</v>
      </c>
      <c r="G304" s="148">
        <f t="shared" si="10"/>
        <v>1.4010105649977032E-2</v>
      </c>
    </row>
    <row r="305" spans="1:7" customFormat="1" x14ac:dyDescent="0.25">
      <c r="A305" s="51" t="s">
        <v>2055</v>
      </c>
      <c r="B305" s="68" t="s">
        <v>145</v>
      </c>
      <c r="C305" s="141">
        <f>SUM(C287:C304)</f>
        <v>298.57629999999995</v>
      </c>
      <c r="D305" s="51">
        <f>SUM(D287:D304)</f>
        <v>4354</v>
      </c>
      <c r="E305" s="57"/>
      <c r="F305" s="156">
        <f>SUM(F287:F304)</f>
        <v>1.0000000000000002</v>
      </c>
      <c r="G305" s="156">
        <f>SUM(G287:G304)</f>
        <v>1</v>
      </c>
    </row>
    <row r="306" spans="1:7" customFormat="1" x14ac:dyDescent="0.25">
      <c r="A306" s="51" t="s">
        <v>2056</v>
      </c>
      <c r="B306" s="68"/>
      <c r="C306" s="51"/>
      <c r="D306" s="51"/>
      <c r="E306" s="57"/>
      <c r="F306" s="57"/>
      <c r="G306" s="57"/>
    </row>
    <row r="307" spans="1:7" customFormat="1" x14ac:dyDescent="0.25">
      <c r="A307" s="51" t="s">
        <v>2057</v>
      </c>
      <c r="B307" s="68"/>
      <c r="C307" s="51"/>
      <c r="D307" s="51"/>
      <c r="E307" s="57"/>
      <c r="F307" s="57"/>
      <c r="G307" s="57"/>
    </row>
    <row r="308" spans="1:7" customFormat="1" x14ac:dyDescent="0.25">
      <c r="A308" s="51" t="s">
        <v>2058</v>
      </c>
      <c r="B308" s="68"/>
      <c r="C308" s="51"/>
      <c r="D308" s="51"/>
      <c r="E308" s="57"/>
      <c r="F308" s="57"/>
      <c r="G308" s="57"/>
    </row>
    <row r="309" spans="1:7" customFormat="1" x14ac:dyDescent="0.25">
      <c r="A309" s="71"/>
      <c r="B309" s="71" t="s">
        <v>2400</v>
      </c>
      <c r="C309" s="71" t="s">
        <v>111</v>
      </c>
      <c r="D309" s="71" t="s">
        <v>1698</v>
      </c>
      <c r="E309" s="71"/>
      <c r="F309" s="71" t="s">
        <v>511</v>
      </c>
      <c r="G309" s="71" t="s">
        <v>1957</v>
      </c>
    </row>
    <row r="310" spans="1:7" customFormat="1" x14ac:dyDescent="0.25">
      <c r="A310" s="51" t="s">
        <v>2059</v>
      </c>
      <c r="B310" s="68" t="s">
        <v>2762</v>
      </c>
      <c r="C310" s="141">
        <v>2.1573000000000002</v>
      </c>
      <c r="D310" s="51">
        <v>3</v>
      </c>
      <c r="E310" s="57"/>
      <c r="F310" s="148">
        <f>IF($C$328=0,"",IF(C310="[For completion]","",C310/$C$328))</f>
        <v>7.225288812273448E-3</v>
      </c>
      <c r="G310" s="148">
        <f>IF($D$328=0,"",IF(D310="[For completion]","",D310/$D$328))</f>
        <v>6.8902158934313273E-4</v>
      </c>
    </row>
    <row r="311" spans="1:7" customFormat="1" x14ac:dyDescent="0.25">
      <c r="A311" s="51" t="s">
        <v>2060</v>
      </c>
      <c r="B311" s="68" t="s">
        <v>2763</v>
      </c>
      <c r="C311" s="141">
        <v>3.9283999999999999</v>
      </c>
      <c r="D311" s="51">
        <v>4</v>
      </c>
      <c r="E311" s="57"/>
      <c r="F311" s="57"/>
      <c r="G311" s="57"/>
    </row>
    <row r="312" spans="1:7" customFormat="1" x14ac:dyDescent="0.25">
      <c r="A312" s="51" t="s">
        <v>2061</v>
      </c>
      <c r="B312" s="68" t="s">
        <v>2764</v>
      </c>
      <c r="C312" s="141">
        <v>12.213200000000001</v>
      </c>
      <c r="D312" s="51">
        <v>11</v>
      </c>
      <c r="E312" s="57"/>
      <c r="F312" s="57"/>
      <c r="G312" s="57"/>
    </row>
    <row r="313" spans="1:7" customFormat="1" x14ac:dyDescent="0.25">
      <c r="A313" s="51" t="s">
        <v>2062</v>
      </c>
      <c r="B313" s="68" t="s">
        <v>2765</v>
      </c>
      <c r="C313" s="141">
        <v>17.936499999999999</v>
      </c>
      <c r="D313" s="51">
        <v>19</v>
      </c>
      <c r="E313" s="57"/>
      <c r="F313" s="57"/>
      <c r="G313" s="57"/>
    </row>
    <row r="314" spans="1:7" customFormat="1" x14ac:dyDescent="0.25">
      <c r="A314" s="51" t="s">
        <v>2063</v>
      </c>
      <c r="B314" s="68" t="s">
        <v>2766</v>
      </c>
      <c r="C314" s="141">
        <v>6.7789000000000001</v>
      </c>
      <c r="D314" s="51">
        <v>15</v>
      </c>
      <c r="E314" s="57"/>
      <c r="F314" s="57"/>
      <c r="G314" s="57"/>
    </row>
    <row r="315" spans="1:7" customFormat="1" x14ac:dyDescent="0.25">
      <c r="A315" s="51" t="s">
        <v>2064</v>
      </c>
      <c r="B315" s="68" t="s">
        <v>2767</v>
      </c>
      <c r="C315" s="141">
        <v>2.5529999999999999</v>
      </c>
      <c r="D315" s="51">
        <v>5</v>
      </c>
      <c r="E315" s="57"/>
      <c r="F315" s="57"/>
      <c r="G315" s="57"/>
    </row>
    <row r="316" spans="1:7" customFormat="1" x14ac:dyDescent="0.25">
      <c r="A316" s="51" t="s">
        <v>2065</v>
      </c>
      <c r="B316" s="68" t="s">
        <v>2724</v>
      </c>
      <c r="C316" s="141">
        <v>3.5543999999999998</v>
      </c>
      <c r="D316" s="51">
        <v>8</v>
      </c>
      <c r="E316" s="57"/>
      <c r="F316" s="57"/>
      <c r="G316" s="57"/>
    </row>
    <row r="317" spans="1:7" customFormat="1" x14ac:dyDescent="0.25">
      <c r="A317" s="51" t="s">
        <v>2066</v>
      </c>
      <c r="B317" s="68" t="s">
        <v>2768</v>
      </c>
      <c r="C317" s="141">
        <v>3.3233999999999999</v>
      </c>
      <c r="D317" s="51">
        <v>604</v>
      </c>
      <c r="E317" s="57"/>
      <c r="F317" s="57"/>
      <c r="G317" s="57"/>
    </row>
    <row r="318" spans="1:7" customFormat="1" x14ac:dyDescent="0.25">
      <c r="A318" s="51" t="s">
        <v>2067</v>
      </c>
      <c r="B318" s="68" t="s">
        <v>2769</v>
      </c>
      <c r="C318" s="141">
        <v>4.0900999999999996</v>
      </c>
      <c r="D318" s="51">
        <v>604</v>
      </c>
      <c r="E318" s="57"/>
      <c r="F318" s="57"/>
      <c r="G318" s="57"/>
    </row>
    <row r="319" spans="1:7" customFormat="1" x14ac:dyDescent="0.25">
      <c r="A319" s="51" t="s">
        <v>2068</v>
      </c>
      <c r="B319" s="68" t="s">
        <v>2770</v>
      </c>
      <c r="C319" s="141">
        <v>25.775400000000001</v>
      </c>
      <c r="D319" s="51">
        <v>604</v>
      </c>
      <c r="E319" s="57"/>
      <c r="F319" s="57"/>
      <c r="G319" s="57"/>
    </row>
    <row r="320" spans="1:7" customFormat="1" x14ac:dyDescent="0.25">
      <c r="A320" s="51" t="s">
        <v>2170</v>
      </c>
      <c r="B320" s="68" t="s">
        <v>2771</v>
      </c>
      <c r="C320" s="141">
        <v>40.273699999999998</v>
      </c>
      <c r="D320" s="51">
        <v>604</v>
      </c>
      <c r="E320" s="57"/>
      <c r="F320" s="57"/>
      <c r="G320" s="57"/>
    </row>
    <row r="321" spans="1:7" customFormat="1" x14ac:dyDescent="0.25">
      <c r="A321" s="51" t="s">
        <v>2212</v>
      </c>
      <c r="B321" s="68" t="s">
        <v>2772</v>
      </c>
      <c r="C321" s="141">
        <v>30.1769</v>
      </c>
      <c r="D321" s="51">
        <v>604</v>
      </c>
      <c r="E321" s="57"/>
      <c r="F321" s="57"/>
      <c r="G321" s="57"/>
    </row>
    <row r="322" spans="1:7" customFormat="1" x14ac:dyDescent="0.25">
      <c r="A322" s="51" t="s">
        <v>2213</v>
      </c>
      <c r="B322" s="68" t="s">
        <v>2773</v>
      </c>
      <c r="C322" s="141">
        <v>32.476199999999999</v>
      </c>
      <c r="D322" s="51">
        <v>604</v>
      </c>
      <c r="E322" s="57"/>
      <c r="F322" s="57"/>
      <c r="G322" s="57"/>
    </row>
    <row r="323" spans="1:7" customFormat="1" x14ac:dyDescent="0.25">
      <c r="A323" s="51" t="s">
        <v>2214</v>
      </c>
      <c r="B323" s="68" t="s">
        <v>2774</v>
      </c>
      <c r="C323" s="141">
        <v>71.807299999999998</v>
      </c>
      <c r="D323" s="51">
        <v>604</v>
      </c>
      <c r="E323" s="57"/>
      <c r="F323" s="57"/>
      <c r="G323" s="57"/>
    </row>
    <row r="324" spans="1:7" customFormat="1" x14ac:dyDescent="0.25">
      <c r="A324" s="51" t="s">
        <v>2215</v>
      </c>
      <c r="B324" s="68" t="s">
        <v>604</v>
      </c>
      <c r="C324" s="141" t="s">
        <v>83</v>
      </c>
      <c r="D324" s="51" t="s">
        <v>83</v>
      </c>
      <c r="E324" s="57"/>
      <c r="F324" s="57"/>
      <c r="G324" s="57"/>
    </row>
    <row r="325" spans="1:7" customFormat="1" x14ac:dyDescent="0.25">
      <c r="A325" s="51" t="s">
        <v>2216</v>
      </c>
      <c r="B325" s="68" t="s">
        <v>604</v>
      </c>
      <c r="C325" s="141" t="s">
        <v>83</v>
      </c>
      <c r="D325" s="51" t="s">
        <v>83</v>
      </c>
      <c r="E325" s="57"/>
      <c r="F325" s="57"/>
      <c r="G325" s="57"/>
    </row>
    <row r="326" spans="1:7" customFormat="1" x14ac:dyDescent="0.25">
      <c r="A326" s="51" t="s">
        <v>2217</v>
      </c>
      <c r="B326" s="68" t="s">
        <v>604</v>
      </c>
      <c r="C326" s="141" t="s">
        <v>83</v>
      </c>
      <c r="D326" s="51" t="s">
        <v>83</v>
      </c>
      <c r="E326" s="57"/>
      <c r="F326" s="57"/>
      <c r="G326" s="57"/>
    </row>
    <row r="327" spans="1:7" customFormat="1" x14ac:dyDescent="0.25">
      <c r="A327" s="51" t="s">
        <v>2218</v>
      </c>
      <c r="B327" s="68" t="s">
        <v>2092</v>
      </c>
      <c r="C327" s="141">
        <v>41.531599999999997</v>
      </c>
      <c r="D327" s="51">
        <v>61</v>
      </c>
      <c r="E327" s="57"/>
      <c r="F327" s="57"/>
      <c r="G327" s="57"/>
    </row>
    <row r="328" spans="1:7" customFormat="1" x14ac:dyDescent="0.25">
      <c r="A328" s="51" t="s">
        <v>2219</v>
      </c>
      <c r="B328" s="68" t="s">
        <v>145</v>
      </c>
      <c r="C328" s="141">
        <f>SUM(C310:C327)</f>
        <v>298.57629999999995</v>
      </c>
      <c r="D328" s="51">
        <f>SUM(D310:D327)</f>
        <v>4354</v>
      </c>
      <c r="E328" s="57"/>
      <c r="F328" s="156">
        <f>SUM(F310:F327)</f>
        <v>7.225288812273448E-3</v>
      </c>
      <c r="G328" s="156">
        <f>SUM(G310:G327)</f>
        <v>6.8902158934313273E-4</v>
      </c>
    </row>
    <row r="329" spans="1:7" customFormat="1" x14ac:dyDescent="0.25">
      <c r="A329" s="51" t="s">
        <v>2069</v>
      </c>
      <c r="B329" s="68"/>
      <c r="C329" s="51"/>
      <c r="D329" s="51"/>
      <c r="E329" s="57"/>
      <c r="F329" s="57"/>
      <c r="G329" s="57"/>
    </row>
    <row r="330" spans="1:7" customFormat="1" x14ac:dyDescent="0.25">
      <c r="A330" s="51" t="s">
        <v>2220</v>
      </c>
      <c r="B330" s="68"/>
      <c r="C330" s="51"/>
      <c r="D330" s="51"/>
      <c r="E330" s="57"/>
      <c r="F330" s="57"/>
      <c r="G330" s="57"/>
    </row>
    <row r="331" spans="1:7" customFormat="1" x14ac:dyDescent="0.25">
      <c r="A331" s="51" t="s">
        <v>2221</v>
      </c>
      <c r="B331" s="68"/>
      <c r="C331" s="51"/>
      <c r="D331" s="51"/>
      <c r="E331" s="57"/>
      <c r="F331" s="57"/>
      <c r="G331" s="57"/>
    </row>
    <row r="332" spans="1:7" customFormat="1" x14ac:dyDescent="0.25">
      <c r="A332" s="71"/>
      <c r="B332" s="71" t="s">
        <v>2358</v>
      </c>
      <c r="C332" s="71" t="s">
        <v>111</v>
      </c>
      <c r="D332" s="71" t="s">
        <v>1698</v>
      </c>
      <c r="E332" s="71"/>
      <c r="F332" s="71" t="s">
        <v>511</v>
      </c>
      <c r="G332" s="71" t="s">
        <v>1957</v>
      </c>
    </row>
    <row r="333" spans="1:7" customFormat="1" x14ac:dyDescent="0.25">
      <c r="A333" s="51" t="s">
        <v>2222</v>
      </c>
      <c r="B333" s="68" t="s">
        <v>1690</v>
      </c>
      <c r="C333" s="141">
        <v>139.49350000000001</v>
      </c>
      <c r="D333" s="51">
        <v>647</v>
      </c>
      <c r="E333" s="57"/>
      <c r="F333" s="148">
        <f>IF($C$343=0,"",IF(C333="[For completion]","",C333/$C$343))</f>
        <v>0.46719548738463168</v>
      </c>
      <c r="G333" s="148">
        <f>IF($D$343=0,"",IF(D333="[For completion]","",D333/$D$343))</f>
        <v>0.31746810598626102</v>
      </c>
    </row>
    <row r="334" spans="1:7" customFormat="1" x14ac:dyDescent="0.25">
      <c r="A334" s="51" t="s">
        <v>2223</v>
      </c>
      <c r="B334" s="68" t="s">
        <v>1691</v>
      </c>
      <c r="C334" s="141">
        <v>84.677800000000005</v>
      </c>
      <c r="D334" s="51">
        <v>384</v>
      </c>
      <c r="E334" s="57"/>
      <c r="F334" s="148">
        <f t="shared" ref="F334:F342" si="11">IF($C$343=0,"",IF(C334="[For completion]","",C334/$C$343))</f>
        <v>0.28360522921611664</v>
      </c>
      <c r="G334" s="148">
        <f t="shared" ref="G334:G342" si="12">IF($D$343=0,"",IF(D334="[For completion]","",D334/$D$343))</f>
        <v>0.18842001962708538</v>
      </c>
    </row>
    <row r="335" spans="1:7" customFormat="1" x14ac:dyDescent="0.25">
      <c r="A335" s="51" t="s">
        <v>2224</v>
      </c>
      <c r="B335" s="68" t="s">
        <v>2380</v>
      </c>
      <c r="C335" s="141">
        <v>13.809200000000001</v>
      </c>
      <c r="D335" s="51">
        <v>177</v>
      </c>
      <c r="E335" s="57"/>
      <c r="F335" s="148">
        <f t="shared" si="11"/>
        <v>4.6250154483125423E-2</v>
      </c>
      <c r="G335" s="148">
        <f t="shared" si="12"/>
        <v>8.6849852796859667E-2</v>
      </c>
    </row>
    <row r="336" spans="1:7" customFormat="1" x14ac:dyDescent="0.25">
      <c r="A336" s="51" t="s">
        <v>2225</v>
      </c>
      <c r="B336" s="68" t="s">
        <v>1692</v>
      </c>
      <c r="C336" s="141">
        <v>10.0114</v>
      </c>
      <c r="D336" s="51">
        <v>154</v>
      </c>
      <c r="E336" s="57"/>
      <c r="F336" s="148">
        <f t="shared" si="11"/>
        <v>3.353045770880006E-2</v>
      </c>
      <c r="G336" s="148">
        <f t="shared" si="12"/>
        <v>7.5564278704612367E-2</v>
      </c>
    </row>
    <row r="337" spans="1:7" customFormat="1" x14ac:dyDescent="0.25">
      <c r="A337" s="51" t="s">
        <v>2226</v>
      </c>
      <c r="B337" s="68" t="s">
        <v>1693</v>
      </c>
      <c r="C337" s="141">
        <v>16.217199999999998</v>
      </c>
      <c r="D337" s="51">
        <v>169</v>
      </c>
      <c r="E337" s="57"/>
      <c r="F337" s="148">
        <f t="shared" si="11"/>
        <v>5.4315094667594176E-2</v>
      </c>
      <c r="G337" s="148">
        <f t="shared" si="12"/>
        <v>8.2924435721295389E-2</v>
      </c>
    </row>
    <row r="338" spans="1:7" customFormat="1" x14ac:dyDescent="0.25">
      <c r="A338" s="51" t="s">
        <v>2227</v>
      </c>
      <c r="B338" s="68" t="s">
        <v>1694</v>
      </c>
      <c r="C338" s="141">
        <v>4.2046999999999999</v>
      </c>
      <c r="D338" s="51">
        <v>126</v>
      </c>
      <c r="E338" s="57"/>
      <c r="F338" s="148">
        <f t="shared" si="11"/>
        <v>1.4082497505662706E-2</v>
      </c>
      <c r="G338" s="148">
        <f t="shared" si="12"/>
        <v>6.1825318940137389E-2</v>
      </c>
    </row>
    <row r="339" spans="1:7" customFormat="1" x14ac:dyDescent="0.25">
      <c r="A339" s="51" t="s">
        <v>2228</v>
      </c>
      <c r="B339" s="68" t="s">
        <v>1695</v>
      </c>
      <c r="C339" s="141">
        <v>4.7714999999999996</v>
      </c>
      <c r="D339" s="51">
        <v>94</v>
      </c>
      <c r="E339" s="57"/>
      <c r="F339" s="148">
        <f t="shared" si="11"/>
        <v>1.5980839738452112E-2</v>
      </c>
      <c r="G339" s="148">
        <f t="shared" si="12"/>
        <v>4.6123650637880272E-2</v>
      </c>
    </row>
    <row r="340" spans="1:7" customFormat="1" x14ac:dyDescent="0.25">
      <c r="A340" s="51" t="s">
        <v>2229</v>
      </c>
      <c r="B340" s="68" t="s">
        <v>1696</v>
      </c>
      <c r="C340" s="141">
        <v>3.8633000000000002</v>
      </c>
      <c r="D340" s="51">
        <v>53</v>
      </c>
      <c r="E340" s="57"/>
      <c r="F340" s="148">
        <f t="shared" si="11"/>
        <v>1.2939071185489271E-2</v>
      </c>
      <c r="G340" s="148">
        <f t="shared" si="12"/>
        <v>2.6005888125613347E-2</v>
      </c>
    </row>
    <row r="341" spans="1:7" customFormat="1" x14ac:dyDescent="0.25">
      <c r="A341" s="51" t="s">
        <v>2230</v>
      </c>
      <c r="B341" s="68" t="s">
        <v>1697</v>
      </c>
      <c r="C341" s="141">
        <v>8.9572000000000003</v>
      </c>
      <c r="D341" s="51">
        <v>121</v>
      </c>
      <c r="E341" s="57"/>
      <c r="F341" s="148">
        <f t="shared" si="11"/>
        <v>2.9999701918739029E-2</v>
      </c>
      <c r="G341" s="148">
        <f t="shared" si="12"/>
        <v>5.9371933267909717E-2</v>
      </c>
    </row>
    <row r="342" spans="1:7" customFormat="1" x14ac:dyDescent="0.25">
      <c r="A342" s="51" t="s">
        <v>2231</v>
      </c>
      <c r="B342" s="51" t="s">
        <v>2092</v>
      </c>
      <c r="C342" s="141">
        <v>12.570499999999999</v>
      </c>
      <c r="D342" s="51">
        <v>113</v>
      </c>
      <c r="F342" s="148">
        <f t="shared" si="11"/>
        <v>4.210146619138893E-2</v>
      </c>
      <c r="G342" s="148">
        <f t="shared" si="12"/>
        <v>5.5446516192345439E-2</v>
      </c>
    </row>
    <row r="343" spans="1:7" customFormat="1" x14ac:dyDescent="0.25">
      <c r="A343" s="51" t="s">
        <v>2232</v>
      </c>
      <c r="B343" s="68" t="s">
        <v>145</v>
      </c>
      <c r="C343" s="141">
        <f>SUM(C333:C342)</f>
        <v>298.5763</v>
      </c>
      <c r="D343" s="51">
        <f>SUM(D333:D342)</f>
        <v>2038</v>
      </c>
      <c r="E343" s="57"/>
      <c r="F343" s="156">
        <f>SUM(F333:F342)</f>
        <v>1</v>
      </c>
      <c r="G343" s="156">
        <f>SUM(G333:G342)</f>
        <v>0.99999999999999989</v>
      </c>
    </row>
    <row r="344" spans="1:7" customFormat="1" x14ac:dyDescent="0.25">
      <c r="A344" s="51" t="s">
        <v>2233</v>
      </c>
      <c r="B344" s="68"/>
      <c r="C344" s="51"/>
      <c r="D344" s="51"/>
      <c r="E344" s="57"/>
      <c r="F344" s="57"/>
      <c r="G344" s="57"/>
    </row>
    <row r="345" spans="1:7" customFormat="1" x14ac:dyDescent="0.25">
      <c r="A345" s="71"/>
      <c r="B345" s="71" t="s">
        <v>2359</v>
      </c>
      <c r="C345" s="71" t="s">
        <v>111</v>
      </c>
      <c r="D345" s="71" t="s">
        <v>1698</v>
      </c>
      <c r="E345" s="71"/>
      <c r="F345" s="71" t="s">
        <v>511</v>
      </c>
      <c r="G345" s="71" t="s">
        <v>1957</v>
      </c>
    </row>
    <row r="346" spans="1:7" customFormat="1" x14ac:dyDescent="0.25">
      <c r="A346" s="51" t="s">
        <v>2560</v>
      </c>
      <c r="B346" s="68" t="s">
        <v>2080</v>
      </c>
      <c r="C346" s="141">
        <v>191.24639999999999</v>
      </c>
      <c r="D346" s="51">
        <v>444</v>
      </c>
      <c r="E346" s="57"/>
      <c r="F346" s="148">
        <f>IF($C$353=0,"",IF(C346="[For completion]","",C346/$C$353))</f>
        <v>0.64052794562995996</v>
      </c>
      <c r="G346" s="148">
        <f>IF($D$353=0,"",IF(D346="[For completion]","",D346/$D$353))</f>
        <v>0.21786064769381747</v>
      </c>
    </row>
    <row r="347" spans="1:7" customFormat="1" x14ac:dyDescent="0.25">
      <c r="A347" s="51" t="s">
        <v>2561</v>
      </c>
      <c r="B347" s="162" t="s">
        <v>2081</v>
      </c>
      <c r="C347" s="141">
        <v>67.361099999999993</v>
      </c>
      <c r="D347" s="51">
        <v>130</v>
      </c>
      <c r="E347" s="57"/>
      <c r="F347" s="148">
        <f t="shared" ref="F347:F352" si="13">IF($C$353=0,"",IF(C347="[For completion]","",C347/$C$353))</f>
        <v>0.22560773430702116</v>
      </c>
      <c r="G347" s="148">
        <f t="shared" ref="G347:G352" si="14">IF($D$353=0,"",IF(D347="[For completion]","",D347/$D$353))</f>
        <v>6.3788027477919534E-2</v>
      </c>
    </row>
    <row r="348" spans="1:7" customFormat="1" x14ac:dyDescent="0.25">
      <c r="A348" s="51" t="s">
        <v>2562</v>
      </c>
      <c r="B348" s="68" t="s">
        <v>2082</v>
      </c>
      <c r="C348" s="141">
        <v>0</v>
      </c>
      <c r="D348" s="51">
        <v>0</v>
      </c>
      <c r="E348" s="57"/>
      <c r="F348" s="148">
        <f t="shared" si="13"/>
        <v>0</v>
      </c>
      <c r="G348" s="148">
        <f t="shared" si="14"/>
        <v>0</v>
      </c>
    </row>
    <row r="349" spans="1:7" customFormat="1" x14ac:dyDescent="0.25">
      <c r="A349" s="51" t="s">
        <v>2563</v>
      </c>
      <c r="B349" s="68" t="s">
        <v>2083</v>
      </c>
      <c r="C349" s="141">
        <v>10.6328</v>
      </c>
      <c r="D349" s="51">
        <v>48</v>
      </c>
      <c r="E349" s="57"/>
      <c r="F349" s="148">
        <f t="shared" si="13"/>
        <v>3.5611679698515829E-2</v>
      </c>
      <c r="G349" s="148">
        <f t="shared" si="14"/>
        <v>2.3552502453385672E-2</v>
      </c>
    </row>
    <row r="350" spans="1:7" customFormat="1" x14ac:dyDescent="0.25">
      <c r="A350" s="51" t="s">
        <v>2564</v>
      </c>
      <c r="B350" s="68" t="s">
        <v>2084</v>
      </c>
      <c r="C350" s="141">
        <v>0</v>
      </c>
      <c r="D350" s="51">
        <v>0</v>
      </c>
      <c r="E350" s="57"/>
      <c r="F350" s="148">
        <f t="shared" si="13"/>
        <v>0</v>
      </c>
      <c r="G350" s="148">
        <f t="shared" si="14"/>
        <v>0</v>
      </c>
    </row>
    <row r="351" spans="1:7" customFormat="1" x14ac:dyDescent="0.25">
      <c r="A351" s="51" t="s">
        <v>2565</v>
      </c>
      <c r="B351" s="68" t="s">
        <v>2085</v>
      </c>
      <c r="C351" s="141">
        <v>0</v>
      </c>
      <c r="D351" s="51">
        <v>0</v>
      </c>
      <c r="E351" s="57"/>
      <c r="F351" s="148">
        <f t="shared" si="13"/>
        <v>0</v>
      </c>
      <c r="G351" s="148">
        <f t="shared" si="14"/>
        <v>0</v>
      </c>
    </row>
    <row r="352" spans="1:7" customFormat="1" x14ac:dyDescent="0.25">
      <c r="A352" s="51" t="s">
        <v>2566</v>
      </c>
      <c r="B352" s="68" t="s">
        <v>1699</v>
      </c>
      <c r="C352" s="141">
        <v>29.335899999999999</v>
      </c>
      <c r="D352" s="209">
        <v>1416</v>
      </c>
      <c r="E352" s="57"/>
      <c r="F352" s="148">
        <f t="shared" si="13"/>
        <v>9.8252640364503291E-2</v>
      </c>
      <c r="G352" s="148">
        <f t="shared" si="14"/>
        <v>0.69479882237487733</v>
      </c>
    </row>
    <row r="353" spans="1:7" customFormat="1" x14ac:dyDescent="0.25">
      <c r="A353" s="51" t="s">
        <v>2567</v>
      </c>
      <c r="B353" s="68" t="s">
        <v>145</v>
      </c>
      <c r="C353" s="141">
        <f>SUM(C346:C352)</f>
        <v>298.57619999999991</v>
      </c>
      <c r="D353" s="51">
        <f>SUM(D346:D352)</f>
        <v>2038</v>
      </c>
      <c r="E353" s="57"/>
      <c r="F353" s="156">
        <f>SUM(F346:F352)</f>
        <v>1.0000000000000002</v>
      </c>
      <c r="G353" s="156">
        <f>SUM(G346:G352)</f>
        <v>1</v>
      </c>
    </row>
    <row r="354" spans="1:7" customFormat="1" x14ac:dyDescent="0.25">
      <c r="A354" s="51" t="s">
        <v>2234</v>
      </c>
      <c r="B354" s="68"/>
      <c r="C354" s="51"/>
      <c r="D354" s="51"/>
      <c r="E354" s="57"/>
      <c r="F354" s="57"/>
      <c r="G354" s="57"/>
    </row>
    <row r="355" spans="1:7" customFormat="1" x14ac:dyDescent="0.25">
      <c r="A355" s="71"/>
      <c r="B355" s="71" t="s">
        <v>2360</v>
      </c>
      <c r="C355" s="71" t="s">
        <v>111</v>
      </c>
      <c r="D355" s="71" t="s">
        <v>1698</v>
      </c>
      <c r="E355" s="71"/>
      <c r="F355" s="71" t="s">
        <v>511</v>
      </c>
      <c r="G355" s="71" t="s">
        <v>1957</v>
      </c>
    </row>
    <row r="356" spans="1:7" customFormat="1" x14ac:dyDescent="0.25">
      <c r="A356" s="51" t="s">
        <v>2568</v>
      </c>
      <c r="B356" s="68" t="s">
        <v>2277</v>
      </c>
      <c r="C356" s="141" t="s">
        <v>83</v>
      </c>
      <c r="D356" s="51" t="s">
        <v>83</v>
      </c>
      <c r="E356" s="57"/>
      <c r="F356" s="148" t="str">
        <f>IF($C$360=0,"",IF(C356="[For completion]","",C356/$C$360))</f>
        <v/>
      </c>
      <c r="G356" s="148" t="str">
        <f>IF($D$360=0,"",IF(D356="[For completion]","",D356/$D$360))</f>
        <v/>
      </c>
    </row>
    <row r="357" spans="1:7" customFormat="1" x14ac:dyDescent="0.25">
      <c r="A357" s="51" t="s">
        <v>2569</v>
      </c>
      <c r="B357" s="162" t="s">
        <v>2324</v>
      </c>
      <c r="C357" s="141" t="s">
        <v>83</v>
      </c>
      <c r="D357" s="51" t="s">
        <v>83</v>
      </c>
      <c r="E357" s="57"/>
      <c r="F357" s="148" t="str">
        <f t="shared" ref="F357:F359" si="15">IF($C$360=0,"",IF(C357="[For completion]","",C357/$C$360))</f>
        <v/>
      </c>
      <c r="G357" s="148" t="str">
        <f t="shared" ref="G357:G359" si="16">IF($D$360=0,"",IF(D357="[For completion]","",D357/$D$360))</f>
        <v/>
      </c>
    </row>
    <row r="358" spans="1:7" customFormat="1" x14ac:dyDescent="0.25">
      <c r="A358" s="51" t="s">
        <v>2570</v>
      </c>
      <c r="B358" s="68" t="s">
        <v>1699</v>
      </c>
      <c r="C358" s="141" t="s">
        <v>83</v>
      </c>
      <c r="D358" s="51" t="s">
        <v>83</v>
      </c>
      <c r="E358" s="57"/>
      <c r="F358" s="148" t="str">
        <f t="shared" si="15"/>
        <v/>
      </c>
      <c r="G358" s="148" t="str">
        <f t="shared" si="16"/>
        <v/>
      </c>
    </row>
    <row r="359" spans="1:7" customFormat="1" x14ac:dyDescent="0.25">
      <c r="A359" s="51" t="s">
        <v>2571</v>
      </c>
      <c r="B359" s="51" t="s">
        <v>2092</v>
      </c>
      <c r="C359" s="141" t="s">
        <v>83</v>
      </c>
      <c r="D359" s="51" t="s">
        <v>83</v>
      </c>
      <c r="E359" s="57"/>
      <c r="F359" s="148" t="str">
        <f t="shared" si="15"/>
        <v/>
      </c>
      <c r="G359" s="148" t="str">
        <f t="shared" si="16"/>
        <v/>
      </c>
    </row>
    <row r="360" spans="1:7" customFormat="1" x14ac:dyDescent="0.25">
      <c r="A360" s="51" t="s">
        <v>2572</v>
      </c>
      <c r="B360" s="68" t="s">
        <v>145</v>
      </c>
      <c r="C360" s="141">
        <f>SUM(C356:C359)</f>
        <v>0</v>
      </c>
      <c r="D360" s="51">
        <f>SUM(D356:D359)</f>
        <v>0</v>
      </c>
      <c r="E360" s="57"/>
      <c r="F360" s="156">
        <f>SUM(F356:F359)</f>
        <v>0</v>
      </c>
      <c r="G360" s="156">
        <f>SUM(G356:G359)</f>
        <v>0</v>
      </c>
    </row>
    <row r="361" spans="1:7" customFormat="1" x14ac:dyDescent="0.25">
      <c r="A361" s="51" t="s">
        <v>2573</v>
      </c>
      <c r="B361" s="68"/>
      <c r="C361" s="51"/>
      <c r="D361" s="51"/>
      <c r="E361" s="57"/>
      <c r="F361" s="57"/>
      <c r="G361" s="57"/>
    </row>
    <row r="362" spans="1:7" customFormat="1" x14ac:dyDescent="0.25">
      <c r="A362" s="71"/>
      <c r="B362" s="71" t="s">
        <v>2381</v>
      </c>
      <c r="C362" s="71" t="s">
        <v>111</v>
      </c>
      <c r="D362" s="71" t="s">
        <v>1698</v>
      </c>
      <c r="E362" s="71"/>
      <c r="F362" s="71" t="s">
        <v>511</v>
      </c>
      <c r="G362" s="71" t="s">
        <v>1957</v>
      </c>
    </row>
    <row r="363" spans="1:7" customFormat="1" x14ac:dyDescent="0.25">
      <c r="A363" s="51" t="s">
        <v>2574</v>
      </c>
      <c r="B363" s="76">
        <v>1917077</v>
      </c>
      <c r="C363" s="141">
        <v>298.58</v>
      </c>
      <c r="D363" s="51" t="s">
        <v>83</v>
      </c>
      <c r="E363" s="49"/>
      <c r="F363" s="148">
        <f>IF($C$381=0,"",IF(C363="[For completion]","",C363/$C$381))</f>
        <v>1</v>
      </c>
      <c r="G363" s="148" t="str">
        <f>IF($D$381=0,"",IF(D363="[For completion]","",D363/$D$381))</f>
        <v/>
      </c>
    </row>
    <row r="364" spans="1:7" customFormat="1" x14ac:dyDescent="0.25">
      <c r="A364" s="51" t="s">
        <v>2575</v>
      </c>
      <c r="B364" s="68" t="s">
        <v>604</v>
      </c>
      <c r="C364" s="141" t="s">
        <v>83</v>
      </c>
      <c r="D364" s="51" t="s">
        <v>83</v>
      </c>
      <c r="E364" s="49"/>
      <c r="F364" s="148" t="str">
        <f t="shared" ref="F364:F381" si="17">IF($C$381=0,"",IF(C364="[For completion]","",C364/$C$381))</f>
        <v/>
      </c>
      <c r="G364" s="148" t="str">
        <f t="shared" ref="G364:G381" si="18">IF($D$381=0,"",IF(D364="[For completion]","",D364/$D$381))</f>
        <v/>
      </c>
    </row>
    <row r="365" spans="1:7" customFormat="1" x14ac:dyDescent="0.25">
      <c r="A365" s="51" t="s">
        <v>2576</v>
      </c>
      <c r="B365" s="68" t="s">
        <v>604</v>
      </c>
      <c r="C365" s="141" t="s">
        <v>83</v>
      </c>
      <c r="D365" s="51" t="s">
        <v>83</v>
      </c>
      <c r="E365" s="49"/>
      <c r="F365" s="148" t="str">
        <f t="shared" si="17"/>
        <v/>
      </c>
      <c r="G365" s="148" t="str">
        <f t="shared" si="18"/>
        <v/>
      </c>
    </row>
    <row r="366" spans="1:7" customFormat="1" x14ac:dyDescent="0.25">
      <c r="A366" s="51" t="s">
        <v>2577</v>
      </c>
      <c r="B366" s="68" t="s">
        <v>604</v>
      </c>
      <c r="C366" s="141" t="s">
        <v>83</v>
      </c>
      <c r="D366" s="51" t="s">
        <v>83</v>
      </c>
      <c r="E366" s="49"/>
      <c r="F366" s="148" t="str">
        <f t="shared" si="17"/>
        <v/>
      </c>
      <c r="G366" s="148" t="str">
        <f t="shared" si="18"/>
        <v/>
      </c>
    </row>
    <row r="367" spans="1:7" customFormat="1" x14ac:dyDescent="0.25">
      <c r="A367" s="51" t="s">
        <v>2578</v>
      </c>
      <c r="B367" s="68" t="s">
        <v>604</v>
      </c>
      <c r="C367" s="141" t="s">
        <v>83</v>
      </c>
      <c r="D367" s="51" t="s">
        <v>83</v>
      </c>
      <c r="E367" s="49"/>
      <c r="F367" s="148" t="str">
        <f t="shared" si="17"/>
        <v/>
      </c>
      <c r="G367" s="148" t="str">
        <f t="shared" si="18"/>
        <v/>
      </c>
    </row>
    <row r="368" spans="1:7" customFormat="1" x14ac:dyDescent="0.25">
      <c r="A368" s="51" t="s">
        <v>2579</v>
      </c>
      <c r="B368" s="68" t="s">
        <v>604</v>
      </c>
      <c r="C368" s="141" t="s">
        <v>83</v>
      </c>
      <c r="D368" s="51" t="s">
        <v>83</v>
      </c>
      <c r="E368" s="49"/>
      <c r="F368" s="148" t="str">
        <f t="shared" si="17"/>
        <v/>
      </c>
      <c r="G368" s="148" t="str">
        <f t="shared" si="18"/>
        <v/>
      </c>
    </row>
    <row r="369" spans="1:7" customFormat="1" x14ac:dyDescent="0.25">
      <c r="A369" s="51" t="s">
        <v>2580</v>
      </c>
      <c r="B369" s="68" t="s">
        <v>604</v>
      </c>
      <c r="C369" s="141" t="s">
        <v>83</v>
      </c>
      <c r="D369" s="51" t="s">
        <v>83</v>
      </c>
      <c r="E369" s="49"/>
      <c r="F369" s="148" t="str">
        <f t="shared" si="17"/>
        <v/>
      </c>
      <c r="G369" s="148" t="str">
        <f t="shared" si="18"/>
        <v/>
      </c>
    </row>
    <row r="370" spans="1:7" customFormat="1" x14ac:dyDescent="0.25">
      <c r="A370" s="51" t="s">
        <v>2581</v>
      </c>
      <c r="B370" s="68" t="s">
        <v>604</v>
      </c>
      <c r="C370" s="141" t="s">
        <v>83</v>
      </c>
      <c r="D370" s="51" t="s">
        <v>83</v>
      </c>
      <c r="E370" s="49"/>
      <c r="F370" s="148" t="str">
        <f t="shared" si="17"/>
        <v/>
      </c>
      <c r="G370" s="148" t="str">
        <f t="shared" si="18"/>
        <v/>
      </c>
    </row>
    <row r="371" spans="1:7" customFormat="1" x14ac:dyDescent="0.25">
      <c r="A371" s="51" t="s">
        <v>2582</v>
      </c>
      <c r="B371" s="68" t="s">
        <v>604</v>
      </c>
      <c r="C371" s="141" t="s">
        <v>83</v>
      </c>
      <c r="D371" s="51" t="s">
        <v>83</v>
      </c>
      <c r="E371" s="49"/>
      <c r="F371" s="148" t="str">
        <f t="shared" si="17"/>
        <v/>
      </c>
      <c r="G371" s="148" t="str">
        <f t="shared" si="18"/>
        <v/>
      </c>
    </row>
    <row r="372" spans="1:7" customFormat="1" x14ac:dyDescent="0.25">
      <c r="A372" s="51" t="s">
        <v>2583</v>
      </c>
      <c r="B372" s="68" t="s">
        <v>604</v>
      </c>
      <c r="C372" s="141" t="s">
        <v>83</v>
      </c>
      <c r="D372" s="51" t="s">
        <v>83</v>
      </c>
      <c r="E372" s="49"/>
      <c r="F372" s="148" t="str">
        <f t="shared" si="17"/>
        <v/>
      </c>
      <c r="G372" s="148" t="str">
        <f t="shared" si="18"/>
        <v/>
      </c>
    </row>
    <row r="373" spans="1:7" customFormat="1" x14ac:dyDescent="0.25">
      <c r="A373" s="51" t="s">
        <v>2584</v>
      </c>
      <c r="B373" s="68" t="s">
        <v>604</v>
      </c>
      <c r="C373" s="141" t="s">
        <v>83</v>
      </c>
      <c r="D373" s="51" t="s">
        <v>83</v>
      </c>
      <c r="E373" s="49"/>
      <c r="F373" s="148" t="str">
        <f t="shared" si="17"/>
        <v/>
      </c>
      <c r="G373" s="148" t="str">
        <f t="shared" si="18"/>
        <v/>
      </c>
    </row>
    <row r="374" spans="1:7" customFormat="1" x14ac:dyDescent="0.25">
      <c r="A374" s="51" t="s">
        <v>2585</v>
      </c>
      <c r="B374" s="68" t="s">
        <v>604</v>
      </c>
      <c r="C374" s="141" t="s">
        <v>83</v>
      </c>
      <c r="D374" s="51" t="s">
        <v>83</v>
      </c>
      <c r="E374" s="49"/>
      <c r="F374" s="148" t="str">
        <f t="shared" si="17"/>
        <v/>
      </c>
      <c r="G374" s="148" t="str">
        <f t="shared" si="18"/>
        <v/>
      </c>
    </row>
    <row r="375" spans="1:7" customFormat="1" x14ac:dyDescent="0.25">
      <c r="A375" s="51" t="s">
        <v>2586</v>
      </c>
      <c r="B375" s="68" t="s">
        <v>604</v>
      </c>
      <c r="C375" s="141" t="s">
        <v>83</v>
      </c>
      <c r="D375" s="51" t="s">
        <v>83</v>
      </c>
      <c r="E375" s="49"/>
      <c r="F375" s="148" t="str">
        <f t="shared" si="17"/>
        <v/>
      </c>
      <c r="G375" s="148" t="str">
        <f t="shared" si="18"/>
        <v/>
      </c>
    </row>
    <row r="376" spans="1:7" customFormat="1" x14ac:dyDescent="0.25">
      <c r="A376" s="51" t="s">
        <v>2587</v>
      </c>
      <c r="B376" s="68" t="s">
        <v>604</v>
      </c>
      <c r="C376" s="141" t="s">
        <v>83</v>
      </c>
      <c r="D376" s="51" t="s">
        <v>83</v>
      </c>
      <c r="E376" s="49"/>
      <c r="F376" s="148" t="str">
        <f t="shared" si="17"/>
        <v/>
      </c>
      <c r="G376" s="148" t="str">
        <f t="shared" si="18"/>
        <v/>
      </c>
    </row>
    <row r="377" spans="1:7" customFormat="1" x14ac:dyDescent="0.25">
      <c r="A377" s="51" t="s">
        <v>2588</v>
      </c>
      <c r="B377" s="68" t="s">
        <v>604</v>
      </c>
      <c r="C377" s="141" t="s">
        <v>83</v>
      </c>
      <c r="D377" s="51" t="s">
        <v>83</v>
      </c>
      <c r="E377" s="49"/>
      <c r="F377" s="148" t="str">
        <f t="shared" si="17"/>
        <v/>
      </c>
      <c r="G377" s="148" t="str">
        <f t="shared" si="18"/>
        <v/>
      </c>
    </row>
    <row r="378" spans="1:7" customFormat="1" x14ac:dyDescent="0.25">
      <c r="A378" s="51" t="s">
        <v>2589</v>
      </c>
      <c r="B378" s="68" t="s">
        <v>604</v>
      </c>
      <c r="C378" s="141" t="s">
        <v>83</v>
      </c>
      <c r="D378" s="51" t="s">
        <v>83</v>
      </c>
      <c r="E378" s="49"/>
      <c r="F378" s="148" t="str">
        <f t="shared" si="17"/>
        <v/>
      </c>
      <c r="G378" s="148" t="str">
        <f t="shared" si="18"/>
        <v/>
      </c>
    </row>
    <row r="379" spans="1:7" customFormat="1" x14ac:dyDescent="0.25">
      <c r="A379" s="51" t="s">
        <v>2590</v>
      </c>
      <c r="B379" s="68" t="s">
        <v>604</v>
      </c>
      <c r="C379" s="141" t="s">
        <v>83</v>
      </c>
      <c r="D379" s="51" t="s">
        <v>83</v>
      </c>
      <c r="E379" s="49"/>
      <c r="F379" s="148" t="str">
        <f t="shared" si="17"/>
        <v/>
      </c>
      <c r="G379" s="148" t="str">
        <f t="shared" si="18"/>
        <v/>
      </c>
    </row>
    <row r="380" spans="1:7" customFormat="1" x14ac:dyDescent="0.25">
      <c r="A380" s="51" t="s">
        <v>2591</v>
      </c>
      <c r="B380" s="68" t="s">
        <v>2092</v>
      </c>
      <c r="C380" s="141" t="s">
        <v>83</v>
      </c>
      <c r="D380" s="51" t="s">
        <v>83</v>
      </c>
      <c r="E380" s="49"/>
      <c r="F380" s="148" t="str">
        <f t="shared" si="17"/>
        <v/>
      </c>
      <c r="G380" s="148" t="str">
        <f t="shared" si="18"/>
        <v/>
      </c>
    </row>
    <row r="381" spans="1:7" customFormat="1" x14ac:dyDescent="0.25">
      <c r="A381" s="51" t="s">
        <v>2592</v>
      </c>
      <c r="B381" s="68" t="s">
        <v>145</v>
      </c>
      <c r="C381" s="141">
        <f>SUM(C363:C380)</f>
        <v>298.58</v>
      </c>
      <c r="D381" s="51">
        <f>SUM(D363:D380)</f>
        <v>0</v>
      </c>
      <c r="E381" s="49"/>
      <c r="F381" s="148">
        <f t="shared" si="17"/>
        <v>1</v>
      </c>
      <c r="G381" s="148" t="str">
        <f t="shared" si="18"/>
        <v/>
      </c>
    </row>
    <row r="382" spans="1:7" customFormat="1" x14ac:dyDescent="0.25">
      <c r="A382" s="51" t="s">
        <v>2593</v>
      </c>
      <c r="B382" s="51"/>
      <c r="C382" s="197"/>
      <c r="D382" s="51"/>
      <c r="E382" s="49"/>
      <c r="F382" s="49"/>
      <c r="G382" s="49"/>
    </row>
    <row r="383" spans="1:7" customFormat="1" x14ac:dyDescent="0.25">
      <c r="A383" s="51" t="s">
        <v>2594</v>
      </c>
      <c r="B383" s="51"/>
      <c r="C383" s="197"/>
      <c r="D383" s="51"/>
      <c r="E383" s="49"/>
      <c r="F383" s="49"/>
      <c r="G383" s="49"/>
    </row>
    <row r="384" spans="1:7" customFormat="1" x14ac:dyDescent="0.25">
      <c r="A384" s="51" t="s">
        <v>2595</v>
      </c>
      <c r="B384" s="51"/>
      <c r="C384" s="197"/>
      <c r="D384" s="51"/>
      <c r="E384" s="49"/>
      <c r="F384" s="49"/>
      <c r="G384" s="49"/>
    </row>
    <row r="385" spans="1:7" customFormat="1" x14ac:dyDescent="0.25">
      <c r="A385" s="51" t="s">
        <v>2596</v>
      </c>
      <c r="B385" s="51"/>
      <c r="C385" s="197"/>
      <c r="D385" s="51"/>
      <c r="E385" s="49"/>
      <c r="F385" s="49"/>
      <c r="G385" s="49"/>
    </row>
    <row r="386" spans="1:7" customFormat="1" x14ac:dyDescent="0.25">
      <c r="A386" s="51" t="s">
        <v>2597</v>
      </c>
      <c r="B386" s="51"/>
      <c r="C386" s="197"/>
      <c r="D386" s="51"/>
      <c r="E386" s="49"/>
      <c r="F386" s="49"/>
      <c r="G386" s="49"/>
    </row>
    <row r="387" spans="1:7" customFormat="1" x14ac:dyDescent="0.25">
      <c r="A387" s="51" t="s">
        <v>2598</v>
      </c>
      <c r="B387" s="51"/>
      <c r="C387" s="197"/>
      <c r="D387" s="51"/>
      <c r="E387" s="49"/>
      <c r="F387" s="49"/>
      <c r="G387" s="49"/>
    </row>
    <row r="388" spans="1:7" customFormat="1" x14ac:dyDescent="0.25">
      <c r="A388" s="51" t="s">
        <v>2599</v>
      </c>
      <c r="B388" s="51"/>
      <c r="C388" s="197"/>
      <c r="D388" s="51"/>
      <c r="E388" s="49"/>
      <c r="F388" s="49"/>
      <c r="G388" s="49"/>
    </row>
    <row r="389" spans="1:7" customFormat="1" x14ac:dyDescent="0.25">
      <c r="A389" s="51" t="s">
        <v>2600</v>
      </c>
      <c r="B389" s="51"/>
      <c r="C389" s="197"/>
      <c r="D389" s="51"/>
      <c r="E389" s="49"/>
      <c r="F389" s="49"/>
      <c r="G389" s="49"/>
    </row>
    <row r="390" spans="1:7" customFormat="1" x14ac:dyDescent="0.25">
      <c r="A390" s="51" t="s">
        <v>2601</v>
      </c>
      <c r="B390" s="51"/>
      <c r="C390" s="197"/>
      <c r="D390" s="51"/>
      <c r="E390" s="49"/>
      <c r="F390" s="49"/>
      <c r="G390" s="49"/>
    </row>
    <row r="391" spans="1:7" customFormat="1" x14ac:dyDescent="0.25">
      <c r="A391" s="51" t="s">
        <v>2602</v>
      </c>
      <c r="B391" s="51"/>
      <c r="C391" s="197"/>
      <c r="D391" s="51"/>
      <c r="E391" s="49"/>
      <c r="F391" s="49"/>
      <c r="G391" s="49"/>
    </row>
    <row r="392" spans="1:7" customFormat="1" x14ac:dyDescent="0.25">
      <c r="A392" s="51" t="s">
        <v>2603</v>
      </c>
      <c r="B392" s="51"/>
      <c r="C392" s="197"/>
      <c r="D392" s="51"/>
      <c r="E392" s="49"/>
      <c r="F392" s="49"/>
      <c r="G392" s="49"/>
    </row>
    <row r="393" spans="1:7" customFormat="1" x14ac:dyDescent="0.25">
      <c r="A393" s="51" t="s">
        <v>2604</v>
      </c>
      <c r="B393" s="51"/>
      <c r="C393" s="197"/>
      <c r="D393" s="51"/>
      <c r="E393" s="49"/>
      <c r="F393" s="49"/>
      <c r="G393" s="49"/>
    </row>
    <row r="394" spans="1:7" customFormat="1" x14ac:dyDescent="0.25">
      <c r="A394" s="51" t="s">
        <v>2605</v>
      </c>
      <c r="B394" s="51"/>
      <c r="C394" s="197"/>
      <c r="D394" s="51"/>
      <c r="E394" s="49"/>
      <c r="F394" s="49"/>
      <c r="G394" s="49"/>
    </row>
    <row r="395" spans="1:7" customFormat="1" x14ac:dyDescent="0.25">
      <c r="A395" s="51" t="s">
        <v>2606</v>
      </c>
      <c r="B395" s="51"/>
      <c r="C395" s="197"/>
      <c r="D395" s="51"/>
      <c r="E395" s="49"/>
      <c r="F395" s="49"/>
      <c r="G395" s="49"/>
    </row>
    <row r="396" spans="1:7" customFormat="1" x14ac:dyDescent="0.25">
      <c r="A396" s="51" t="s">
        <v>2607</v>
      </c>
      <c r="B396" s="51"/>
      <c r="C396" s="197"/>
      <c r="D396" s="51"/>
      <c r="E396" s="49"/>
      <c r="F396" s="49"/>
      <c r="G396" s="49"/>
    </row>
    <row r="397" spans="1:7" customFormat="1" x14ac:dyDescent="0.25">
      <c r="A397" s="51" t="s">
        <v>2608</v>
      </c>
      <c r="B397" s="51"/>
      <c r="C397" s="197"/>
      <c r="D397" s="51"/>
      <c r="E397" s="49"/>
      <c r="F397" s="49"/>
      <c r="G397" s="49"/>
    </row>
    <row r="398" spans="1:7" customFormat="1" x14ac:dyDescent="0.25">
      <c r="A398" s="51" t="s">
        <v>2609</v>
      </c>
      <c r="B398" s="51"/>
      <c r="C398" s="197"/>
      <c r="D398" s="51"/>
      <c r="E398" s="49"/>
      <c r="F398" s="49"/>
      <c r="G398" s="49"/>
    </row>
    <row r="399" spans="1:7" customFormat="1" x14ac:dyDescent="0.25">
      <c r="A399" s="51" t="s">
        <v>2610</v>
      </c>
      <c r="B399" s="51"/>
      <c r="C399" s="197"/>
      <c r="D399" s="51"/>
      <c r="E399" s="49"/>
      <c r="F399" s="49"/>
      <c r="G399" s="49"/>
    </row>
    <row r="400" spans="1:7" customFormat="1" x14ac:dyDescent="0.25">
      <c r="A400" s="51" t="s">
        <v>2611</v>
      </c>
      <c r="B400" s="51"/>
      <c r="C400" s="197"/>
      <c r="D400" s="51"/>
      <c r="E400" s="49"/>
      <c r="F400" s="49"/>
      <c r="G400" s="49"/>
    </row>
    <row r="401" spans="1:7" customFormat="1" x14ac:dyDescent="0.25">
      <c r="A401" s="51" t="s">
        <v>2612</v>
      </c>
      <c r="B401" s="51"/>
      <c r="C401" s="197"/>
      <c r="D401" s="51"/>
      <c r="E401" s="49"/>
      <c r="F401" s="49"/>
      <c r="G401" s="49"/>
    </row>
    <row r="402" spans="1:7" customFormat="1" x14ac:dyDescent="0.25">
      <c r="A402" s="51" t="s">
        <v>2613</v>
      </c>
      <c r="B402" s="51"/>
      <c r="C402" s="197"/>
      <c r="D402" s="51"/>
      <c r="E402" s="49"/>
      <c r="F402" s="49"/>
      <c r="G402" s="49"/>
    </row>
    <row r="403" spans="1:7" customFormat="1" x14ac:dyDescent="0.25">
      <c r="A403" s="51" t="s">
        <v>2614</v>
      </c>
      <c r="B403" s="51"/>
      <c r="C403" s="197"/>
      <c r="D403" s="51"/>
      <c r="E403" s="49"/>
      <c r="F403" s="49"/>
      <c r="G403" s="49"/>
    </row>
    <row r="404" spans="1:7" customFormat="1" x14ac:dyDescent="0.25">
      <c r="A404" s="51" t="s">
        <v>2615</v>
      </c>
      <c r="B404" s="51"/>
      <c r="C404" s="197"/>
      <c r="D404" s="51"/>
      <c r="E404" s="49"/>
      <c r="F404" s="49"/>
      <c r="G404" s="49"/>
    </row>
    <row r="405" spans="1:7" customFormat="1" x14ac:dyDescent="0.25">
      <c r="A405" s="51" t="s">
        <v>2616</v>
      </c>
      <c r="B405" s="51"/>
      <c r="C405" s="197"/>
      <c r="D405" s="51"/>
      <c r="E405" s="49"/>
      <c r="F405" s="49"/>
      <c r="G405" s="49"/>
    </row>
    <row r="406" spans="1:7" customFormat="1" x14ac:dyDescent="0.25">
      <c r="A406" s="51" t="s">
        <v>2617</v>
      </c>
      <c r="B406" s="51"/>
      <c r="C406" s="197"/>
      <c r="D406" s="51"/>
      <c r="E406" s="49"/>
      <c r="F406" s="49"/>
      <c r="G406" s="49"/>
    </row>
    <row r="407" spans="1:7" customFormat="1" x14ac:dyDescent="0.25">
      <c r="A407" s="51" t="s">
        <v>2618</v>
      </c>
      <c r="B407" s="51"/>
      <c r="C407" s="197"/>
      <c r="D407" s="51"/>
      <c r="E407" s="49"/>
      <c r="F407" s="49"/>
      <c r="G407" s="49"/>
    </row>
    <row r="408" spans="1:7" customFormat="1" x14ac:dyDescent="0.25">
      <c r="A408" s="51" t="s">
        <v>2619</v>
      </c>
      <c r="B408" s="51"/>
      <c r="C408" s="197"/>
      <c r="D408" s="51"/>
      <c r="E408" s="49"/>
      <c r="F408" s="49"/>
      <c r="G408" s="49"/>
    </row>
    <row r="409" spans="1:7" customFormat="1" x14ac:dyDescent="0.25">
      <c r="A409" s="51" t="s">
        <v>2620</v>
      </c>
      <c r="B409" s="51"/>
      <c r="C409" s="197"/>
      <c r="D409" s="51"/>
      <c r="E409" s="49"/>
      <c r="F409" s="49"/>
      <c r="G409" s="49"/>
    </row>
    <row r="410" spans="1:7" customFormat="1" x14ac:dyDescent="0.25">
      <c r="A410" s="51" t="s">
        <v>2621</v>
      </c>
      <c r="B410" s="51"/>
      <c r="C410" s="197"/>
      <c r="D410" s="51"/>
      <c r="E410" s="49"/>
      <c r="F410" s="49"/>
      <c r="G410" s="49"/>
    </row>
    <row r="411" spans="1:7" ht="18.75" x14ac:dyDescent="0.25">
      <c r="A411" s="132"/>
      <c r="B411" s="133" t="s">
        <v>801</v>
      </c>
      <c r="C411" s="132"/>
      <c r="D411" s="132"/>
      <c r="E411" s="132"/>
      <c r="F411" s="134"/>
      <c r="G411" s="134"/>
    </row>
    <row r="412" spans="1:7" ht="15" customHeight="1" x14ac:dyDescent="0.25">
      <c r="A412" s="70"/>
      <c r="B412" s="70" t="s">
        <v>2382</v>
      </c>
      <c r="C412" s="70" t="s">
        <v>682</v>
      </c>
      <c r="D412" s="70" t="s">
        <v>683</v>
      </c>
      <c r="E412" s="70"/>
      <c r="F412" s="70" t="s">
        <v>512</v>
      </c>
      <c r="G412" s="70" t="s">
        <v>684</v>
      </c>
    </row>
    <row r="413" spans="1:7" x14ac:dyDescent="0.25">
      <c r="A413" s="51" t="s">
        <v>2114</v>
      </c>
      <c r="B413" s="51" t="s">
        <v>686</v>
      </c>
      <c r="C413" s="141">
        <v>0.5</v>
      </c>
      <c r="D413" s="65"/>
      <c r="E413" s="65"/>
      <c r="F413" s="84"/>
      <c r="G413" s="84"/>
    </row>
    <row r="414" spans="1:7" x14ac:dyDescent="0.25">
      <c r="A414" s="65"/>
      <c r="D414" s="65"/>
      <c r="E414" s="65"/>
      <c r="F414" s="84"/>
      <c r="G414" s="84"/>
    </row>
    <row r="415" spans="1:7" x14ac:dyDescent="0.25">
      <c r="B415" s="51" t="s">
        <v>687</v>
      </c>
      <c r="D415" s="65"/>
      <c r="E415" s="65"/>
      <c r="F415" s="84"/>
      <c r="G415" s="84"/>
    </row>
    <row r="416" spans="1:7" x14ac:dyDescent="0.25">
      <c r="A416" s="51" t="s">
        <v>2115</v>
      </c>
      <c r="B416" s="68" t="s">
        <v>2751</v>
      </c>
      <c r="C416" s="141">
        <v>409.3</v>
      </c>
      <c r="D416" s="142">
        <v>965</v>
      </c>
      <c r="E416" s="65"/>
      <c r="F416" s="148">
        <f t="shared" ref="F416:F439" si="19">IF($C$440=0,"",IF(C416="[for completion]","",C416/$C$440))</f>
        <v>0.87159284497444633</v>
      </c>
      <c r="G416" s="148">
        <f t="shared" ref="G416:G439" si="20">IF($D$440=0,"",IF(D416="[for completion]","",D416/$D$440))</f>
        <v>0.97969543147208127</v>
      </c>
    </row>
    <row r="417" spans="1:7" x14ac:dyDescent="0.25">
      <c r="A417" s="51" t="s">
        <v>2116</v>
      </c>
      <c r="B417" s="68" t="s">
        <v>2752</v>
      </c>
      <c r="C417" s="141">
        <v>51.8</v>
      </c>
      <c r="D417" s="142">
        <v>19</v>
      </c>
      <c r="E417" s="65"/>
      <c r="F417" s="148">
        <f t="shared" si="19"/>
        <v>0.11030664395229982</v>
      </c>
      <c r="G417" s="148">
        <f t="shared" si="20"/>
        <v>1.9289340101522844E-2</v>
      </c>
    </row>
    <row r="418" spans="1:7" x14ac:dyDescent="0.25">
      <c r="A418" s="51" t="s">
        <v>2117</v>
      </c>
      <c r="B418" s="68" t="s">
        <v>2753</v>
      </c>
      <c r="C418" s="141">
        <v>8.5</v>
      </c>
      <c r="D418" s="142">
        <v>1</v>
      </c>
      <c r="E418" s="65"/>
      <c r="F418" s="148">
        <f t="shared" si="19"/>
        <v>1.8100511073253833E-2</v>
      </c>
      <c r="G418" s="148">
        <f t="shared" si="20"/>
        <v>1.0152284263959391E-3</v>
      </c>
    </row>
    <row r="419" spans="1:7" x14ac:dyDescent="0.25">
      <c r="A419" s="51" t="s">
        <v>2118</v>
      </c>
      <c r="B419" s="68" t="s">
        <v>2754</v>
      </c>
      <c r="C419" s="141" t="s">
        <v>2725</v>
      </c>
      <c r="D419" s="142">
        <v>0</v>
      </c>
      <c r="E419" s="65"/>
      <c r="F419" s="148" t="e">
        <f t="shared" si="19"/>
        <v>#VALUE!</v>
      </c>
      <c r="G419" s="148">
        <f t="shared" si="20"/>
        <v>0</v>
      </c>
    </row>
    <row r="420" spans="1:7" x14ac:dyDescent="0.25">
      <c r="A420" s="51" t="s">
        <v>2119</v>
      </c>
      <c r="B420" s="68" t="s">
        <v>2755</v>
      </c>
      <c r="C420" s="141" t="s">
        <v>2725</v>
      </c>
      <c r="D420" s="142">
        <v>0</v>
      </c>
      <c r="E420" s="65"/>
      <c r="F420" s="148" t="e">
        <f t="shared" si="19"/>
        <v>#VALUE!</v>
      </c>
      <c r="G420" s="148">
        <f t="shared" si="20"/>
        <v>0</v>
      </c>
    </row>
    <row r="421" spans="1:7" x14ac:dyDescent="0.25">
      <c r="A421" s="51" t="s">
        <v>2120</v>
      </c>
      <c r="B421" s="68" t="s">
        <v>2756</v>
      </c>
      <c r="C421" s="141" t="s">
        <v>2725</v>
      </c>
      <c r="D421" s="142">
        <v>0</v>
      </c>
      <c r="E421" s="65"/>
      <c r="F421" s="148" t="e">
        <f t="shared" si="19"/>
        <v>#VALUE!</v>
      </c>
      <c r="G421" s="148">
        <f t="shared" si="20"/>
        <v>0</v>
      </c>
    </row>
    <row r="422" spans="1:7" x14ac:dyDescent="0.25">
      <c r="A422" s="51" t="s">
        <v>2121</v>
      </c>
      <c r="B422" s="68" t="s">
        <v>604</v>
      </c>
      <c r="C422" s="141" t="s">
        <v>83</v>
      </c>
      <c r="D422" s="142" t="s">
        <v>83</v>
      </c>
      <c r="E422" s="65"/>
      <c r="F422" s="148" t="str">
        <f t="shared" si="19"/>
        <v/>
      </c>
      <c r="G422" s="148" t="str">
        <f t="shared" si="20"/>
        <v/>
      </c>
    </row>
    <row r="423" spans="1:7" x14ac:dyDescent="0.25">
      <c r="A423" s="51" t="s">
        <v>2122</v>
      </c>
      <c r="B423" s="68" t="s">
        <v>604</v>
      </c>
      <c r="C423" s="141" t="s">
        <v>83</v>
      </c>
      <c r="D423" s="142" t="s">
        <v>83</v>
      </c>
      <c r="E423" s="65"/>
      <c r="F423" s="148" t="str">
        <f t="shared" si="19"/>
        <v/>
      </c>
      <c r="G423" s="148" t="str">
        <f t="shared" si="20"/>
        <v/>
      </c>
    </row>
    <row r="424" spans="1:7" x14ac:dyDescent="0.25">
      <c r="A424" s="51" t="s">
        <v>2123</v>
      </c>
      <c r="B424" s="68" t="s">
        <v>604</v>
      </c>
      <c r="C424" s="141" t="s">
        <v>83</v>
      </c>
      <c r="D424" s="142" t="s">
        <v>83</v>
      </c>
      <c r="E424" s="65"/>
      <c r="F424" s="148" t="str">
        <f t="shared" si="19"/>
        <v/>
      </c>
      <c r="G424" s="148" t="str">
        <f t="shared" si="20"/>
        <v/>
      </c>
    </row>
    <row r="425" spans="1:7" x14ac:dyDescent="0.25">
      <c r="A425" s="51" t="s">
        <v>2383</v>
      </c>
      <c r="B425" s="68" t="s">
        <v>604</v>
      </c>
      <c r="C425" s="141" t="s">
        <v>83</v>
      </c>
      <c r="D425" s="142" t="s">
        <v>83</v>
      </c>
      <c r="E425" s="68"/>
      <c r="F425" s="148" t="str">
        <f t="shared" si="19"/>
        <v/>
      </c>
      <c r="G425" s="148" t="str">
        <f t="shared" si="20"/>
        <v/>
      </c>
    </row>
    <row r="426" spans="1:7" x14ac:dyDescent="0.25">
      <c r="A426" s="51" t="s">
        <v>2384</v>
      </c>
      <c r="B426" s="68" t="s">
        <v>604</v>
      </c>
      <c r="C426" s="141" t="s">
        <v>83</v>
      </c>
      <c r="D426" s="142" t="s">
        <v>83</v>
      </c>
      <c r="E426" s="68"/>
      <c r="F426" s="148" t="str">
        <f t="shared" si="19"/>
        <v/>
      </c>
      <c r="G426" s="148" t="str">
        <f t="shared" si="20"/>
        <v/>
      </c>
    </row>
    <row r="427" spans="1:7" x14ac:dyDescent="0.25">
      <c r="A427" s="51" t="s">
        <v>2385</v>
      </c>
      <c r="B427" s="68" t="s">
        <v>604</v>
      </c>
      <c r="C427" s="141" t="s">
        <v>83</v>
      </c>
      <c r="D427" s="142" t="s">
        <v>83</v>
      </c>
      <c r="E427" s="68"/>
      <c r="F427" s="148" t="str">
        <f t="shared" si="19"/>
        <v/>
      </c>
      <c r="G427" s="148" t="str">
        <f t="shared" si="20"/>
        <v/>
      </c>
    </row>
    <row r="428" spans="1:7" x14ac:dyDescent="0.25">
      <c r="A428" s="51" t="s">
        <v>2386</v>
      </c>
      <c r="B428" s="68" t="s">
        <v>604</v>
      </c>
      <c r="C428" s="141" t="s">
        <v>83</v>
      </c>
      <c r="D428" s="142" t="s">
        <v>83</v>
      </c>
      <c r="E428" s="68"/>
      <c r="F428" s="148" t="str">
        <f t="shared" si="19"/>
        <v/>
      </c>
      <c r="G428" s="148" t="str">
        <f t="shared" si="20"/>
        <v/>
      </c>
    </row>
    <row r="429" spans="1:7" x14ac:dyDescent="0.25">
      <c r="A429" s="51" t="s">
        <v>2387</v>
      </c>
      <c r="B429" s="68" t="s">
        <v>604</v>
      </c>
      <c r="C429" s="141" t="s">
        <v>83</v>
      </c>
      <c r="D429" s="142" t="s">
        <v>83</v>
      </c>
      <c r="E429" s="68"/>
      <c r="F429" s="148" t="str">
        <f t="shared" si="19"/>
        <v/>
      </c>
      <c r="G429" s="148" t="str">
        <f t="shared" si="20"/>
        <v/>
      </c>
    </row>
    <row r="430" spans="1:7" x14ac:dyDescent="0.25">
      <c r="A430" s="51" t="s">
        <v>2388</v>
      </c>
      <c r="B430" s="68" t="s">
        <v>604</v>
      </c>
      <c r="C430" s="141" t="s">
        <v>83</v>
      </c>
      <c r="D430" s="142" t="s">
        <v>83</v>
      </c>
      <c r="E430" s="68"/>
      <c r="F430" s="148" t="str">
        <f t="shared" si="19"/>
        <v/>
      </c>
      <c r="G430" s="148" t="str">
        <f t="shared" si="20"/>
        <v/>
      </c>
    </row>
    <row r="431" spans="1:7" x14ac:dyDescent="0.25">
      <c r="A431" s="51" t="s">
        <v>2389</v>
      </c>
      <c r="B431" s="68" t="s">
        <v>604</v>
      </c>
      <c r="C431" s="141" t="s">
        <v>83</v>
      </c>
      <c r="D431" s="142" t="s">
        <v>83</v>
      </c>
      <c r="F431" s="148" t="str">
        <f t="shared" si="19"/>
        <v/>
      </c>
      <c r="G431" s="148" t="str">
        <f t="shared" si="20"/>
        <v/>
      </c>
    </row>
    <row r="432" spans="1:7" x14ac:dyDescent="0.25">
      <c r="A432" s="51" t="s">
        <v>2390</v>
      </c>
      <c r="B432" s="68" t="s">
        <v>604</v>
      </c>
      <c r="C432" s="141" t="s">
        <v>83</v>
      </c>
      <c r="D432" s="142" t="s">
        <v>83</v>
      </c>
      <c r="E432" s="130"/>
      <c r="F432" s="148" t="str">
        <f t="shared" si="19"/>
        <v/>
      </c>
      <c r="G432" s="148" t="str">
        <f t="shared" si="20"/>
        <v/>
      </c>
    </row>
    <row r="433" spans="1:7" x14ac:dyDescent="0.25">
      <c r="A433" s="51" t="s">
        <v>2391</v>
      </c>
      <c r="B433" s="68" t="s">
        <v>604</v>
      </c>
      <c r="C433" s="141" t="s">
        <v>83</v>
      </c>
      <c r="D433" s="142" t="s">
        <v>83</v>
      </c>
      <c r="E433" s="130"/>
      <c r="F433" s="148" t="str">
        <f t="shared" si="19"/>
        <v/>
      </c>
      <c r="G433" s="148" t="str">
        <f t="shared" si="20"/>
        <v/>
      </c>
    </row>
    <row r="434" spans="1:7" x14ac:dyDescent="0.25">
      <c r="A434" s="51" t="s">
        <v>2392</v>
      </c>
      <c r="B434" s="68" t="s">
        <v>604</v>
      </c>
      <c r="C434" s="141" t="s">
        <v>83</v>
      </c>
      <c r="D434" s="142" t="s">
        <v>83</v>
      </c>
      <c r="E434" s="130"/>
      <c r="F434" s="148" t="str">
        <f t="shared" si="19"/>
        <v/>
      </c>
      <c r="G434" s="148" t="str">
        <f t="shared" si="20"/>
        <v/>
      </c>
    </row>
    <row r="435" spans="1:7" x14ac:dyDescent="0.25">
      <c r="A435" s="51" t="s">
        <v>2393</v>
      </c>
      <c r="B435" s="68" t="s">
        <v>604</v>
      </c>
      <c r="C435" s="141" t="s">
        <v>83</v>
      </c>
      <c r="D435" s="142" t="s">
        <v>83</v>
      </c>
      <c r="E435" s="130"/>
      <c r="F435" s="148" t="str">
        <f t="shared" si="19"/>
        <v/>
      </c>
      <c r="G435" s="148" t="str">
        <f t="shared" si="20"/>
        <v/>
      </c>
    </row>
    <row r="436" spans="1:7" x14ac:dyDescent="0.25">
      <c r="A436" s="51" t="s">
        <v>2394</v>
      </c>
      <c r="B436" s="68" t="s">
        <v>604</v>
      </c>
      <c r="C436" s="141" t="s">
        <v>83</v>
      </c>
      <c r="D436" s="142" t="s">
        <v>83</v>
      </c>
      <c r="E436" s="130"/>
      <c r="F436" s="148" t="str">
        <f t="shared" si="19"/>
        <v/>
      </c>
      <c r="G436" s="148" t="str">
        <f t="shared" si="20"/>
        <v/>
      </c>
    </row>
    <row r="437" spans="1:7" x14ac:dyDescent="0.25">
      <c r="A437" s="51" t="s">
        <v>2395</v>
      </c>
      <c r="B437" s="68" t="s">
        <v>604</v>
      </c>
      <c r="C437" s="141" t="s">
        <v>83</v>
      </c>
      <c r="D437" s="142" t="s">
        <v>83</v>
      </c>
      <c r="E437" s="130"/>
      <c r="F437" s="148" t="str">
        <f t="shared" si="19"/>
        <v/>
      </c>
      <c r="G437" s="148" t="str">
        <f t="shared" si="20"/>
        <v/>
      </c>
    </row>
    <row r="438" spans="1:7" x14ac:dyDescent="0.25">
      <c r="A438" s="51" t="s">
        <v>2396</v>
      </c>
      <c r="B438" s="68" t="s">
        <v>604</v>
      </c>
      <c r="C438" s="141" t="s">
        <v>83</v>
      </c>
      <c r="D438" s="142" t="s">
        <v>83</v>
      </c>
      <c r="E438" s="130"/>
      <c r="F438" s="148" t="str">
        <f t="shared" si="19"/>
        <v/>
      </c>
      <c r="G438" s="148" t="str">
        <f t="shared" si="20"/>
        <v/>
      </c>
    </row>
    <row r="439" spans="1:7" x14ac:dyDescent="0.25">
      <c r="A439" s="51" t="s">
        <v>2397</v>
      </c>
      <c r="B439" s="68" t="s">
        <v>604</v>
      </c>
      <c r="C439" s="141" t="s">
        <v>83</v>
      </c>
      <c r="D439" s="142" t="s">
        <v>83</v>
      </c>
      <c r="E439" s="130"/>
      <c r="F439" s="148" t="str">
        <f t="shared" si="19"/>
        <v/>
      </c>
      <c r="G439" s="148" t="str">
        <f t="shared" si="20"/>
        <v/>
      </c>
    </row>
    <row r="440" spans="1:7" x14ac:dyDescent="0.25">
      <c r="A440" s="51" t="s">
        <v>2398</v>
      </c>
      <c r="B440" s="68" t="s">
        <v>145</v>
      </c>
      <c r="C440" s="143">
        <f>SUM(C416:C439)</f>
        <v>469.6</v>
      </c>
      <c r="D440" s="76">
        <f>SUM(D416:D439)</f>
        <v>985</v>
      </c>
      <c r="E440" s="130"/>
      <c r="F440" s="157" t="e">
        <f>SUM(F416:F439)</f>
        <v>#VALUE!</v>
      </c>
      <c r="G440" s="157">
        <f>SUM(G416:G439)</f>
        <v>1</v>
      </c>
    </row>
    <row r="441" spans="1:7" ht="15" customHeight="1" x14ac:dyDescent="0.25">
      <c r="A441" s="70"/>
      <c r="B441" s="70" t="s">
        <v>2399</v>
      </c>
      <c r="C441" s="70" t="s">
        <v>682</v>
      </c>
      <c r="D441" s="70" t="s">
        <v>683</v>
      </c>
      <c r="E441" s="70"/>
      <c r="F441" s="70" t="s">
        <v>512</v>
      </c>
      <c r="G441" s="70" t="s">
        <v>684</v>
      </c>
    </row>
    <row r="442" spans="1:7" x14ac:dyDescent="0.25">
      <c r="A442" s="51" t="s">
        <v>2124</v>
      </c>
      <c r="B442" s="51" t="s">
        <v>715</v>
      </c>
      <c r="C442" s="136" t="s">
        <v>1238</v>
      </c>
      <c r="G442" s="51"/>
    </row>
    <row r="443" spans="1:7" x14ac:dyDescent="0.25">
      <c r="G443" s="51"/>
    </row>
    <row r="444" spans="1:7" x14ac:dyDescent="0.25">
      <c r="B444" s="68" t="s">
        <v>716</v>
      </c>
      <c r="G444" s="51"/>
    </row>
    <row r="445" spans="1:7" x14ac:dyDescent="0.25">
      <c r="A445" s="51" t="s">
        <v>2125</v>
      </c>
      <c r="B445" s="51" t="s">
        <v>718</v>
      </c>
      <c r="C445" s="141" t="s">
        <v>1238</v>
      </c>
      <c r="D445" s="142" t="s">
        <v>1238</v>
      </c>
      <c r="F445" s="148" t="str">
        <f>IF($C$453=0,"",IF(C445="[for completion]","",C445/$C$453))</f>
        <v/>
      </c>
      <c r="G445" s="148" t="str">
        <f>IF($D$453=0,"",IF(D445="[for completion]","",D445/$D$453))</f>
        <v/>
      </c>
    </row>
    <row r="446" spans="1:7" x14ac:dyDescent="0.25">
      <c r="A446" s="51" t="s">
        <v>2126</v>
      </c>
      <c r="B446" s="51" t="s">
        <v>720</v>
      </c>
      <c r="C446" s="141" t="s">
        <v>1238</v>
      </c>
      <c r="D446" s="142" t="s">
        <v>1238</v>
      </c>
      <c r="F446" s="148" t="str">
        <f t="shared" ref="F446:F459" si="21">IF($C$453=0,"",IF(C446="[for completion]","",C446/$C$453))</f>
        <v/>
      </c>
      <c r="G446" s="148" t="str">
        <f t="shared" ref="G446:G459" si="22">IF($D$453=0,"",IF(D446="[for completion]","",D446/$D$453))</f>
        <v/>
      </c>
    </row>
    <row r="447" spans="1:7" x14ac:dyDescent="0.25">
      <c r="A447" s="51" t="s">
        <v>2127</v>
      </c>
      <c r="B447" s="51" t="s">
        <v>722</v>
      </c>
      <c r="C447" s="141" t="s">
        <v>1238</v>
      </c>
      <c r="D447" s="142" t="s">
        <v>1238</v>
      </c>
      <c r="F447" s="148" t="str">
        <f t="shared" si="21"/>
        <v/>
      </c>
      <c r="G447" s="148" t="str">
        <f t="shared" si="22"/>
        <v/>
      </c>
    </row>
    <row r="448" spans="1:7" x14ac:dyDescent="0.25">
      <c r="A448" s="51" t="s">
        <v>2128</v>
      </c>
      <c r="B448" s="51" t="s">
        <v>724</v>
      </c>
      <c r="C448" s="141" t="s">
        <v>1238</v>
      </c>
      <c r="D448" s="142" t="s">
        <v>1238</v>
      </c>
      <c r="F448" s="148" t="str">
        <f t="shared" si="21"/>
        <v/>
      </c>
      <c r="G448" s="148" t="str">
        <f t="shared" si="22"/>
        <v/>
      </c>
    </row>
    <row r="449" spans="1:7" x14ac:dyDescent="0.25">
      <c r="A449" s="51" t="s">
        <v>2129</v>
      </c>
      <c r="B449" s="51" t="s">
        <v>726</v>
      </c>
      <c r="C449" s="141" t="s">
        <v>1238</v>
      </c>
      <c r="D449" s="142" t="s">
        <v>1238</v>
      </c>
      <c r="F449" s="148" t="str">
        <f t="shared" si="21"/>
        <v/>
      </c>
      <c r="G449" s="148" t="str">
        <f t="shared" si="22"/>
        <v/>
      </c>
    </row>
    <row r="450" spans="1:7" x14ac:dyDescent="0.25">
      <c r="A450" s="51" t="s">
        <v>2130</v>
      </c>
      <c r="B450" s="51" t="s">
        <v>728</v>
      </c>
      <c r="C450" s="141" t="s">
        <v>1238</v>
      </c>
      <c r="D450" s="142" t="s">
        <v>1238</v>
      </c>
      <c r="F450" s="148" t="str">
        <f t="shared" si="21"/>
        <v/>
      </c>
      <c r="G450" s="148" t="str">
        <f t="shared" si="22"/>
        <v/>
      </c>
    </row>
    <row r="451" spans="1:7" x14ac:dyDescent="0.25">
      <c r="A451" s="51" t="s">
        <v>2131</v>
      </c>
      <c r="B451" s="51" t="s">
        <v>730</v>
      </c>
      <c r="C451" s="141" t="s">
        <v>1238</v>
      </c>
      <c r="D451" s="142" t="s">
        <v>1238</v>
      </c>
      <c r="F451" s="148" t="str">
        <f t="shared" si="21"/>
        <v/>
      </c>
      <c r="G451" s="148" t="str">
        <f t="shared" si="22"/>
        <v/>
      </c>
    </row>
    <row r="452" spans="1:7" x14ac:dyDescent="0.25">
      <c r="A452" s="51" t="s">
        <v>2132</v>
      </c>
      <c r="B452" s="51" t="s">
        <v>732</v>
      </c>
      <c r="C452" s="141" t="s">
        <v>1238</v>
      </c>
      <c r="D452" s="142" t="s">
        <v>1238</v>
      </c>
      <c r="F452" s="148" t="str">
        <f t="shared" si="21"/>
        <v/>
      </c>
      <c r="G452" s="148" t="str">
        <f t="shared" si="22"/>
        <v/>
      </c>
    </row>
    <row r="453" spans="1:7" x14ac:dyDescent="0.25">
      <c r="A453" s="51" t="s">
        <v>2133</v>
      </c>
      <c r="B453" s="78" t="s">
        <v>145</v>
      </c>
      <c r="C453" s="141">
        <f>SUM(C445:C452)</f>
        <v>0</v>
      </c>
      <c r="D453" s="142">
        <f>SUM(D445:D452)</f>
        <v>0</v>
      </c>
      <c r="F453" s="136">
        <f>SUM(F445:F452)</f>
        <v>0</v>
      </c>
      <c r="G453" s="136">
        <f>SUM(G445:G452)</f>
        <v>0</v>
      </c>
    </row>
    <row r="454" spans="1:7" outlineLevel="1" x14ac:dyDescent="0.25">
      <c r="A454" s="51" t="s">
        <v>2134</v>
      </c>
      <c r="B454" s="80" t="s">
        <v>735</v>
      </c>
      <c r="C454" s="141"/>
      <c r="D454" s="142"/>
      <c r="F454" s="148" t="str">
        <f t="shared" si="21"/>
        <v/>
      </c>
      <c r="G454" s="148" t="str">
        <f t="shared" si="22"/>
        <v/>
      </c>
    </row>
    <row r="455" spans="1:7" outlineLevel="1" x14ac:dyDescent="0.25">
      <c r="A455" s="51" t="s">
        <v>2135</v>
      </c>
      <c r="B455" s="80" t="s">
        <v>737</v>
      </c>
      <c r="C455" s="141"/>
      <c r="D455" s="142"/>
      <c r="F455" s="148" t="str">
        <f t="shared" si="21"/>
        <v/>
      </c>
      <c r="G455" s="148" t="str">
        <f t="shared" si="22"/>
        <v/>
      </c>
    </row>
    <row r="456" spans="1:7" outlineLevel="1" x14ac:dyDescent="0.25">
      <c r="A456" s="51" t="s">
        <v>2136</v>
      </c>
      <c r="B456" s="80" t="s">
        <v>739</v>
      </c>
      <c r="C456" s="141"/>
      <c r="D456" s="142"/>
      <c r="F456" s="148" t="str">
        <f t="shared" si="21"/>
        <v/>
      </c>
      <c r="G456" s="148" t="str">
        <f t="shared" si="22"/>
        <v/>
      </c>
    </row>
    <row r="457" spans="1:7" outlineLevel="1" x14ac:dyDescent="0.25">
      <c r="A457" s="51" t="s">
        <v>2137</v>
      </c>
      <c r="B457" s="80" t="s">
        <v>741</v>
      </c>
      <c r="C457" s="141"/>
      <c r="D457" s="142"/>
      <c r="F457" s="148" t="str">
        <f t="shared" si="21"/>
        <v/>
      </c>
      <c r="G457" s="148" t="str">
        <f t="shared" si="22"/>
        <v/>
      </c>
    </row>
    <row r="458" spans="1:7" outlineLevel="1" x14ac:dyDescent="0.25">
      <c r="A458" s="51" t="s">
        <v>2138</v>
      </c>
      <c r="B458" s="80" t="s">
        <v>743</v>
      </c>
      <c r="C458" s="141"/>
      <c r="D458" s="142"/>
      <c r="F458" s="148" t="str">
        <f t="shared" si="21"/>
        <v/>
      </c>
      <c r="G458" s="148" t="str">
        <f t="shared" si="22"/>
        <v/>
      </c>
    </row>
    <row r="459" spans="1:7" outlineLevel="1" x14ac:dyDescent="0.25">
      <c r="A459" s="51" t="s">
        <v>2139</v>
      </c>
      <c r="B459" s="80" t="s">
        <v>745</v>
      </c>
      <c r="C459" s="141"/>
      <c r="D459" s="142"/>
      <c r="F459" s="148" t="str">
        <f t="shared" si="21"/>
        <v/>
      </c>
      <c r="G459" s="148" t="str">
        <f t="shared" si="22"/>
        <v/>
      </c>
    </row>
    <row r="460" spans="1:7" outlineLevel="1" x14ac:dyDescent="0.25">
      <c r="A460" s="51" t="s">
        <v>2140</v>
      </c>
      <c r="B460" s="80"/>
      <c r="F460" s="77"/>
      <c r="G460" s="77"/>
    </row>
    <row r="461" spans="1:7" outlineLevel="1" x14ac:dyDescent="0.25">
      <c r="A461" s="51" t="s">
        <v>2141</v>
      </c>
      <c r="B461" s="80"/>
      <c r="F461" s="77"/>
      <c r="G461" s="77"/>
    </row>
    <row r="462" spans="1:7" outlineLevel="1" x14ac:dyDescent="0.25">
      <c r="A462" s="51" t="s">
        <v>2142</v>
      </c>
      <c r="B462" s="80"/>
      <c r="F462" s="130"/>
      <c r="G462" s="130"/>
    </row>
    <row r="463" spans="1:7" ht="15" customHeight="1" x14ac:dyDescent="0.25">
      <c r="A463" s="70"/>
      <c r="B463" s="70" t="s">
        <v>2469</v>
      </c>
      <c r="C463" s="70" t="s">
        <v>682</v>
      </c>
      <c r="D463" s="70" t="s">
        <v>683</v>
      </c>
      <c r="E463" s="70"/>
      <c r="F463" s="70" t="s">
        <v>512</v>
      </c>
      <c r="G463" s="70" t="s">
        <v>684</v>
      </c>
    </row>
    <row r="464" spans="1:7" x14ac:dyDescent="0.25">
      <c r="A464" s="51" t="s">
        <v>2235</v>
      </c>
      <c r="B464" s="51" t="s">
        <v>715</v>
      </c>
      <c r="C464" s="136">
        <v>0.24</v>
      </c>
      <c r="G464" s="51"/>
    </row>
    <row r="465" spans="1:7" x14ac:dyDescent="0.25">
      <c r="G465" s="51"/>
    </row>
    <row r="466" spans="1:7" x14ac:dyDescent="0.25">
      <c r="B466" s="68" t="s">
        <v>716</v>
      </c>
      <c r="G466" s="51"/>
    </row>
    <row r="467" spans="1:7" x14ac:dyDescent="0.25">
      <c r="A467" s="51" t="s">
        <v>2236</v>
      </c>
      <c r="B467" s="51" t="s">
        <v>718</v>
      </c>
      <c r="C467" s="141">
        <v>459.16</v>
      </c>
      <c r="D467" s="142" t="s">
        <v>1238</v>
      </c>
      <c r="F467" s="148">
        <f>IF($C$475=0,"",IF(C467="[Mark as ND1 if not relevant]","",C467/$C$475))</f>
        <v>0.97762258607107122</v>
      </c>
      <c r="G467" s="148" t="str">
        <f>IF($D$475=0,"",IF(D467="[Mark as ND1 if not relevant]","",D467/$D$475))</f>
        <v/>
      </c>
    </row>
    <row r="468" spans="1:7" x14ac:dyDescent="0.25">
      <c r="A468" s="51" t="s">
        <v>2237</v>
      </c>
      <c r="B468" s="51" t="s">
        <v>720</v>
      </c>
      <c r="C468" s="141">
        <v>6.26</v>
      </c>
      <c r="D468" s="142" t="s">
        <v>1238</v>
      </c>
      <c r="F468" s="148">
        <f t="shared" ref="F468:F474" si="23">IF($C$475=0,"",IF(C468="[Mark as ND1 if not relevant]","",C468/$C$475))</f>
        <v>1.3328507249771115E-2</v>
      </c>
      <c r="G468" s="148" t="str">
        <f t="shared" ref="G468:G474" si="24">IF($D$475=0,"",IF(D468="[Mark as ND1 if not relevant]","",D468/$D$475))</f>
        <v/>
      </c>
    </row>
    <row r="469" spans="1:7" x14ac:dyDescent="0.25">
      <c r="A469" s="51" t="s">
        <v>2238</v>
      </c>
      <c r="B469" s="51" t="s">
        <v>722</v>
      </c>
      <c r="C469" s="141">
        <v>2.2200000000000002</v>
      </c>
      <c r="D469" s="142" t="s">
        <v>1238</v>
      </c>
      <c r="F469" s="148">
        <f t="shared" si="23"/>
        <v>4.7267230182894372E-3</v>
      </c>
      <c r="G469" s="148" t="str">
        <f t="shared" si="24"/>
        <v/>
      </c>
    </row>
    <row r="470" spans="1:7" x14ac:dyDescent="0.25">
      <c r="A470" s="51" t="s">
        <v>2239</v>
      </c>
      <c r="B470" s="51" t="s">
        <v>724</v>
      </c>
      <c r="C470" s="141">
        <v>1.25</v>
      </c>
      <c r="D470" s="142" t="s">
        <v>1238</v>
      </c>
      <c r="F470" s="148">
        <f t="shared" si="23"/>
        <v>2.6614431409287373E-3</v>
      </c>
      <c r="G470" s="148" t="str">
        <f t="shared" si="24"/>
        <v/>
      </c>
    </row>
    <row r="471" spans="1:7" x14ac:dyDescent="0.25">
      <c r="A471" s="51" t="s">
        <v>2240</v>
      </c>
      <c r="B471" s="51" t="s">
        <v>726</v>
      </c>
      <c r="C471" s="141">
        <v>0.38</v>
      </c>
      <c r="D471" s="142" t="s">
        <v>1238</v>
      </c>
      <c r="F471" s="148">
        <f t="shared" si="23"/>
        <v>8.0907871484233612E-4</v>
      </c>
      <c r="G471" s="148" t="str">
        <f t="shared" si="24"/>
        <v/>
      </c>
    </row>
    <row r="472" spans="1:7" x14ac:dyDescent="0.25">
      <c r="A472" s="51" t="s">
        <v>2241</v>
      </c>
      <c r="B472" s="51" t="s">
        <v>728</v>
      </c>
      <c r="C472" s="141">
        <v>0.25</v>
      </c>
      <c r="D472" s="142" t="s">
        <v>1238</v>
      </c>
      <c r="F472" s="148">
        <f t="shared" si="23"/>
        <v>5.3228862818574746E-4</v>
      </c>
      <c r="G472" s="148" t="str">
        <f t="shared" si="24"/>
        <v/>
      </c>
    </row>
    <row r="473" spans="1:7" x14ac:dyDescent="0.25">
      <c r="A473" s="51" t="s">
        <v>2242</v>
      </c>
      <c r="B473" s="51" t="s">
        <v>730</v>
      </c>
      <c r="C473" s="141">
        <v>7.0000000000000007E-2</v>
      </c>
      <c r="D473" s="142" t="s">
        <v>1238</v>
      </c>
      <c r="F473" s="148">
        <f t="shared" si="23"/>
        <v>1.490408158920093E-4</v>
      </c>
      <c r="G473" s="148" t="str">
        <f t="shared" si="24"/>
        <v/>
      </c>
    </row>
    <row r="474" spans="1:7" x14ac:dyDescent="0.25">
      <c r="A474" s="51" t="s">
        <v>2243</v>
      </c>
      <c r="B474" s="51" t="s">
        <v>732</v>
      </c>
      <c r="C474" s="141">
        <v>0.08</v>
      </c>
      <c r="D474" s="142" t="s">
        <v>1238</v>
      </c>
      <c r="F474" s="148">
        <f t="shared" si="23"/>
        <v>1.7033236101943918E-4</v>
      </c>
      <c r="G474" s="148" t="str">
        <f t="shared" si="24"/>
        <v/>
      </c>
    </row>
    <row r="475" spans="1:7" x14ac:dyDescent="0.25">
      <c r="A475" s="51" t="s">
        <v>2244</v>
      </c>
      <c r="B475" s="78" t="s">
        <v>145</v>
      </c>
      <c r="C475" s="141">
        <f>SUM(C467:C474)</f>
        <v>469.67</v>
      </c>
      <c r="D475" s="142">
        <f>SUM(D467:D474)</f>
        <v>0</v>
      </c>
      <c r="F475" s="136">
        <f>SUM(F467:F474)</f>
        <v>1</v>
      </c>
      <c r="G475" s="136">
        <f>SUM(G467:G474)</f>
        <v>0</v>
      </c>
    </row>
    <row r="476" spans="1:7" outlineLevel="1" x14ac:dyDescent="0.25">
      <c r="A476" s="51" t="s">
        <v>2245</v>
      </c>
      <c r="B476" s="80" t="s">
        <v>735</v>
      </c>
      <c r="C476" s="141">
        <v>0.04</v>
      </c>
      <c r="D476" s="142"/>
      <c r="F476" s="148">
        <f t="shared" ref="F476:F481" si="25">IF($C$475=0,"",IF(C476="[for completion]","",C476/$C$475))</f>
        <v>8.5166180509719589E-5</v>
      </c>
      <c r="G476" s="148" t="str">
        <f t="shared" ref="G476:G481" si="26">IF($D$475=0,"",IF(D476="[for completion]","",D476/$D$475))</f>
        <v/>
      </c>
    </row>
    <row r="477" spans="1:7" outlineLevel="1" x14ac:dyDescent="0.25">
      <c r="A477" s="51" t="s">
        <v>2246</v>
      </c>
      <c r="B477" s="80" t="s">
        <v>737</v>
      </c>
      <c r="C477" s="141">
        <v>0.03</v>
      </c>
      <c r="D477" s="142"/>
      <c r="F477" s="148">
        <f t="shared" si="25"/>
        <v>6.3874635382289688E-5</v>
      </c>
      <c r="G477" s="148" t="str">
        <f t="shared" si="26"/>
        <v/>
      </c>
    </row>
    <row r="478" spans="1:7" outlineLevel="1" x14ac:dyDescent="0.25">
      <c r="A478" s="51" t="s">
        <v>2247</v>
      </c>
      <c r="B478" s="80" t="s">
        <v>739</v>
      </c>
      <c r="C478" s="141">
        <v>0.01</v>
      </c>
      <c r="D478" s="142"/>
      <c r="F478" s="148">
        <f t="shared" si="25"/>
        <v>2.1291545127429897E-5</v>
      </c>
      <c r="G478" s="148" t="str">
        <f t="shared" si="26"/>
        <v/>
      </c>
    </row>
    <row r="479" spans="1:7" outlineLevel="1" x14ac:dyDescent="0.25">
      <c r="A479" s="51" t="s">
        <v>2248</v>
      </c>
      <c r="B479" s="80" t="s">
        <v>741</v>
      </c>
      <c r="C479" s="141">
        <v>0</v>
      </c>
      <c r="D479" s="142"/>
      <c r="F479" s="148">
        <f t="shared" si="25"/>
        <v>0</v>
      </c>
      <c r="G479" s="148" t="str">
        <f t="shared" si="26"/>
        <v/>
      </c>
    </row>
    <row r="480" spans="1:7" outlineLevel="1" x14ac:dyDescent="0.25">
      <c r="A480" s="51" t="s">
        <v>2249</v>
      </c>
      <c r="B480" s="80" t="s">
        <v>743</v>
      </c>
      <c r="C480" s="141">
        <v>0</v>
      </c>
      <c r="D480" s="142"/>
      <c r="F480" s="148">
        <f t="shared" si="25"/>
        <v>0</v>
      </c>
      <c r="G480" s="148" t="str">
        <f t="shared" si="26"/>
        <v/>
      </c>
    </row>
    <row r="481" spans="1:7" outlineLevel="1" x14ac:dyDescent="0.25">
      <c r="A481" s="51" t="s">
        <v>2250</v>
      </c>
      <c r="B481" s="80" t="s">
        <v>745</v>
      </c>
      <c r="C481" s="141">
        <v>0</v>
      </c>
      <c r="D481" s="142"/>
      <c r="F481" s="148">
        <f t="shared" si="25"/>
        <v>0</v>
      </c>
      <c r="G481" s="148" t="str">
        <f t="shared" si="26"/>
        <v/>
      </c>
    </row>
    <row r="482" spans="1:7" outlineLevel="1" x14ac:dyDescent="0.25">
      <c r="A482" s="51" t="s">
        <v>2251</v>
      </c>
      <c r="B482" s="80"/>
      <c r="F482" s="148"/>
      <c r="G482" s="148"/>
    </row>
    <row r="483" spans="1:7" outlineLevel="1" x14ac:dyDescent="0.25">
      <c r="A483" s="51" t="s">
        <v>2252</v>
      </c>
      <c r="B483" s="80"/>
      <c r="F483" s="148"/>
      <c r="G483" s="148"/>
    </row>
    <row r="484" spans="1:7" outlineLevel="1" x14ac:dyDescent="0.25">
      <c r="A484" s="51" t="s">
        <v>2253</v>
      </c>
      <c r="B484" s="80"/>
      <c r="F484" s="148"/>
      <c r="G484" s="136"/>
    </row>
    <row r="485" spans="1:7" ht="15" customHeight="1" x14ac:dyDescent="0.25">
      <c r="A485" s="70"/>
      <c r="B485" s="70" t="s">
        <v>2470</v>
      </c>
      <c r="C485" s="70" t="s">
        <v>802</v>
      </c>
      <c r="D485" s="70"/>
      <c r="E485" s="70"/>
      <c r="F485" s="70"/>
      <c r="G485" s="73"/>
    </row>
    <row r="486" spans="1:7" x14ac:dyDescent="0.25">
      <c r="A486" s="51" t="s">
        <v>2529</v>
      </c>
      <c r="B486" s="68" t="s">
        <v>803</v>
      </c>
      <c r="C486" s="136">
        <v>0</v>
      </c>
      <c r="G486" s="51"/>
    </row>
    <row r="487" spans="1:7" x14ac:dyDescent="0.25">
      <c r="A487" s="51" t="s">
        <v>2530</v>
      </c>
      <c r="B487" s="68" t="s">
        <v>804</v>
      </c>
      <c r="C487" s="136">
        <v>0.15476000000000001</v>
      </c>
      <c r="G487" s="51"/>
    </row>
    <row r="488" spans="1:7" x14ac:dyDescent="0.25">
      <c r="A488" s="51" t="s">
        <v>2531</v>
      </c>
      <c r="B488" s="68" t="s">
        <v>805</v>
      </c>
      <c r="C488" s="136">
        <v>0</v>
      </c>
      <c r="G488" s="51"/>
    </row>
    <row r="489" spans="1:7" x14ac:dyDescent="0.25">
      <c r="A489" s="51" t="s">
        <v>2532</v>
      </c>
      <c r="B489" s="68" t="s">
        <v>806</v>
      </c>
      <c r="C489" s="136">
        <v>0</v>
      </c>
      <c r="G489" s="51"/>
    </row>
    <row r="490" spans="1:7" x14ac:dyDescent="0.25">
      <c r="A490" s="51" t="s">
        <v>2533</v>
      </c>
      <c r="B490" s="68" t="s">
        <v>807</v>
      </c>
      <c r="C490" s="136">
        <v>3.2000000000000002E-3</v>
      </c>
      <c r="G490" s="51"/>
    </row>
    <row r="491" spans="1:7" x14ac:dyDescent="0.25">
      <c r="A491" s="51" t="s">
        <v>2534</v>
      </c>
      <c r="B491" s="68" t="s">
        <v>808</v>
      </c>
      <c r="C491" s="136">
        <v>0.82057999999999998</v>
      </c>
      <c r="G491" s="51"/>
    </row>
    <row r="492" spans="1:7" x14ac:dyDescent="0.25">
      <c r="A492" s="51" t="s">
        <v>2535</v>
      </c>
      <c r="B492" s="68" t="s">
        <v>809</v>
      </c>
      <c r="C492" s="136">
        <v>0</v>
      </c>
      <c r="G492" s="51"/>
    </row>
    <row r="493" spans="1:7" x14ac:dyDescent="0.25">
      <c r="A493" s="51" t="s">
        <v>2536</v>
      </c>
      <c r="B493" s="68" t="s">
        <v>2268</v>
      </c>
      <c r="C493" s="136">
        <v>0</v>
      </c>
      <c r="G493" s="51"/>
    </row>
    <row r="494" spans="1:7" x14ac:dyDescent="0.25">
      <c r="A494" s="51" t="s">
        <v>2537</v>
      </c>
      <c r="B494" s="68" t="s">
        <v>2269</v>
      </c>
      <c r="C494" s="136">
        <v>0</v>
      </c>
      <c r="G494" s="51"/>
    </row>
    <row r="495" spans="1:7" x14ac:dyDescent="0.25">
      <c r="A495" s="51" t="s">
        <v>2538</v>
      </c>
      <c r="B495" s="68" t="s">
        <v>2270</v>
      </c>
      <c r="C495" s="136">
        <v>2.2300000000000002E-3</v>
      </c>
      <c r="G495" s="51"/>
    </row>
    <row r="496" spans="1:7" x14ac:dyDescent="0.25">
      <c r="A496" s="51" t="s">
        <v>2539</v>
      </c>
      <c r="B496" s="68" t="s">
        <v>810</v>
      </c>
      <c r="C496" s="136">
        <v>0</v>
      </c>
      <c r="G496" s="51"/>
    </row>
    <row r="497" spans="1:7" x14ac:dyDescent="0.25">
      <c r="A497" s="51" t="s">
        <v>2540</v>
      </c>
      <c r="B497" s="68" t="s">
        <v>811</v>
      </c>
      <c r="C497" s="136">
        <v>0</v>
      </c>
      <c r="G497" s="51"/>
    </row>
    <row r="498" spans="1:7" x14ac:dyDescent="0.25">
      <c r="A498" s="51" t="s">
        <v>2541</v>
      </c>
      <c r="B498" s="68" t="s">
        <v>143</v>
      </c>
      <c r="C498" s="136">
        <v>1.9220000000000001E-2</v>
      </c>
      <c r="G498" s="51"/>
    </row>
    <row r="499" spans="1:7" outlineLevel="1" x14ac:dyDescent="0.25">
      <c r="A499" s="51" t="s">
        <v>2542</v>
      </c>
      <c r="B499" s="80" t="s">
        <v>2271</v>
      </c>
      <c r="C499" s="136"/>
      <c r="G499" s="51"/>
    </row>
    <row r="500" spans="1:7" outlineLevel="1" x14ac:dyDescent="0.25">
      <c r="A500" s="51" t="s">
        <v>2543</v>
      </c>
      <c r="B500" s="80" t="s">
        <v>147</v>
      </c>
      <c r="C500" s="136"/>
      <c r="G500" s="51"/>
    </row>
    <row r="501" spans="1:7" outlineLevel="1" x14ac:dyDescent="0.25">
      <c r="A501" s="51" t="s">
        <v>2544</v>
      </c>
      <c r="B501" s="80" t="s">
        <v>147</v>
      </c>
      <c r="C501" s="136"/>
      <c r="G501" s="51"/>
    </row>
    <row r="502" spans="1:7" outlineLevel="1" x14ac:dyDescent="0.25">
      <c r="A502" s="51" t="s">
        <v>2545</v>
      </c>
      <c r="B502" s="80" t="s">
        <v>147</v>
      </c>
      <c r="C502" s="136"/>
      <c r="G502" s="51"/>
    </row>
    <row r="503" spans="1:7" outlineLevel="1" x14ac:dyDescent="0.25">
      <c r="A503" s="51" t="s">
        <v>2546</v>
      </c>
      <c r="B503" s="80" t="s">
        <v>147</v>
      </c>
      <c r="C503" s="136"/>
      <c r="G503" s="51"/>
    </row>
    <row r="504" spans="1:7" outlineLevel="1" x14ac:dyDescent="0.25">
      <c r="A504" s="51" t="s">
        <v>2547</v>
      </c>
      <c r="B504" s="80" t="s">
        <v>147</v>
      </c>
      <c r="C504" s="136"/>
      <c r="G504" s="51"/>
    </row>
    <row r="505" spans="1:7" outlineLevel="1" x14ac:dyDescent="0.25">
      <c r="A505" s="51" t="s">
        <v>2548</v>
      </c>
      <c r="B505" s="80" t="s">
        <v>147</v>
      </c>
      <c r="C505" s="136"/>
      <c r="G505" s="51"/>
    </row>
    <row r="506" spans="1:7" outlineLevel="1" x14ac:dyDescent="0.25">
      <c r="A506" s="51" t="s">
        <v>2549</v>
      </c>
      <c r="B506" s="80" t="s">
        <v>147</v>
      </c>
      <c r="C506" s="136"/>
      <c r="G506" s="51"/>
    </row>
    <row r="507" spans="1:7" outlineLevel="1" x14ac:dyDescent="0.25">
      <c r="A507" s="51" t="s">
        <v>2550</v>
      </c>
      <c r="B507" s="80" t="s">
        <v>147</v>
      </c>
      <c r="C507" s="136"/>
      <c r="G507" s="51"/>
    </row>
    <row r="508" spans="1:7" outlineLevel="1" x14ac:dyDescent="0.25">
      <c r="A508" s="51" t="s">
        <v>2551</v>
      </c>
      <c r="B508" s="80" t="s">
        <v>147</v>
      </c>
      <c r="C508" s="136"/>
      <c r="G508" s="51"/>
    </row>
    <row r="509" spans="1:7" outlineLevel="1" x14ac:dyDescent="0.25">
      <c r="A509" s="51" t="s">
        <v>2552</v>
      </c>
      <c r="B509" s="80" t="s">
        <v>147</v>
      </c>
      <c r="C509" s="136"/>
      <c r="G509" s="51"/>
    </row>
    <row r="510" spans="1:7" outlineLevel="1" x14ac:dyDescent="0.25">
      <c r="A510" s="51" t="s">
        <v>2553</v>
      </c>
      <c r="B510" s="80" t="s">
        <v>147</v>
      </c>
      <c r="C510" s="136"/>
    </row>
    <row r="511" spans="1:7" outlineLevel="1" x14ac:dyDescent="0.25">
      <c r="A511" s="51" t="s">
        <v>2554</v>
      </c>
      <c r="B511" s="80" t="s">
        <v>147</v>
      </c>
      <c r="C511" s="136"/>
    </row>
    <row r="512" spans="1:7" outlineLevel="1" x14ac:dyDescent="0.25">
      <c r="A512" s="51" t="s">
        <v>2555</v>
      </c>
      <c r="B512" s="80" t="s">
        <v>147</v>
      </c>
      <c r="C512" s="136"/>
    </row>
    <row r="513" spans="1:7" customFormat="1" x14ac:dyDescent="0.25">
      <c r="A513" s="146"/>
      <c r="B513" s="146" t="s">
        <v>2556</v>
      </c>
      <c r="C513" s="70" t="s">
        <v>111</v>
      </c>
      <c r="D513" s="70" t="s">
        <v>1700</v>
      </c>
      <c r="E513" s="70"/>
      <c r="F513" s="70" t="s">
        <v>512</v>
      </c>
      <c r="G513" s="70" t="s">
        <v>2009</v>
      </c>
    </row>
    <row r="514" spans="1:7" customFormat="1" x14ac:dyDescent="0.25">
      <c r="A514" s="51" t="s">
        <v>2622</v>
      </c>
      <c r="B514" s="68" t="s">
        <v>2762</v>
      </c>
      <c r="C514" s="141">
        <v>0.5141</v>
      </c>
      <c r="D514" s="142">
        <v>2</v>
      </c>
      <c r="E514" s="57"/>
      <c r="F514" s="148">
        <f>IF($C$532=0,"",IF(C514="[for completion]","",IF(C514="","",C514/$C$532)))</f>
        <v>1.0946211750537942E-3</v>
      </c>
      <c r="G514" s="148">
        <f>IF($D$532=0,"",IF(D514="[for completion]","",IF(D514="","",D514/$D$532)))</f>
        <v>7.6219512195121954E-4</v>
      </c>
    </row>
    <row r="515" spans="1:7" customFormat="1" x14ac:dyDescent="0.25">
      <c r="A515" s="51" t="s">
        <v>2623</v>
      </c>
      <c r="B515" s="68" t="s">
        <v>2763</v>
      </c>
      <c r="C515" s="141">
        <v>5.3E-3</v>
      </c>
      <c r="D515" s="142">
        <v>1</v>
      </c>
      <c r="E515" s="57"/>
      <c r="F515" s="148">
        <f t="shared" ref="F515:F531" si="27">IF($C$532=0,"",IF(C515="[for completion]","",IF(C515="","",C515/$C$532)))</f>
        <v>1.128475438199788E-5</v>
      </c>
      <c r="G515" s="148">
        <f t="shared" ref="G515:G531" si="28">IF($D$532=0,"",IF(D515="[for completion]","",IF(D515="","",D515/$D$532)))</f>
        <v>3.8109756097560977E-4</v>
      </c>
    </row>
    <row r="516" spans="1:7" customFormat="1" x14ac:dyDescent="0.25">
      <c r="A516" s="51" t="s">
        <v>2624</v>
      </c>
      <c r="B516" s="68" t="s">
        <v>2764</v>
      </c>
      <c r="C516" s="141">
        <v>4.0502000000000002</v>
      </c>
      <c r="D516" s="142">
        <v>7</v>
      </c>
      <c r="E516" s="57"/>
      <c r="F516" s="148">
        <f t="shared" si="27"/>
        <v>8.6236815467863794E-3</v>
      </c>
      <c r="G516" s="148">
        <f t="shared" si="28"/>
        <v>2.6676829268292685E-3</v>
      </c>
    </row>
    <row r="517" spans="1:7" customFormat="1" x14ac:dyDescent="0.25">
      <c r="A517" s="51" t="s">
        <v>2625</v>
      </c>
      <c r="B517" s="68" t="s">
        <v>2765</v>
      </c>
      <c r="C517" s="141">
        <v>2.9876999999999998</v>
      </c>
      <c r="D517" s="142">
        <v>8</v>
      </c>
      <c r="E517" s="57"/>
      <c r="F517" s="148">
        <f t="shared" si="27"/>
        <v>6.3614076730368037E-3</v>
      </c>
      <c r="G517" s="148">
        <f t="shared" si="28"/>
        <v>3.0487804878048782E-3</v>
      </c>
    </row>
    <row r="518" spans="1:7" customFormat="1" x14ac:dyDescent="0.25">
      <c r="A518" s="51" t="s">
        <v>2626</v>
      </c>
      <c r="B518" s="68" t="s">
        <v>2766</v>
      </c>
      <c r="C518" s="141">
        <v>7.1966999999999999</v>
      </c>
      <c r="D518" s="142">
        <v>10</v>
      </c>
      <c r="E518" s="57"/>
      <c r="F518" s="148">
        <f t="shared" si="27"/>
        <v>1.532320601149512E-2</v>
      </c>
      <c r="G518" s="148">
        <f t="shared" si="28"/>
        <v>3.8109756097560975E-3</v>
      </c>
    </row>
    <row r="519" spans="1:7" customFormat="1" x14ac:dyDescent="0.25">
      <c r="A519" s="51" t="s">
        <v>2627</v>
      </c>
      <c r="B519" s="68" t="s">
        <v>2767</v>
      </c>
      <c r="C519" s="141">
        <v>3.2088999999999999</v>
      </c>
      <c r="D519" s="142">
        <v>9</v>
      </c>
      <c r="E519" s="57"/>
      <c r="F519" s="148">
        <f t="shared" si="27"/>
        <v>6.8323864785647158E-3</v>
      </c>
      <c r="G519" s="148">
        <f t="shared" si="28"/>
        <v>3.4298780487804878E-3</v>
      </c>
    </row>
    <row r="520" spans="1:7" customFormat="1" x14ac:dyDescent="0.25">
      <c r="A520" s="51" t="s">
        <v>2628</v>
      </c>
      <c r="B520" s="68" t="s">
        <v>2724</v>
      </c>
      <c r="C520" s="141">
        <v>6.1276000000000002</v>
      </c>
      <c r="D520" s="142">
        <v>12</v>
      </c>
      <c r="E520" s="57"/>
      <c r="F520" s="148">
        <f t="shared" si="27"/>
        <v>1.3046879424741548E-2</v>
      </c>
      <c r="G520" s="148">
        <f t="shared" si="28"/>
        <v>4.5731707317073168E-3</v>
      </c>
    </row>
    <row r="521" spans="1:7" customFormat="1" x14ac:dyDescent="0.25">
      <c r="A521" s="51" t="s">
        <v>2629</v>
      </c>
      <c r="B521" s="68" t="s">
        <v>2768</v>
      </c>
      <c r="C521" s="141">
        <v>0.97819999999999996</v>
      </c>
      <c r="D521" s="142">
        <v>360</v>
      </c>
      <c r="E521" s="57"/>
      <c r="F521" s="148">
        <f t="shared" si="27"/>
        <v>2.0827824031076085E-3</v>
      </c>
      <c r="G521" s="148">
        <f t="shared" si="28"/>
        <v>0.13719512195121952</v>
      </c>
    </row>
    <row r="522" spans="1:7" customFormat="1" x14ac:dyDescent="0.25">
      <c r="A522" s="51" t="s">
        <v>2630</v>
      </c>
      <c r="B522" s="68" t="s">
        <v>2769</v>
      </c>
      <c r="C522" s="141">
        <v>2.3698999999999999</v>
      </c>
      <c r="D522" s="142">
        <v>360</v>
      </c>
      <c r="E522" s="57"/>
      <c r="F522" s="148">
        <f t="shared" si="27"/>
        <v>5.0459885679050515E-3</v>
      </c>
      <c r="G522" s="148">
        <f t="shared" si="28"/>
        <v>0.13719512195121952</v>
      </c>
    </row>
    <row r="523" spans="1:7" customFormat="1" x14ac:dyDescent="0.25">
      <c r="A523" s="51" t="s">
        <v>2631</v>
      </c>
      <c r="B523" s="68" t="s">
        <v>2770</v>
      </c>
      <c r="C523" s="141">
        <v>11.0236</v>
      </c>
      <c r="D523" s="142">
        <v>360</v>
      </c>
      <c r="E523" s="57"/>
      <c r="F523" s="148">
        <f t="shared" si="27"/>
        <v>2.3471437434979588E-2</v>
      </c>
      <c r="G523" s="148">
        <f t="shared" si="28"/>
        <v>0.13719512195121952</v>
      </c>
    </row>
    <row r="524" spans="1:7" customFormat="1" x14ac:dyDescent="0.25">
      <c r="A524" s="51" t="s">
        <v>2632</v>
      </c>
      <c r="B524" s="68" t="s">
        <v>2771</v>
      </c>
      <c r="C524" s="141">
        <v>14.173500000000001</v>
      </c>
      <c r="D524" s="142">
        <v>360</v>
      </c>
      <c r="E524" s="57"/>
      <c r="F524" s="148">
        <f t="shared" si="27"/>
        <v>3.0178201176084329E-2</v>
      </c>
      <c r="G524" s="148">
        <f t="shared" si="28"/>
        <v>0.13719512195121952</v>
      </c>
    </row>
    <row r="525" spans="1:7" customFormat="1" x14ac:dyDescent="0.25">
      <c r="A525" s="51" t="s">
        <v>2633</v>
      </c>
      <c r="B525" s="68" t="s">
        <v>2772</v>
      </c>
      <c r="C525" s="141">
        <v>9.9693000000000005</v>
      </c>
      <c r="D525" s="142">
        <v>360</v>
      </c>
      <c r="E525" s="57"/>
      <c r="F525" s="148">
        <f t="shared" si="27"/>
        <v>2.1226622992538011E-2</v>
      </c>
      <c r="G525" s="148">
        <f t="shared" si="28"/>
        <v>0.13719512195121952</v>
      </c>
    </row>
    <row r="526" spans="1:7" customFormat="1" x14ac:dyDescent="0.25">
      <c r="A526" s="51" t="s">
        <v>2634</v>
      </c>
      <c r="B526" s="68" t="s">
        <v>2773</v>
      </c>
      <c r="C526" s="141">
        <v>12.060700000000001</v>
      </c>
      <c r="D526" s="142">
        <v>360</v>
      </c>
      <c r="E526" s="57"/>
      <c r="F526" s="148">
        <f t="shared" si="27"/>
        <v>2.5679629655653177E-2</v>
      </c>
      <c r="G526" s="148">
        <f t="shared" si="28"/>
        <v>0.13719512195121952</v>
      </c>
    </row>
    <row r="527" spans="1:7" customFormat="1" x14ac:dyDescent="0.25">
      <c r="A527" s="51" t="s">
        <v>2635</v>
      </c>
      <c r="B527" s="68" t="s">
        <v>2774</v>
      </c>
      <c r="C527" s="141">
        <v>36.5381</v>
      </c>
      <c r="D527" s="142">
        <v>360</v>
      </c>
      <c r="E527" s="57"/>
      <c r="F527" s="148">
        <f t="shared" si="27"/>
        <v>7.7796883789599383E-2</v>
      </c>
      <c r="G527" s="148">
        <f t="shared" si="28"/>
        <v>0.13719512195121952</v>
      </c>
    </row>
    <row r="528" spans="1:7" customFormat="1" x14ac:dyDescent="0.25">
      <c r="A528" s="51" t="s">
        <v>2636</v>
      </c>
      <c r="B528" s="68" t="s">
        <v>604</v>
      </c>
      <c r="C528" s="141" t="s">
        <v>83</v>
      </c>
      <c r="D528" s="142" t="s">
        <v>83</v>
      </c>
      <c r="E528" s="57"/>
      <c r="F528" s="148" t="str">
        <f t="shared" si="27"/>
        <v/>
      </c>
      <c r="G528" s="148" t="str">
        <f t="shared" si="28"/>
        <v/>
      </c>
    </row>
    <row r="529" spans="1:7" customFormat="1" x14ac:dyDescent="0.25">
      <c r="A529" s="51" t="s">
        <v>2637</v>
      </c>
      <c r="B529" s="68" t="s">
        <v>604</v>
      </c>
      <c r="C529" s="141" t="s">
        <v>83</v>
      </c>
      <c r="D529" s="142" t="s">
        <v>83</v>
      </c>
      <c r="E529" s="57"/>
      <c r="F529" s="148" t="str">
        <f t="shared" si="27"/>
        <v/>
      </c>
      <c r="G529" s="148" t="str">
        <f t="shared" si="28"/>
        <v/>
      </c>
    </row>
    <row r="530" spans="1:7" customFormat="1" x14ac:dyDescent="0.25">
      <c r="A530" s="51" t="s">
        <v>2638</v>
      </c>
      <c r="B530" s="68" t="s">
        <v>604</v>
      </c>
      <c r="C530" s="141" t="s">
        <v>83</v>
      </c>
      <c r="D530" s="142" t="s">
        <v>83</v>
      </c>
      <c r="E530" s="57"/>
      <c r="F530" s="148" t="str">
        <f t="shared" si="27"/>
        <v/>
      </c>
      <c r="G530" s="148" t="str">
        <f t="shared" si="28"/>
        <v/>
      </c>
    </row>
    <row r="531" spans="1:7" customFormat="1" x14ac:dyDescent="0.25">
      <c r="A531" s="51" t="s">
        <v>2639</v>
      </c>
      <c r="B531" s="68" t="s">
        <v>2092</v>
      </c>
      <c r="C531" s="141">
        <v>358.45639999999997</v>
      </c>
      <c r="D531" s="142">
        <v>55</v>
      </c>
      <c r="E531" s="57"/>
      <c r="F531" s="148">
        <f t="shared" si="27"/>
        <v>0.76322498691607255</v>
      </c>
      <c r="G531" s="148">
        <f t="shared" si="28"/>
        <v>2.0960365853658538E-2</v>
      </c>
    </row>
    <row r="532" spans="1:7" customFormat="1" x14ac:dyDescent="0.25">
      <c r="A532" s="51" t="s">
        <v>2640</v>
      </c>
      <c r="B532" s="68" t="s">
        <v>145</v>
      </c>
      <c r="C532" s="141">
        <f>SUM(C514:C531)</f>
        <v>469.66019999999997</v>
      </c>
      <c r="D532" s="142">
        <f>SUM(D514:D531)</f>
        <v>2624</v>
      </c>
      <c r="E532" s="57"/>
      <c r="F532" s="136">
        <f>SUM(F514:F531)</f>
        <v>1</v>
      </c>
      <c r="G532" s="136">
        <f>SUM(G514:G531)</f>
        <v>1</v>
      </c>
    </row>
    <row r="533" spans="1:7" customFormat="1" x14ac:dyDescent="0.25">
      <c r="A533" s="51" t="s">
        <v>2641</v>
      </c>
      <c r="B533" s="68"/>
      <c r="C533" s="51"/>
      <c r="D533" s="51"/>
      <c r="E533" s="57"/>
      <c r="F533" s="57"/>
      <c r="G533" s="57"/>
    </row>
    <row r="534" spans="1:7" customFormat="1" x14ac:dyDescent="0.25">
      <c r="A534" s="51" t="s">
        <v>2642</v>
      </c>
      <c r="B534" s="68"/>
      <c r="C534" s="51"/>
      <c r="D534" s="51"/>
      <c r="E534" s="57"/>
      <c r="F534" s="57"/>
      <c r="G534" s="57"/>
    </row>
    <row r="535" spans="1:7" customFormat="1" x14ac:dyDescent="0.25">
      <c r="A535" s="51" t="s">
        <v>2643</v>
      </c>
      <c r="B535" s="68"/>
      <c r="C535" s="51"/>
      <c r="D535" s="51"/>
      <c r="E535" s="57"/>
      <c r="F535" s="57"/>
      <c r="G535" s="57"/>
    </row>
    <row r="536" spans="1:7" customFormat="1" x14ac:dyDescent="0.25">
      <c r="A536" s="146"/>
      <c r="B536" s="146" t="s">
        <v>2557</v>
      </c>
      <c r="C536" s="70" t="s">
        <v>111</v>
      </c>
      <c r="D536" s="70" t="s">
        <v>1700</v>
      </c>
      <c r="E536" s="70"/>
      <c r="F536" s="70" t="s">
        <v>512</v>
      </c>
      <c r="G536" s="70" t="s">
        <v>2009</v>
      </c>
    </row>
    <row r="537" spans="1:7" customFormat="1" x14ac:dyDescent="0.25">
      <c r="A537" s="51" t="s">
        <v>2644</v>
      </c>
      <c r="B537" s="68" t="s">
        <v>2762</v>
      </c>
      <c r="C537" s="141">
        <v>0.5141</v>
      </c>
      <c r="D537" s="142">
        <v>2</v>
      </c>
      <c r="E537" s="57"/>
      <c r="F537" s="148">
        <f>IF($C$555=0,"",IF(C537="[for completion]","",IF(C537="","",C537/$C$555)))</f>
        <v>1.0946211750537942E-3</v>
      </c>
      <c r="G537" s="148">
        <f>IF($D$555=0,"",IF(D537="[for completion]","",IF(D537="","",D537/$D$555)))</f>
        <v>7.6219512195121954E-4</v>
      </c>
    </row>
    <row r="538" spans="1:7" customFormat="1" x14ac:dyDescent="0.25">
      <c r="A538" s="51" t="s">
        <v>2645</v>
      </c>
      <c r="B538" s="68" t="s">
        <v>2763</v>
      </c>
      <c r="C538" s="141">
        <v>5.3E-3</v>
      </c>
      <c r="D538" s="142">
        <v>1</v>
      </c>
      <c r="E538" s="57"/>
      <c r="F538" s="148">
        <f t="shared" ref="F538:F554" si="29">IF($C$555=0,"",IF(C538="[for completion]","",IF(C538="","",C538/$C$555)))</f>
        <v>1.128475438199788E-5</v>
      </c>
      <c r="G538" s="148">
        <f t="shared" ref="G538:G554" si="30">IF($D$555=0,"",IF(D538="[for completion]","",IF(D538="","",D538/$D$555)))</f>
        <v>3.8109756097560977E-4</v>
      </c>
    </row>
    <row r="539" spans="1:7" customFormat="1" x14ac:dyDescent="0.25">
      <c r="A539" s="51" t="s">
        <v>2646</v>
      </c>
      <c r="B539" s="68" t="s">
        <v>2764</v>
      </c>
      <c r="C539" s="141">
        <v>4.0502000000000002</v>
      </c>
      <c r="D539" s="142">
        <v>7</v>
      </c>
      <c r="E539" s="57"/>
      <c r="F539" s="148">
        <f t="shared" si="29"/>
        <v>8.6236815467863794E-3</v>
      </c>
      <c r="G539" s="148">
        <f t="shared" si="30"/>
        <v>2.6676829268292685E-3</v>
      </c>
    </row>
    <row r="540" spans="1:7" customFormat="1" x14ac:dyDescent="0.25">
      <c r="A540" s="51" t="s">
        <v>2647</v>
      </c>
      <c r="B540" s="68" t="s">
        <v>2765</v>
      </c>
      <c r="C540" s="141">
        <v>2.9876999999999998</v>
      </c>
      <c r="D540" s="142">
        <v>8</v>
      </c>
      <c r="E540" s="57"/>
      <c r="F540" s="148">
        <f t="shared" si="29"/>
        <v>6.3614076730368037E-3</v>
      </c>
      <c r="G540" s="148">
        <f t="shared" si="30"/>
        <v>3.0487804878048782E-3</v>
      </c>
    </row>
    <row r="541" spans="1:7" customFormat="1" x14ac:dyDescent="0.25">
      <c r="A541" s="51" t="s">
        <v>2648</v>
      </c>
      <c r="B541" s="68" t="s">
        <v>2766</v>
      </c>
      <c r="C541" s="141">
        <v>7.1966999999999999</v>
      </c>
      <c r="D541" s="142">
        <v>10</v>
      </c>
      <c r="E541" s="57"/>
      <c r="F541" s="148">
        <f t="shared" si="29"/>
        <v>1.532320601149512E-2</v>
      </c>
      <c r="G541" s="148">
        <f t="shared" si="30"/>
        <v>3.8109756097560975E-3</v>
      </c>
    </row>
    <row r="542" spans="1:7" customFormat="1" x14ac:dyDescent="0.25">
      <c r="A542" s="51" t="s">
        <v>2649</v>
      </c>
      <c r="B542" s="68" t="s">
        <v>2767</v>
      </c>
      <c r="C542" s="141">
        <v>3.2088999999999999</v>
      </c>
      <c r="D542" s="142">
        <v>9</v>
      </c>
      <c r="E542" s="57"/>
      <c r="F542" s="148">
        <f t="shared" si="29"/>
        <v>6.8323864785647158E-3</v>
      </c>
      <c r="G542" s="148">
        <f t="shared" si="30"/>
        <v>3.4298780487804878E-3</v>
      </c>
    </row>
    <row r="543" spans="1:7" customFormat="1" x14ac:dyDescent="0.25">
      <c r="A543" s="51" t="s">
        <v>2650</v>
      </c>
      <c r="B543" s="68" t="s">
        <v>2724</v>
      </c>
      <c r="C543" s="141">
        <v>6.1276000000000002</v>
      </c>
      <c r="D543" s="142">
        <v>12</v>
      </c>
      <c r="E543" s="57"/>
      <c r="F543" s="148">
        <f t="shared" si="29"/>
        <v>1.3046879424741548E-2</v>
      </c>
      <c r="G543" s="148">
        <f t="shared" si="30"/>
        <v>4.5731707317073168E-3</v>
      </c>
    </row>
    <row r="544" spans="1:7" customFormat="1" x14ac:dyDescent="0.25">
      <c r="A544" s="51" t="s">
        <v>2651</v>
      </c>
      <c r="B544" s="68" t="s">
        <v>2768</v>
      </c>
      <c r="C544" s="141">
        <v>0.97819999999999996</v>
      </c>
      <c r="D544" s="142">
        <v>360</v>
      </c>
      <c r="E544" s="57"/>
      <c r="F544" s="148">
        <f t="shared" si="29"/>
        <v>2.0827824031076085E-3</v>
      </c>
      <c r="G544" s="148">
        <f t="shared" si="30"/>
        <v>0.13719512195121952</v>
      </c>
    </row>
    <row r="545" spans="1:7" customFormat="1" x14ac:dyDescent="0.25">
      <c r="A545" s="51" t="s">
        <v>2652</v>
      </c>
      <c r="B545" s="68" t="s">
        <v>2769</v>
      </c>
      <c r="C545" s="141">
        <v>2.3698999999999999</v>
      </c>
      <c r="D545" s="142">
        <v>360</v>
      </c>
      <c r="E545" s="57"/>
      <c r="F545" s="148">
        <f t="shared" si="29"/>
        <v>5.0459885679050515E-3</v>
      </c>
      <c r="G545" s="148">
        <f t="shared" si="30"/>
        <v>0.13719512195121952</v>
      </c>
    </row>
    <row r="546" spans="1:7" customFormat="1" x14ac:dyDescent="0.25">
      <c r="A546" s="51" t="s">
        <v>2653</v>
      </c>
      <c r="B546" s="68" t="s">
        <v>2770</v>
      </c>
      <c r="C546" s="141">
        <v>11.0236</v>
      </c>
      <c r="D546" s="142">
        <v>360</v>
      </c>
      <c r="E546" s="57"/>
      <c r="F546" s="148">
        <f t="shared" si="29"/>
        <v>2.3471437434979588E-2</v>
      </c>
      <c r="G546" s="148">
        <f t="shared" si="30"/>
        <v>0.13719512195121952</v>
      </c>
    </row>
    <row r="547" spans="1:7" customFormat="1" x14ac:dyDescent="0.25">
      <c r="A547" s="51" t="s">
        <v>2654</v>
      </c>
      <c r="B547" s="68" t="s">
        <v>2771</v>
      </c>
      <c r="C547" s="141">
        <v>14.173500000000001</v>
      </c>
      <c r="D547" s="142">
        <v>360</v>
      </c>
      <c r="E547" s="57"/>
      <c r="F547" s="148">
        <f t="shared" si="29"/>
        <v>3.0178201176084329E-2</v>
      </c>
      <c r="G547" s="148">
        <f t="shared" si="30"/>
        <v>0.13719512195121952</v>
      </c>
    </row>
    <row r="548" spans="1:7" customFormat="1" x14ac:dyDescent="0.25">
      <c r="A548" s="51" t="s">
        <v>2655</v>
      </c>
      <c r="B548" s="68" t="s">
        <v>2772</v>
      </c>
      <c r="C548" s="141">
        <v>9.9693000000000005</v>
      </c>
      <c r="D548" s="142">
        <v>360</v>
      </c>
      <c r="E548" s="57"/>
      <c r="F548" s="148">
        <f t="shared" si="29"/>
        <v>2.1226622992538011E-2</v>
      </c>
      <c r="G548" s="148">
        <f t="shared" si="30"/>
        <v>0.13719512195121952</v>
      </c>
    </row>
    <row r="549" spans="1:7" customFormat="1" x14ac:dyDescent="0.25">
      <c r="A549" s="51" t="s">
        <v>2656</v>
      </c>
      <c r="B549" s="68" t="s">
        <v>2773</v>
      </c>
      <c r="C549" s="141">
        <v>12.060700000000001</v>
      </c>
      <c r="D549" s="142">
        <v>360</v>
      </c>
      <c r="E549" s="57"/>
      <c r="F549" s="148">
        <f t="shared" si="29"/>
        <v>2.5679629655653177E-2</v>
      </c>
      <c r="G549" s="148">
        <f t="shared" si="30"/>
        <v>0.13719512195121952</v>
      </c>
    </row>
    <row r="550" spans="1:7" customFormat="1" x14ac:dyDescent="0.25">
      <c r="A550" s="51" t="s">
        <v>2657</v>
      </c>
      <c r="B550" s="68" t="s">
        <v>2774</v>
      </c>
      <c r="C550" s="141">
        <v>36.5381</v>
      </c>
      <c r="D550" s="142">
        <v>360</v>
      </c>
      <c r="E550" s="57"/>
      <c r="F550" s="148">
        <f t="shared" si="29"/>
        <v>7.7796883789599383E-2</v>
      </c>
      <c r="G550" s="148">
        <f t="shared" si="30"/>
        <v>0.13719512195121952</v>
      </c>
    </row>
    <row r="551" spans="1:7" customFormat="1" x14ac:dyDescent="0.25">
      <c r="A551" s="51" t="s">
        <v>2658</v>
      </c>
      <c r="B551" s="68" t="s">
        <v>604</v>
      </c>
      <c r="C551" s="141" t="s">
        <v>83</v>
      </c>
      <c r="D551" s="142" t="s">
        <v>83</v>
      </c>
      <c r="E551" s="57"/>
      <c r="F551" s="148" t="str">
        <f t="shared" si="29"/>
        <v/>
      </c>
      <c r="G551" s="148" t="str">
        <f t="shared" si="30"/>
        <v/>
      </c>
    </row>
    <row r="552" spans="1:7" customFormat="1" x14ac:dyDescent="0.25">
      <c r="A552" s="51" t="s">
        <v>2659</v>
      </c>
      <c r="B552" s="68" t="s">
        <v>604</v>
      </c>
      <c r="C552" s="141" t="s">
        <v>83</v>
      </c>
      <c r="D552" s="142" t="s">
        <v>83</v>
      </c>
      <c r="E552" s="57"/>
      <c r="F552" s="148" t="str">
        <f t="shared" si="29"/>
        <v/>
      </c>
      <c r="G552" s="148" t="str">
        <f t="shared" si="30"/>
        <v/>
      </c>
    </row>
    <row r="553" spans="1:7" customFormat="1" x14ac:dyDescent="0.25">
      <c r="A553" s="51" t="s">
        <v>2660</v>
      </c>
      <c r="B553" s="68" t="s">
        <v>604</v>
      </c>
      <c r="C553" s="141" t="s">
        <v>83</v>
      </c>
      <c r="D553" s="142" t="s">
        <v>83</v>
      </c>
      <c r="E553" s="57"/>
      <c r="F553" s="148" t="str">
        <f t="shared" si="29"/>
        <v/>
      </c>
      <c r="G553" s="148" t="str">
        <f t="shared" si="30"/>
        <v/>
      </c>
    </row>
    <row r="554" spans="1:7" customFormat="1" x14ac:dyDescent="0.25">
      <c r="A554" s="51" t="s">
        <v>2661</v>
      </c>
      <c r="B554" s="68" t="s">
        <v>2092</v>
      </c>
      <c r="C554" s="141">
        <v>358.45639999999997</v>
      </c>
      <c r="D554" s="142">
        <v>55</v>
      </c>
      <c r="E554" s="57"/>
      <c r="F554" s="148">
        <f t="shared" si="29"/>
        <v>0.76322498691607255</v>
      </c>
      <c r="G554" s="148">
        <f t="shared" si="30"/>
        <v>2.0960365853658538E-2</v>
      </c>
    </row>
    <row r="555" spans="1:7" customFormat="1" x14ac:dyDescent="0.25">
      <c r="A555" s="51" t="s">
        <v>2662</v>
      </c>
      <c r="B555" s="68" t="s">
        <v>145</v>
      </c>
      <c r="C555" s="141">
        <f>SUM(C537:C554)</f>
        <v>469.66019999999997</v>
      </c>
      <c r="D555" s="142">
        <f>SUM(D537:D554)</f>
        <v>2624</v>
      </c>
      <c r="E555" s="57"/>
      <c r="F555" s="136">
        <f>SUM(F537:F554)</f>
        <v>1</v>
      </c>
      <c r="G555" s="136">
        <f>SUM(G537:G554)</f>
        <v>1</v>
      </c>
    </row>
    <row r="556" spans="1:7" customFormat="1" x14ac:dyDescent="0.25">
      <c r="A556" s="51" t="s">
        <v>2663</v>
      </c>
      <c r="B556" s="68"/>
      <c r="C556" s="51"/>
      <c r="D556" s="51"/>
      <c r="E556" s="57"/>
      <c r="F556" s="57"/>
      <c r="G556" s="57"/>
    </row>
    <row r="557" spans="1:7" customFormat="1" x14ac:dyDescent="0.25">
      <c r="A557" s="51" t="s">
        <v>2664</v>
      </c>
      <c r="B557" s="68"/>
      <c r="C557" s="51"/>
      <c r="D557" s="51"/>
      <c r="E557" s="57"/>
      <c r="F557" s="57"/>
      <c r="G557" s="57"/>
    </row>
    <row r="558" spans="1:7" customFormat="1" x14ac:dyDescent="0.25">
      <c r="A558" s="51" t="s">
        <v>2665</v>
      </c>
      <c r="B558" s="68"/>
      <c r="C558" s="51"/>
      <c r="D558" s="51"/>
      <c r="E558" s="57"/>
      <c r="F558" s="57"/>
      <c r="G558" s="57"/>
    </row>
    <row r="559" spans="1:7" customFormat="1" x14ac:dyDescent="0.25">
      <c r="A559" s="146"/>
      <c r="B559" s="146" t="s">
        <v>2558</v>
      </c>
      <c r="C559" s="70" t="s">
        <v>111</v>
      </c>
      <c r="D559" s="70" t="s">
        <v>1700</v>
      </c>
      <c r="E559" s="70"/>
      <c r="F559" s="70" t="s">
        <v>512</v>
      </c>
      <c r="G559" s="70" t="s">
        <v>2009</v>
      </c>
    </row>
    <row r="560" spans="1:7" customFormat="1" x14ac:dyDescent="0.25">
      <c r="A560" s="51" t="s">
        <v>2666</v>
      </c>
      <c r="B560" s="68" t="s">
        <v>1690</v>
      </c>
      <c r="C560" s="141">
        <v>231.30719999999999</v>
      </c>
      <c r="D560" s="142">
        <v>1005</v>
      </c>
      <c r="E560" s="57"/>
      <c r="F560" s="148">
        <f>IF($C$570=0,"",IF(C560="[for completion]","",IF(C560="","",C560/$C$570)))</f>
        <v>0.52691199545133971</v>
      </c>
      <c r="G560" s="148">
        <f>IF($D$570=0,"",IF(D560="[for completion]","",IF(D560="","",D560/$D$570)))</f>
        <v>0.22686230248306999</v>
      </c>
    </row>
    <row r="561" spans="1:7" customFormat="1" x14ac:dyDescent="0.25">
      <c r="A561" s="51" t="s">
        <v>2667</v>
      </c>
      <c r="B561" s="68" t="s">
        <v>1691</v>
      </c>
      <c r="C561" s="141">
        <v>83.914000000000001</v>
      </c>
      <c r="D561" s="142">
        <v>648</v>
      </c>
      <c r="E561" s="57"/>
      <c r="F561" s="148">
        <f t="shared" ref="F561:F569" si="31">IF($C$570=0,"",IF(C561="[for completion]","",IF(C561="","",C561/$C$570)))</f>
        <v>0.19115398563600147</v>
      </c>
      <c r="G561" s="148">
        <f t="shared" ref="G561:G569" si="32">IF($D$570=0,"",IF(D561="[for completion]","",IF(D561="","",D561/$D$570)))</f>
        <v>0.14627539503386006</v>
      </c>
    </row>
    <row r="562" spans="1:7" customFormat="1" x14ac:dyDescent="0.25">
      <c r="A562" s="51" t="s">
        <v>2668</v>
      </c>
      <c r="B562" s="68" t="s">
        <v>2380</v>
      </c>
      <c r="C562" s="141">
        <v>27.914100000000001</v>
      </c>
      <c r="D562" s="142">
        <v>428</v>
      </c>
      <c r="E562" s="57"/>
      <c r="F562" s="148">
        <f t="shared" si="31"/>
        <v>6.3587619115307442E-2</v>
      </c>
      <c r="G562" s="148">
        <f t="shared" si="32"/>
        <v>9.6613995485327314E-2</v>
      </c>
    </row>
    <row r="563" spans="1:7" customFormat="1" x14ac:dyDescent="0.25">
      <c r="A563" s="51" t="s">
        <v>2669</v>
      </c>
      <c r="B563" s="68" t="s">
        <v>1692</v>
      </c>
      <c r="C563" s="141">
        <v>29.549800000000001</v>
      </c>
      <c r="D563" s="142">
        <v>397</v>
      </c>
      <c r="E563" s="57"/>
      <c r="F563" s="148">
        <f t="shared" si="31"/>
        <v>6.731370265684769E-2</v>
      </c>
      <c r="G563" s="148">
        <f t="shared" si="32"/>
        <v>8.9616252821670433E-2</v>
      </c>
    </row>
    <row r="564" spans="1:7" customFormat="1" x14ac:dyDescent="0.25">
      <c r="A564" s="51" t="s">
        <v>2670</v>
      </c>
      <c r="B564" s="68" t="s">
        <v>1693</v>
      </c>
      <c r="C564" s="141">
        <v>28.411100000000001</v>
      </c>
      <c r="D564" s="142">
        <v>594</v>
      </c>
      <c r="E564" s="57"/>
      <c r="F564" s="148">
        <f t="shared" si="31"/>
        <v>6.4719772639881323E-2</v>
      </c>
      <c r="G564" s="148">
        <f t="shared" si="32"/>
        <v>0.13408577878103836</v>
      </c>
    </row>
    <row r="565" spans="1:7" customFormat="1" x14ac:dyDescent="0.25">
      <c r="A565" s="51" t="s">
        <v>2671</v>
      </c>
      <c r="B565" s="68" t="s">
        <v>1694</v>
      </c>
      <c r="C565" s="141">
        <v>15.327</v>
      </c>
      <c r="D565" s="142">
        <v>380</v>
      </c>
      <c r="E565" s="57"/>
      <c r="F565" s="148">
        <f t="shared" si="31"/>
        <v>3.4914521269907225E-2</v>
      </c>
      <c r="G565" s="148">
        <f t="shared" si="32"/>
        <v>8.5778781038374718E-2</v>
      </c>
    </row>
    <row r="566" spans="1:7" customFormat="1" x14ac:dyDescent="0.25">
      <c r="A566" s="51" t="s">
        <v>2672</v>
      </c>
      <c r="B566" s="68" t="s">
        <v>1695</v>
      </c>
      <c r="C566" s="141">
        <v>8.0716000000000001</v>
      </c>
      <c r="D566" s="142">
        <v>352</v>
      </c>
      <c r="E566" s="57"/>
      <c r="F566" s="148">
        <f t="shared" si="31"/>
        <v>1.8386902191047376E-2</v>
      </c>
      <c r="G566" s="148">
        <f t="shared" si="32"/>
        <v>7.9458239277652373E-2</v>
      </c>
    </row>
    <row r="567" spans="1:7" customFormat="1" x14ac:dyDescent="0.25">
      <c r="A567" s="51" t="s">
        <v>2673</v>
      </c>
      <c r="B567" s="68" t="s">
        <v>1696</v>
      </c>
      <c r="C567" s="141">
        <v>4.0622999999999996</v>
      </c>
      <c r="D567" s="142">
        <v>212</v>
      </c>
      <c r="E567" s="57"/>
      <c r="F567" s="148">
        <f t="shared" si="31"/>
        <v>9.25381743033497E-3</v>
      </c>
      <c r="G567" s="148">
        <f t="shared" si="32"/>
        <v>4.7855530474040633E-2</v>
      </c>
    </row>
    <row r="568" spans="1:7" customFormat="1" x14ac:dyDescent="0.25">
      <c r="A568" s="51" t="s">
        <v>2674</v>
      </c>
      <c r="B568" s="68" t="s">
        <v>1697</v>
      </c>
      <c r="C568" s="141">
        <v>10.4293</v>
      </c>
      <c r="D568" s="142">
        <v>414</v>
      </c>
      <c r="E568" s="57"/>
      <c r="F568" s="148">
        <f t="shared" si="31"/>
        <v>2.375768360933277E-2</v>
      </c>
      <c r="G568" s="148">
        <f t="shared" si="32"/>
        <v>9.3453724604966135E-2</v>
      </c>
    </row>
    <row r="569" spans="1:7" customFormat="1" x14ac:dyDescent="0.25">
      <c r="A569" s="51" t="s">
        <v>2675</v>
      </c>
      <c r="B569" s="51" t="s">
        <v>2092</v>
      </c>
      <c r="C569" s="141">
        <v>30.6739</v>
      </c>
      <c r="D569" s="142">
        <v>118</v>
      </c>
      <c r="E569" s="57"/>
      <c r="F569" s="148">
        <f t="shared" si="31"/>
        <v>6.987437424029537E-2</v>
      </c>
      <c r="G569" s="148">
        <f t="shared" si="32"/>
        <v>2.6636568848758466E-2</v>
      </c>
    </row>
    <row r="570" spans="1:7" customFormat="1" x14ac:dyDescent="0.25">
      <c r="A570" s="51" t="s">
        <v>2676</v>
      </c>
      <c r="B570" s="68" t="s">
        <v>145</v>
      </c>
      <c r="C570" s="141">
        <f>SUM(C560:C568)</f>
        <v>438.9864</v>
      </c>
      <c r="D570" s="142">
        <f>SUM(D560:D568)</f>
        <v>4430</v>
      </c>
      <c r="E570" s="57"/>
      <c r="F570" s="136">
        <f>SUM(F560:F569)</f>
        <v>1.0698743742402952</v>
      </c>
      <c r="G570" s="136">
        <f>SUM(G560:G569)</f>
        <v>1.0266365688487584</v>
      </c>
    </row>
    <row r="571" spans="1:7" x14ac:dyDescent="0.25">
      <c r="A571" s="51" t="s">
        <v>2677</v>
      </c>
    </row>
    <row r="572" spans="1:7" x14ac:dyDescent="0.25">
      <c r="A572" s="146"/>
      <c r="B572" s="146" t="s">
        <v>2559</v>
      </c>
      <c r="C572" s="70" t="s">
        <v>111</v>
      </c>
      <c r="D572" s="70" t="s">
        <v>1698</v>
      </c>
      <c r="E572" s="70"/>
      <c r="F572" s="70" t="s">
        <v>511</v>
      </c>
      <c r="G572" s="70" t="s">
        <v>2009</v>
      </c>
    </row>
    <row r="573" spans="1:7" x14ac:dyDescent="0.25">
      <c r="A573" s="51" t="s">
        <v>2678</v>
      </c>
      <c r="B573" s="68" t="s">
        <v>2277</v>
      </c>
      <c r="C573" s="141" t="s">
        <v>83</v>
      </c>
      <c r="D573" s="142" t="s">
        <v>83</v>
      </c>
      <c r="E573" s="57"/>
      <c r="F573" s="148" t="str">
        <f>IF($C$577=0,"",IF(C573="[for completion]","",IF(C573="","",C573/$C$577)))</f>
        <v/>
      </c>
      <c r="G573" s="148" t="str">
        <f>IF($D$577=0,"",IF(D573="[for completion]","",IF(D573="","",D573/$D$577)))</f>
        <v/>
      </c>
    </row>
    <row r="574" spans="1:7" x14ac:dyDescent="0.25">
      <c r="A574" s="51" t="s">
        <v>2679</v>
      </c>
      <c r="B574" s="162" t="s">
        <v>2278</v>
      </c>
      <c r="C574" s="141" t="s">
        <v>83</v>
      </c>
      <c r="D574" s="142" t="s">
        <v>83</v>
      </c>
      <c r="E574" s="57"/>
      <c r="F574" s="148" t="str">
        <f t="shared" ref="F574:F576" si="33">IF($C$577=0,"",IF(C574="[for completion]","",IF(C574="","",C574/$C$577)))</f>
        <v/>
      </c>
      <c r="G574" s="148" t="str">
        <f t="shared" ref="G574:G576" si="34">IF($D$577=0,"",IF(D574="[for completion]","",IF(D574="","",D574/$D$577)))</f>
        <v/>
      </c>
    </row>
    <row r="575" spans="1:7" x14ac:dyDescent="0.25">
      <c r="A575" s="51" t="s">
        <v>2680</v>
      </c>
      <c r="B575" s="68" t="s">
        <v>1699</v>
      </c>
      <c r="C575" s="141" t="s">
        <v>83</v>
      </c>
      <c r="D575" s="142" t="s">
        <v>83</v>
      </c>
      <c r="E575" s="57"/>
      <c r="F575" s="148" t="str">
        <f t="shared" si="33"/>
        <v/>
      </c>
      <c r="G575" s="148" t="str">
        <f t="shared" si="34"/>
        <v/>
      </c>
    </row>
    <row r="576" spans="1:7" x14ac:dyDescent="0.25">
      <c r="A576" s="51" t="s">
        <v>2681</v>
      </c>
      <c r="B576" s="51" t="s">
        <v>2092</v>
      </c>
      <c r="C576" s="141" t="s">
        <v>83</v>
      </c>
      <c r="D576" s="142" t="s">
        <v>83</v>
      </c>
      <c r="E576" s="57"/>
      <c r="F576" s="148" t="str">
        <f t="shared" si="33"/>
        <v/>
      </c>
      <c r="G576" s="148" t="str">
        <f t="shared" si="34"/>
        <v/>
      </c>
    </row>
    <row r="577" spans="1:7" x14ac:dyDescent="0.25">
      <c r="A577" s="51" t="s">
        <v>2682</v>
      </c>
      <c r="B577" s="68" t="s">
        <v>145</v>
      </c>
      <c r="C577" s="141">
        <f>SUM(C573:C576)</f>
        <v>0</v>
      </c>
      <c r="D577" s="142">
        <f>SUM(D573:D576)</f>
        <v>0</v>
      </c>
      <c r="E577" s="57"/>
      <c r="F577" s="136">
        <f>SUM(F573:F576)</f>
        <v>0</v>
      </c>
      <c r="G577" s="136">
        <f>SUM(G573:G576)</f>
        <v>0</v>
      </c>
    </row>
    <row r="579" spans="1:7" x14ac:dyDescent="0.25">
      <c r="A579" s="146"/>
      <c r="B579" s="146" t="s">
        <v>2508</v>
      </c>
      <c r="C579" s="70" t="s">
        <v>111</v>
      </c>
      <c r="D579" s="70" t="s">
        <v>1700</v>
      </c>
      <c r="E579" s="70"/>
      <c r="F579" s="70" t="s">
        <v>511</v>
      </c>
      <c r="G579" s="70" t="s">
        <v>2009</v>
      </c>
    </row>
    <row r="580" spans="1:7" x14ac:dyDescent="0.25">
      <c r="A580" s="51" t="s">
        <v>2685</v>
      </c>
      <c r="B580" s="76">
        <v>5679243</v>
      </c>
      <c r="C580" s="141">
        <v>469.66</v>
      </c>
      <c r="D580" s="142" t="s">
        <v>83</v>
      </c>
      <c r="E580" s="49"/>
      <c r="F580" s="148">
        <f>IF($C$598=0,"",IF(C580="[for completion]","",IF(C580="","",C580/$C$598)))</f>
        <v>1</v>
      </c>
      <c r="G580" s="148" t="str">
        <f>IF($D$598=0,"",IF(D580="[for completion]","",IF(D580="","",D580/$D$598)))</f>
        <v/>
      </c>
    </row>
    <row r="581" spans="1:7" x14ac:dyDescent="0.25">
      <c r="A581" s="51" t="s">
        <v>2686</v>
      </c>
      <c r="B581" s="68" t="s">
        <v>604</v>
      </c>
      <c r="C581" s="141" t="s">
        <v>83</v>
      </c>
      <c r="D581" s="142" t="s">
        <v>83</v>
      </c>
      <c r="E581" s="49"/>
      <c r="F581" s="148" t="str">
        <f t="shared" ref="F581:F598" si="35">IF($C$598=0,"",IF(C581="[for completion]","",IF(C581="","",C581/$C$598)))</f>
        <v/>
      </c>
      <c r="G581" s="148" t="str">
        <f t="shared" ref="G581:G598" si="36">IF($D$598=0,"",IF(D581="[for completion]","",IF(D581="","",D581/$D$598)))</f>
        <v/>
      </c>
    </row>
    <row r="582" spans="1:7" x14ac:dyDescent="0.25">
      <c r="A582" s="51" t="s">
        <v>2687</v>
      </c>
      <c r="B582" s="68" t="s">
        <v>604</v>
      </c>
      <c r="C582" s="141" t="s">
        <v>83</v>
      </c>
      <c r="D582" s="142" t="s">
        <v>83</v>
      </c>
      <c r="E582" s="49"/>
      <c r="F582" s="148" t="str">
        <f t="shared" si="35"/>
        <v/>
      </c>
      <c r="G582" s="148" t="str">
        <f t="shared" si="36"/>
        <v/>
      </c>
    </row>
    <row r="583" spans="1:7" x14ac:dyDescent="0.25">
      <c r="A583" s="51" t="s">
        <v>2688</v>
      </c>
      <c r="B583" s="68" t="s">
        <v>604</v>
      </c>
      <c r="C583" s="141" t="s">
        <v>83</v>
      </c>
      <c r="D583" s="142" t="s">
        <v>83</v>
      </c>
      <c r="E583" s="49"/>
      <c r="F583" s="148" t="str">
        <f t="shared" si="35"/>
        <v/>
      </c>
      <c r="G583" s="148" t="str">
        <f t="shared" si="36"/>
        <v/>
      </c>
    </row>
    <row r="584" spans="1:7" x14ac:dyDescent="0.25">
      <c r="A584" s="51" t="s">
        <v>2689</v>
      </c>
      <c r="B584" s="68" t="s">
        <v>604</v>
      </c>
      <c r="C584" s="141" t="s">
        <v>83</v>
      </c>
      <c r="D584" s="142" t="s">
        <v>83</v>
      </c>
      <c r="E584" s="49"/>
      <c r="F584" s="148" t="str">
        <f t="shared" si="35"/>
        <v/>
      </c>
      <c r="G584" s="148" t="str">
        <f t="shared" si="36"/>
        <v/>
      </c>
    </row>
    <row r="585" spans="1:7" x14ac:dyDescent="0.25">
      <c r="A585" s="51" t="s">
        <v>2690</v>
      </c>
      <c r="B585" s="68" t="s">
        <v>604</v>
      </c>
      <c r="C585" s="141" t="s">
        <v>83</v>
      </c>
      <c r="D585" s="142" t="s">
        <v>83</v>
      </c>
      <c r="E585" s="49"/>
      <c r="F585" s="148" t="str">
        <f t="shared" si="35"/>
        <v/>
      </c>
      <c r="G585" s="148" t="str">
        <f t="shared" si="36"/>
        <v/>
      </c>
    </row>
    <row r="586" spans="1:7" x14ac:dyDescent="0.25">
      <c r="A586" s="51" t="s">
        <v>2691</v>
      </c>
      <c r="B586" s="68" t="s">
        <v>604</v>
      </c>
      <c r="C586" s="141" t="s">
        <v>83</v>
      </c>
      <c r="D586" s="142" t="s">
        <v>83</v>
      </c>
      <c r="E586" s="49"/>
      <c r="F586" s="148" t="str">
        <f t="shared" si="35"/>
        <v/>
      </c>
      <c r="G586" s="148" t="str">
        <f t="shared" si="36"/>
        <v/>
      </c>
    </row>
    <row r="587" spans="1:7" x14ac:dyDescent="0.25">
      <c r="A587" s="51" t="s">
        <v>2692</v>
      </c>
      <c r="B587" s="68" t="s">
        <v>604</v>
      </c>
      <c r="C587" s="141" t="s">
        <v>83</v>
      </c>
      <c r="D587" s="142" t="s">
        <v>83</v>
      </c>
      <c r="E587" s="49"/>
      <c r="F587" s="148" t="str">
        <f t="shared" si="35"/>
        <v/>
      </c>
      <c r="G587" s="148" t="str">
        <f t="shared" si="36"/>
        <v/>
      </c>
    </row>
    <row r="588" spans="1:7" x14ac:dyDescent="0.25">
      <c r="A588" s="51" t="s">
        <v>2693</v>
      </c>
      <c r="B588" s="68" t="s">
        <v>604</v>
      </c>
      <c r="C588" s="141" t="s">
        <v>83</v>
      </c>
      <c r="D588" s="142" t="s">
        <v>83</v>
      </c>
      <c r="E588" s="49"/>
      <c r="F588" s="148" t="str">
        <f t="shared" si="35"/>
        <v/>
      </c>
      <c r="G588" s="148" t="str">
        <f t="shared" si="36"/>
        <v/>
      </c>
    </row>
    <row r="589" spans="1:7" x14ac:dyDescent="0.25">
      <c r="A589" s="51" t="s">
        <v>2694</v>
      </c>
      <c r="B589" s="68" t="s">
        <v>604</v>
      </c>
      <c r="C589" s="141" t="s">
        <v>83</v>
      </c>
      <c r="D589" s="142" t="s">
        <v>83</v>
      </c>
      <c r="E589" s="49"/>
      <c r="F589" s="148" t="str">
        <f t="shared" si="35"/>
        <v/>
      </c>
      <c r="G589" s="148" t="str">
        <f t="shared" si="36"/>
        <v/>
      </c>
    </row>
    <row r="590" spans="1:7" x14ac:dyDescent="0.25">
      <c r="A590" s="51" t="s">
        <v>2695</v>
      </c>
      <c r="B590" s="68" t="s">
        <v>604</v>
      </c>
      <c r="C590" s="141" t="s">
        <v>83</v>
      </c>
      <c r="D590" s="142" t="s">
        <v>83</v>
      </c>
      <c r="E590" s="49"/>
      <c r="F590" s="148" t="str">
        <f t="shared" si="35"/>
        <v/>
      </c>
      <c r="G590" s="148" t="str">
        <f t="shared" si="36"/>
        <v/>
      </c>
    </row>
    <row r="591" spans="1:7" x14ac:dyDescent="0.25">
      <c r="A591" s="51" t="s">
        <v>2696</v>
      </c>
      <c r="B591" s="68" t="s">
        <v>604</v>
      </c>
      <c r="C591" s="141" t="s">
        <v>83</v>
      </c>
      <c r="D591" s="142" t="s">
        <v>83</v>
      </c>
      <c r="E591" s="49"/>
      <c r="F591" s="148" t="str">
        <f t="shared" si="35"/>
        <v/>
      </c>
      <c r="G591" s="148" t="str">
        <f t="shared" si="36"/>
        <v/>
      </c>
    </row>
    <row r="592" spans="1:7" x14ac:dyDescent="0.25">
      <c r="A592" s="51" t="s">
        <v>2697</v>
      </c>
      <c r="B592" s="68" t="s">
        <v>604</v>
      </c>
      <c r="C592" s="141" t="s">
        <v>83</v>
      </c>
      <c r="D592" s="142" t="s">
        <v>83</v>
      </c>
      <c r="E592" s="49"/>
      <c r="F592" s="148" t="str">
        <f t="shared" si="35"/>
        <v/>
      </c>
      <c r="G592" s="148" t="str">
        <f t="shared" si="36"/>
        <v/>
      </c>
    </row>
    <row r="593" spans="1:7" x14ac:dyDescent="0.25">
      <c r="A593" s="51" t="s">
        <v>2698</v>
      </c>
      <c r="B593" s="68" t="s">
        <v>604</v>
      </c>
      <c r="C593" s="141" t="s">
        <v>83</v>
      </c>
      <c r="D593" s="142" t="s">
        <v>83</v>
      </c>
      <c r="E593" s="49"/>
      <c r="F593" s="148" t="str">
        <f t="shared" si="35"/>
        <v/>
      </c>
      <c r="G593" s="148" t="str">
        <f t="shared" si="36"/>
        <v/>
      </c>
    </row>
    <row r="594" spans="1:7" x14ac:dyDescent="0.25">
      <c r="A594" s="51" t="s">
        <v>2699</v>
      </c>
      <c r="B594" s="68" t="s">
        <v>604</v>
      </c>
      <c r="C594" s="141" t="s">
        <v>83</v>
      </c>
      <c r="D594" s="142" t="s">
        <v>83</v>
      </c>
      <c r="E594" s="49"/>
      <c r="F594" s="148" t="str">
        <f t="shared" si="35"/>
        <v/>
      </c>
      <c r="G594" s="148" t="str">
        <f t="shared" si="36"/>
        <v/>
      </c>
    </row>
    <row r="595" spans="1:7" x14ac:dyDescent="0.25">
      <c r="A595" s="51" t="s">
        <v>2700</v>
      </c>
      <c r="B595" s="68" t="s">
        <v>604</v>
      </c>
      <c r="C595" s="141" t="s">
        <v>83</v>
      </c>
      <c r="D595" s="142" t="s">
        <v>83</v>
      </c>
      <c r="E595" s="49"/>
      <c r="F595" s="148" t="str">
        <f t="shared" si="35"/>
        <v/>
      </c>
      <c r="G595" s="148" t="str">
        <f t="shared" si="36"/>
        <v/>
      </c>
    </row>
    <row r="596" spans="1:7" x14ac:dyDescent="0.25">
      <c r="A596" s="51" t="s">
        <v>2701</v>
      </c>
      <c r="B596" s="68" t="s">
        <v>604</v>
      </c>
      <c r="C596" s="141" t="s">
        <v>83</v>
      </c>
      <c r="D596" s="142" t="s">
        <v>83</v>
      </c>
      <c r="E596" s="49"/>
      <c r="F596" s="148" t="str">
        <f t="shared" si="35"/>
        <v/>
      </c>
      <c r="G596" s="148" t="str">
        <f t="shared" si="36"/>
        <v/>
      </c>
    </row>
    <row r="597" spans="1:7" x14ac:dyDescent="0.25">
      <c r="A597" s="51" t="s">
        <v>2702</v>
      </c>
      <c r="B597" s="68" t="s">
        <v>2092</v>
      </c>
      <c r="C597" s="141" t="s">
        <v>83</v>
      </c>
      <c r="D597" s="142" t="s">
        <v>83</v>
      </c>
      <c r="E597" s="49"/>
      <c r="F597" s="148" t="str">
        <f t="shared" si="35"/>
        <v/>
      </c>
      <c r="G597" s="148" t="str">
        <f t="shared" si="36"/>
        <v/>
      </c>
    </row>
    <row r="598" spans="1:7" x14ac:dyDescent="0.25">
      <c r="A598" s="51" t="s">
        <v>2703</v>
      </c>
      <c r="B598" s="68" t="s">
        <v>145</v>
      </c>
      <c r="C598" s="141">
        <f>SUM(C580:C597)</f>
        <v>469.66</v>
      </c>
      <c r="D598" s="142">
        <f>SUM(D580:D597)</f>
        <v>0</v>
      </c>
      <c r="E598" s="49"/>
      <c r="F598" s="148">
        <f t="shared" si="35"/>
        <v>1</v>
      </c>
      <c r="G598" s="148" t="str">
        <f t="shared" si="36"/>
        <v/>
      </c>
    </row>
  </sheetData>
  <sheetProtection algorithmName="SHA-512" hashValue="I+tYB8knGULvXm4O1KxErPirMUHQKInNGx1cj6u79Q+j3QwUO90VR0SGwccf52CtMES4eDzuczQ2iXH/HWKQng==" saltValue="8dEV/+RlTmeKWl+/O7FLTA==" spinCount="100000" sheet="1" formatColumns="0" formatRows="0" insertHyperlinks="0" sort="0" autoFilter="0" pivotTables="0"/>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C363:D381 C580:D598" name="Optional ECBECAIs_2"/>
    <protectedRange sqref="B287:B304 B310:B327 B363:B380 B580:B597" name="Mortgage Assets III_1"/>
    <protectedRange sqref="F382:G410 B38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phoneticPr fontId="47"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79" location="'2. Harmonised Glossary'!A14" display="Non-Performing Loans (NPLs)" xr:uid="{00000000-0004-0000-0500-000004000000}"/>
    <hyperlink ref="B11" location="'2. Harmonised Glossary'!A12" display="Property Type Information" xr:uid="{00000000-0004-0000-0500-000005000000}"/>
    <hyperlink ref="B215" location="'2. Harmonised Glossary'!A288" display="Loan to Value (LTV) Information - Un-indexed" xr:uid="{00000000-0004-0000-0500-000006000000}"/>
    <hyperlink ref="B237" location="'2. Harmonised Glossary'!A11" display="Loan to Value (LTV) Information - Indexed" xr:uid="{00000000-0004-0000-0500-000007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N179"/>
  <sheetViews>
    <sheetView zoomScale="80" zoomScaleNormal="80"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0.71093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812</v>
      </c>
      <c r="B1" s="48"/>
      <c r="C1" s="49"/>
      <c r="D1" s="49"/>
      <c r="E1" s="49"/>
      <c r="F1" s="196" t="s">
        <v>2379</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71</v>
      </c>
      <c r="C3" s="54" t="s">
        <v>72</v>
      </c>
      <c r="D3" s="52"/>
      <c r="E3" s="52"/>
      <c r="F3" s="52"/>
      <c r="G3" s="52"/>
      <c r="H3"/>
      <c r="L3" s="49"/>
      <c r="M3" s="49"/>
    </row>
    <row r="4" spans="1:14" ht="15.75" thickBot="1" x14ac:dyDescent="0.3">
      <c r="H4"/>
      <c r="L4" s="49"/>
      <c r="M4" s="49"/>
    </row>
    <row r="5" spans="1:14" ht="18.75" x14ac:dyDescent="0.25">
      <c r="B5" s="56" t="s">
        <v>813</v>
      </c>
      <c r="C5" s="55"/>
      <c r="E5" s="57"/>
      <c r="F5" s="57"/>
      <c r="H5"/>
      <c r="L5" s="49"/>
      <c r="M5" s="49"/>
    </row>
    <row r="6" spans="1:14" ht="15.75" thickBot="1" x14ac:dyDescent="0.3">
      <c r="B6" s="60" t="s">
        <v>814</v>
      </c>
      <c r="H6"/>
      <c r="L6" s="49"/>
      <c r="M6" s="49"/>
    </row>
    <row r="7" spans="1:14" s="100" customFormat="1" x14ac:dyDescent="0.25">
      <c r="A7" s="51"/>
      <c r="B7" s="75"/>
      <c r="C7" s="51"/>
      <c r="D7" s="51"/>
      <c r="E7" s="51"/>
      <c r="F7" s="51"/>
      <c r="G7" s="49"/>
      <c r="H7"/>
      <c r="I7" s="51"/>
      <c r="J7" s="51"/>
      <c r="K7" s="51"/>
      <c r="L7" s="49"/>
      <c r="M7" s="49"/>
      <c r="N7" s="49"/>
    </row>
    <row r="8" spans="1:14" ht="37.5" x14ac:dyDescent="0.25">
      <c r="A8" s="62" t="s">
        <v>81</v>
      </c>
      <c r="B8" s="62" t="s">
        <v>814</v>
      </c>
      <c r="C8" s="63"/>
      <c r="D8" s="63"/>
      <c r="E8" s="63"/>
      <c r="F8" s="63"/>
      <c r="G8" s="64"/>
      <c r="H8"/>
      <c r="I8" s="68"/>
      <c r="J8" s="57"/>
      <c r="K8" s="57"/>
      <c r="L8" s="57"/>
      <c r="M8" s="57"/>
    </row>
    <row r="9" spans="1:14" ht="15" customHeight="1" x14ac:dyDescent="0.25">
      <c r="A9" s="70"/>
      <c r="B9" s="71" t="s">
        <v>815</v>
      </c>
      <c r="C9" s="70"/>
      <c r="D9" s="70"/>
      <c r="E9" s="70"/>
      <c r="F9" s="73"/>
      <c r="G9" s="73"/>
      <c r="H9"/>
      <c r="I9" s="68"/>
      <c r="J9" s="65"/>
      <c r="K9" s="65"/>
      <c r="L9" s="65"/>
      <c r="M9" s="84"/>
      <c r="N9" s="84"/>
    </row>
    <row r="10" spans="1:14" x14ac:dyDescent="0.25">
      <c r="A10" s="51" t="s">
        <v>816</v>
      </c>
      <c r="B10" s="51" t="s">
        <v>817</v>
      </c>
      <c r="C10" s="142" t="s">
        <v>83</v>
      </c>
      <c r="E10" s="68"/>
      <c r="F10" s="68"/>
      <c r="H10"/>
      <c r="I10" s="68"/>
      <c r="L10" s="68"/>
      <c r="M10" s="68"/>
    </row>
    <row r="11" spans="1:14" outlineLevel="1" x14ac:dyDescent="0.25">
      <c r="A11" s="51" t="s">
        <v>818</v>
      </c>
      <c r="B11" s="80" t="s">
        <v>505</v>
      </c>
      <c r="C11" s="142"/>
      <c r="E11" s="68"/>
      <c r="F11" s="68"/>
      <c r="H11"/>
      <c r="I11" s="68"/>
      <c r="L11" s="68"/>
      <c r="M11" s="68"/>
    </row>
    <row r="12" spans="1:14" outlineLevel="1" x14ac:dyDescent="0.25">
      <c r="A12" s="51" t="s">
        <v>819</v>
      </c>
      <c r="B12" s="80" t="s">
        <v>507</v>
      </c>
      <c r="C12" s="142"/>
      <c r="E12" s="68"/>
      <c r="F12" s="68"/>
      <c r="H12"/>
      <c r="I12" s="68"/>
      <c r="L12" s="68"/>
      <c r="M12" s="68"/>
    </row>
    <row r="13" spans="1:14" outlineLevel="1" x14ac:dyDescent="0.25">
      <c r="A13" s="51" t="s">
        <v>820</v>
      </c>
      <c r="E13" s="68"/>
      <c r="F13" s="68"/>
      <c r="H13"/>
      <c r="I13" s="68"/>
      <c r="L13" s="68"/>
      <c r="M13" s="68"/>
    </row>
    <row r="14" spans="1:14" outlineLevel="1" x14ac:dyDescent="0.25">
      <c r="A14" s="51" t="s">
        <v>821</v>
      </c>
      <c r="E14" s="68"/>
      <c r="F14" s="68"/>
      <c r="H14"/>
      <c r="I14" s="68"/>
      <c r="L14" s="68"/>
      <c r="M14" s="68"/>
    </row>
    <row r="15" spans="1:14" outlineLevel="1" x14ac:dyDescent="0.25">
      <c r="A15" s="51" t="s">
        <v>822</v>
      </c>
      <c r="E15" s="68"/>
      <c r="F15" s="68"/>
      <c r="H15"/>
      <c r="I15" s="68"/>
      <c r="L15" s="68"/>
      <c r="M15" s="68"/>
    </row>
    <row r="16" spans="1:14" outlineLevel="1" x14ac:dyDescent="0.25">
      <c r="A16" s="51" t="s">
        <v>823</v>
      </c>
      <c r="E16" s="68"/>
      <c r="F16" s="68"/>
      <c r="H16"/>
      <c r="I16" s="68"/>
      <c r="L16" s="68"/>
      <c r="M16" s="68"/>
    </row>
    <row r="17" spans="1:14" outlineLevel="1" x14ac:dyDescent="0.25">
      <c r="A17" s="51" t="s">
        <v>824</v>
      </c>
      <c r="E17" s="68"/>
      <c r="F17" s="68"/>
      <c r="H17"/>
      <c r="I17" s="68"/>
      <c r="L17" s="68"/>
      <c r="M17" s="68"/>
    </row>
    <row r="18" spans="1:14" x14ac:dyDescent="0.25">
      <c r="A18" s="70"/>
      <c r="B18" s="70" t="s">
        <v>825</v>
      </c>
      <c r="C18" s="70" t="s">
        <v>682</v>
      </c>
      <c r="D18" s="70" t="s">
        <v>826</v>
      </c>
      <c r="E18" s="70"/>
      <c r="F18" s="70" t="s">
        <v>827</v>
      </c>
      <c r="G18" s="70" t="s">
        <v>828</v>
      </c>
      <c r="H18"/>
      <c r="I18" s="99"/>
      <c r="J18" s="65"/>
      <c r="K18" s="65"/>
      <c r="L18" s="57"/>
      <c r="M18" s="65"/>
      <c r="N18" s="65"/>
    </row>
    <row r="19" spans="1:14" x14ac:dyDescent="0.25">
      <c r="A19" s="51" t="s">
        <v>829</v>
      </c>
      <c r="B19" s="51" t="s">
        <v>830</v>
      </c>
      <c r="C19" s="141" t="s">
        <v>83</v>
      </c>
      <c r="D19" s="65"/>
      <c r="E19" s="65"/>
      <c r="F19" s="84"/>
      <c r="G19" s="84"/>
      <c r="H19"/>
      <c r="I19" s="68"/>
      <c r="L19" s="65"/>
      <c r="M19" s="84"/>
      <c r="N19" s="84"/>
    </row>
    <row r="20" spans="1:14" x14ac:dyDescent="0.25">
      <c r="A20" s="65"/>
      <c r="B20" s="99"/>
      <c r="C20" s="65"/>
      <c r="D20" s="65"/>
      <c r="E20" s="65"/>
      <c r="F20" s="84"/>
      <c r="G20" s="84"/>
      <c r="H20"/>
      <c r="I20" s="99"/>
      <c r="J20" s="65"/>
      <c r="K20" s="65"/>
      <c r="L20" s="65"/>
      <c r="M20" s="84"/>
      <c r="N20" s="84"/>
    </row>
    <row r="21" spans="1:14" x14ac:dyDescent="0.25">
      <c r="B21" s="51" t="s">
        <v>687</v>
      </c>
      <c r="C21" s="65"/>
      <c r="D21" s="65"/>
      <c r="E21" s="65"/>
      <c r="F21" s="84"/>
      <c r="G21" s="84"/>
      <c r="H21"/>
      <c r="I21" s="68"/>
      <c r="J21" s="65"/>
      <c r="K21" s="65"/>
      <c r="L21" s="65"/>
      <c r="M21" s="84"/>
      <c r="N21" s="84"/>
    </row>
    <row r="22" spans="1:14" x14ac:dyDescent="0.25">
      <c r="A22" s="51" t="s">
        <v>831</v>
      </c>
      <c r="B22" s="68" t="s">
        <v>604</v>
      </c>
      <c r="C22" s="141" t="s">
        <v>83</v>
      </c>
      <c r="D22" s="142" t="s">
        <v>83</v>
      </c>
      <c r="E22" s="68"/>
      <c r="F22" s="148" t="str">
        <f>IF($C$37=0,"",IF(C22="[for completion]","",C22/$C$37))</f>
        <v/>
      </c>
      <c r="G22" s="148" t="str">
        <f>IF($D$37=0,"",IF(D22="[for completion]","",D22/$D$37))</f>
        <v/>
      </c>
      <c r="H22"/>
      <c r="I22" s="68"/>
      <c r="L22" s="68"/>
      <c r="M22" s="77"/>
      <c r="N22" s="77"/>
    </row>
    <row r="23" spans="1:14" x14ac:dyDescent="0.25">
      <c r="A23" s="51" t="s">
        <v>832</v>
      </c>
      <c r="B23" s="68" t="s">
        <v>604</v>
      </c>
      <c r="C23" s="141" t="s">
        <v>83</v>
      </c>
      <c r="D23" s="142" t="s">
        <v>83</v>
      </c>
      <c r="E23" s="68"/>
      <c r="F23" s="148" t="str">
        <f t="shared" ref="F23:F36" si="0">IF($C$37=0,"",IF(C23="[for completion]","",C23/$C$37))</f>
        <v/>
      </c>
      <c r="G23" s="148" t="str">
        <f t="shared" ref="G23:G36" si="1">IF($D$37=0,"",IF(D23="[for completion]","",D23/$D$37))</f>
        <v/>
      </c>
      <c r="H23"/>
      <c r="I23" s="68"/>
      <c r="L23" s="68"/>
      <c r="M23" s="77"/>
      <c r="N23" s="77"/>
    </row>
    <row r="24" spans="1:14" x14ac:dyDescent="0.25">
      <c r="A24" s="51" t="s">
        <v>833</v>
      </c>
      <c r="B24" s="68" t="s">
        <v>604</v>
      </c>
      <c r="C24" s="141" t="s">
        <v>83</v>
      </c>
      <c r="D24" s="142" t="s">
        <v>83</v>
      </c>
      <c r="F24" s="148" t="str">
        <f t="shared" si="0"/>
        <v/>
      </c>
      <c r="G24" s="148" t="str">
        <f t="shared" si="1"/>
        <v/>
      </c>
      <c r="H24"/>
      <c r="I24" s="68"/>
      <c r="M24" s="77"/>
      <c r="N24" s="77"/>
    </row>
    <row r="25" spans="1:14" x14ac:dyDescent="0.25">
      <c r="A25" s="51" t="s">
        <v>834</v>
      </c>
      <c r="B25" s="68" t="s">
        <v>604</v>
      </c>
      <c r="C25" s="141" t="s">
        <v>83</v>
      </c>
      <c r="D25" s="142" t="s">
        <v>83</v>
      </c>
      <c r="E25" s="88"/>
      <c r="F25" s="148" t="str">
        <f t="shared" si="0"/>
        <v/>
      </c>
      <c r="G25" s="148" t="str">
        <f t="shared" si="1"/>
        <v/>
      </c>
      <c r="H25"/>
      <c r="I25" s="68"/>
      <c r="L25" s="88"/>
      <c r="M25" s="77"/>
      <c r="N25" s="77"/>
    </row>
    <row r="26" spans="1:14" x14ac:dyDescent="0.25">
      <c r="A26" s="51" t="s">
        <v>835</v>
      </c>
      <c r="B26" s="68" t="s">
        <v>604</v>
      </c>
      <c r="C26" s="141" t="s">
        <v>83</v>
      </c>
      <c r="D26" s="142" t="s">
        <v>83</v>
      </c>
      <c r="E26" s="88"/>
      <c r="F26" s="148" t="str">
        <f t="shared" si="0"/>
        <v/>
      </c>
      <c r="G26" s="148" t="str">
        <f t="shared" si="1"/>
        <v/>
      </c>
      <c r="H26"/>
      <c r="I26" s="68"/>
      <c r="L26" s="88"/>
      <c r="M26" s="77"/>
      <c r="N26" s="77"/>
    </row>
    <row r="27" spans="1:14" x14ac:dyDescent="0.25">
      <c r="A27" s="51" t="s">
        <v>836</v>
      </c>
      <c r="B27" s="68" t="s">
        <v>604</v>
      </c>
      <c r="C27" s="141" t="s">
        <v>83</v>
      </c>
      <c r="D27" s="142" t="s">
        <v>83</v>
      </c>
      <c r="E27" s="88"/>
      <c r="F27" s="148" t="str">
        <f t="shared" si="0"/>
        <v/>
      </c>
      <c r="G27" s="148" t="str">
        <f t="shared" si="1"/>
        <v/>
      </c>
      <c r="H27"/>
      <c r="I27" s="68"/>
      <c r="L27" s="88"/>
      <c r="M27" s="77"/>
      <c r="N27" s="77"/>
    </row>
    <row r="28" spans="1:14" x14ac:dyDescent="0.25">
      <c r="A28" s="51" t="s">
        <v>837</v>
      </c>
      <c r="B28" s="68" t="s">
        <v>604</v>
      </c>
      <c r="C28" s="141" t="s">
        <v>83</v>
      </c>
      <c r="D28" s="142" t="s">
        <v>83</v>
      </c>
      <c r="E28" s="88"/>
      <c r="F28" s="148" t="str">
        <f t="shared" si="0"/>
        <v/>
      </c>
      <c r="G28" s="148" t="str">
        <f t="shared" si="1"/>
        <v/>
      </c>
      <c r="H28"/>
      <c r="I28" s="68"/>
      <c r="L28" s="88"/>
      <c r="M28" s="77"/>
      <c r="N28" s="77"/>
    </row>
    <row r="29" spans="1:14" x14ac:dyDescent="0.25">
      <c r="A29" s="51" t="s">
        <v>838</v>
      </c>
      <c r="B29" s="68" t="s">
        <v>604</v>
      </c>
      <c r="C29" s="141" t="s">
        <v>83</v>
      </c>
      <c r="D29" s="142" t="s">
        <v>83</v>
      </c>
      <c r="E29" s="88"/>
      <c r="F29" s="148" t="str">
        <f t="shared" si="0"/>
        <v/>
      </c>
      <c r="G29" s="148" t="str">
        <f t="shared" si="1"/>
        <v/>
      </c>
      <c r="H29"/>
      <c r="I29" s="68"/>
      <c r="L29" s="88"/>
      <c r="M29" s="77"/>
      <c r="N29" s="77"/>
    </row>
    <row r="30" spans="1:14" x14ac:dyDescent="0.25">
      <c r="A30" s="51" t="s">
        <v>839</v>
      </c>
      <c r="B30" s="68" t="s">
        <v>604</v>
      </c>
      <c r="C30" s="141" t="s">
        <v>83</v>
      </c>
      <c r="D30" s="142" t="s">
        <v>83</v>
      </c>
      <c r="E30" s="88"/>
      <c r="F30" s="148" t="str">
        <f t="shared" si="0"/>
        <v/>
      </c>
      <c r="G30" s="148" t="str">
        <f t="shared" si="1"/>
        <v/>
      </c>
      <c r="H30"/>
      <c r="I30" s="68"/>
      <c r="L30" s="88"/>
      <c r="M30" s="77"/>
      <c r="N30" s="77"/>
    </row>
    <row r="31" spans="1:14" x14ac:dyDescent="0.25">
      <c r="A31" s="51" t="s">
        <v>840</v>
      </c>
      <c r="B31" s="68" t="s">
        <v>604</v>
      </c>
      <c r="C31" s="141" t="s">
        <v>83</v>
      </c>
      <c r="D31" s="142" t="s">
        <v>83</v>
      </c>
      <c r="E31" s="88"/>
      <c r="F31" s="148" t="str">
        <f t="shared" si="0"/>
        <v/>
      </c>
      <c r="G31" s="148" t="str">
        <f t="shared" si="1"/>
        <v/>
      </c>
      <c r="H31"/>
      <c r="I31" s="68"/>
      <c r="L31" s="88"/>
      <c r="M31" s="77"/>
      <c r="N31" s="77"/>
    </row>
    <row r="32" spans="1:14" x14ac:dyDescent="0.25">
      <c r="A32" s="51" t="s">
        <v>841</v>
      </c>
      <c r="B32" s="68" t="s">
        <v>604</v>
      </c>
      <c r="C32" s="141" t="s">
        <v>83</v>
      </c>
      <c r="D32" s="142" t="s">
        <v>83</v>
      </c>
      <c r="E32" s="88"/>
      <c r="F32" s="148" t="str">
        <f t="shared" si="0"/>
        <v/>
      </c>
      <c r="G32" s="148" t="str">
        <f t="shared" si="1"/>
        <v/>
      </c>
      <c r="H32"/>
      <c r="I32" s="68"/>
      <c r="L32" s="88"/>
      <c r="M32" s="77"/>
      <c r="N32" s="77"/>
    </row>
    <row r="33" spans="1:14" x14ac:dyDescent="0.25">
      <c r="A33" s="51" t="s">
        <v>842</v>
      </c>
      <c r="B33" s="68" t="s">
        <v>604</v>
      </c>
      <c r="C33" s="141" t="s">
        <v>83</v>
      </c>
      <c r="D33" s="142" t="s">
        <v>83</v>
      </c>
      <c r="E33" s="88"/>
      <c r="F33" s="148" t="str">
        <f t="shared" si="0"/>
        <v/>
      </c>
      <c r="G33" s="148" t="str">
        <f t="shared" si="1"/>
        <v/>
      </c>
      <c r="H33"/>
      <c r="I33" s="68"/>
      <c r="L33" s="88"/>
      <c r="M33" s="77"/>
      <c r="N33" s="77"/>
    </row>
    <row r="34" spans="1:14" x14ac:dyDescent="0.25">
      <c r="A34" s="51" t="s">
        <v>843</v>
      </c>
      <c r="B34" s="68" t="s">
        <v>604</v>
      </c>
      <c r="C34" s="141" t="s">
        <v>83</v>
      </c>
      <c r="D34" s="142" t="s">
        <v>83</v>
      </c>
      <c r="E34" s="88"/>
      <c r="F34" s="148" t="str">
        <f t="shared" si="0"/>
        <v/>
      </c>
      <c r="G34" s="148" t="str">
        <f t="shared" si="1"/>
        <v/>
      </c>
      <c r="H34"/>
      <c r="I34" s="68"/>
      <c r="L34" s="88"/>
      <c r="M34" s="77"/>
      <c r="N34" s="77"/>
    </row>
    <row r="35" spans="1:14" x14ac:dyDescent="0.25">
      <c r="A35" s="51" t="s">
        <v>844</v>
      </c>
      <c r="B35" s="68" t="s">
        <v>604</v>
      </c>
      <c r="C35" s="141" t="s">
        <v>83</v>
      </c>
      <c r="D35" s="142" t="s">
        <v>83</v>
      </c>
      <c r="E35" s="88"/>
      <c r="F35" s="148" t="str">
        <f t="shared" si="0"/>
        <v/>
      </c>
      <c r="G35" s="148" t="str">
        <f t="shared" si="1"/>
        <v/>
      </c>
      <c r="H35"/>
      <c r="I35" s="68"/>
      <c r="L35" s="88"/>
      <c r="M35" s="77"/>
      <c r="N35" s="77"/>
    </row>
    <row r="36" spans="1:14" x14ac:dyDescent="0.25">
      <c r="A36" s="51" t="s">
        <v>845</v>
      </c>
      <c r="B36" s="68" t="s">
        <v>604</v>
      </c>
      <c r="C36" s="141" t="s">
        <v>83</v>
      </c>
      <c r="D36" s="142" t="s">
        <v>83</v>
      </c>
      <c r="E36" s="88"/>
      <c r="F36" s="148" t="str">
        <f t="shared" si="0"/>
        <v/>
      </c>
      <c r="G36" s="148" t="str">
        <f t="shared" si="1"/>
        <v/>
      </c>
      <c r="H36"/>
      <c r="I36" s="68"/>
      <c r="L36" s="88"/>
      <c r="M36" s="77"/>
      <c r="N36" s="77"/>
    </row>
    <row r="37" spans="1:14" x14ac:dyDescent="0.25">
      <c r="A37" s="51" t="s">
        <v>846</v>
      </c>
      <c r="B37" s="78" t="s">
        <v>145</v>
      </c>
      <c r="C37" s="143">
        <f>SUM(C22:C36)</f>
        <v>0</v>
      </c>
      <c r="D37" s="76">
        <f>SUM(D22:D36)</f>
        <v>0</v>
      </c>
      <c r="E37" s="88"/>
      <c r="F37" s="149">
        <f>SUM(F22:F36)</f>
        <v>0</v>
      </c>
      <c r="G37" s="149">
        <f>SUM(G22:G36)</f>
        <v>0</v>
      </c>
      <c r="H37"/>
      <c r="I37" s="78"/>
      <c r="J37" s="68"/>
      <c r="K37" s="68"/>
      <c r="L37" s="88"/>
      <c r="M37" s="79"/>
      <c r="N37" s="79"/>
    </row>
    <row r="38" spans="1:14" x14ac:dyDescent="0.25">
      <c r="A38" s="70"/>
      <c r="B38" s="71" t="s">
        <v>847</v>
      </c>
      <c r="C38" s="70" t="s">
        <v>111</v>
      </c>
      <c r="D38" s="70"/>
      <c r="E38" s="72"/>
      <c r="F38" s="70" t="s">
        <v>827</v>
      </c>
      <c r="G38" s="70"/>
      <c r="H38"/>
      <c r="I38" s="99"/>
      <c r="J38" s="65"/>
      <c r="K38" s="65"/>
      <c r="L38" s="57"/>
      <c r="M38" s="65"/>
      <c r="N38" s="65"/>
    </row>
    <row r="39" spans="1:14" x14ac:dyDescent="0.25">
      <c r="A39" s="51" t="s">
        <v>848</v>
      </c>
      <c r="B39" s="68" t="s">
        <v>849</v>
      </c>
      <c r="C39" s="141" t="s">
        <v>83</v>
      </c>
      <c r="E39" s="101"/>
      <c r="F39" s="148" t="str">
        <f>IF($C$42=0,"",IF(C39="[for completion]","",C39/$C$42))</f>
        <v/>
      </c>
      <c r="G39" s="76"/>
      <c r="H39"/>
      <c r="I39" s="68"/>
      <c r="L39" s="101"/>
      <c r="M39" s="77"/>
      <c r="N39" s="76"/>
    </row>
    <row r="40" spans="1:14" x14ac:dyDescent="0.25">
      <c r="A40" s="51" t="s">
        <v>850</v>
      </c>
      <c r="B40" s="68" t="s">
        <v>851</v>
      </c>
      <c r="C40" s="141" t="s">
        <v>83</v>
      </c>
      <c r="E40" s="101"/>
      <c r="F40" s="148" t="str">
        <f>IF($C$42=0,"",IF(C40="[for completion]","",C40/$C$42))</f>
        <v/>
      </c>
      <c r="G40" s="76"/>
      <c r="H40"/>
      <c r="I40" s="68"/>
      <c r="L40" s="101"/>
      <c r="M40" s="77"/>
      <c r="N40" s="76"/>
    </row>
    <row r="41" spans="1:14" x14ac:dyDescent="0.25">
      <c r="A41" s="51" t="s">
        <v>852</v>
      </c>
      <c r="B41" s="68" t="s">
        <v>143</v>
      </c>
      <c r="C41" s="141" t="s">
        <v>83</v>
      </c>
      <c r="E41" s="88"/>
      <c r="F41" s="148" t="str">
        <f>IF($C$42=0,"",IF(C41="[for completion]","",C41/$C$42))</f>
        <v/>
      </c>
      <c r="G41" s="76"/>
      <c r="H41"/>
      <c r="I41" s="68"/>
      <c r="L41" s="88"/>
      <c r="M41" s="77"/>
      <c r="N41" s="76"/>
    </row>
    <row r="42" spans="1:14" x14ac:dyDescent="0.25">
      <c r="A42" s="51" t="s">
        <v>853</v>
      </c>
      <c r="B42" s="78" t="s">
        <v>145</v>
      </c>
      <c r="C42" s="143">
        <f>SUM(C39:C41)</f>
        <v>0</v>
      </c>
      <c r="D42" s="68"/>
      <c r="E42" s="88"/>
      <c r="F42" s="149">
        <f>SUM(F39:F41)</f>
        <v>0</v>
      </c>
      <c r="G42" s="76"/>
      <c r="H42"/>
      <c r="I42" s="68"/>
      <c r="L42" s="88"/>
      <c r="M42" s="77"/>
      <c r="N42" s="76"/>
    </row>
    <row r="43" spans="1:14" outlineLevel="1" x14ac:dyDescent="0.25">
      <c r="A43" s="51" t="s">
        <v>854</v>
      </c>
      <c r="B43" s="78"/>
      <c r="C43" s="68"/>
      <c r="D43" s="68"/>
      <c r="E43" s="88"/>
      <c r="F43" s="79"/>
      <c r="G43" s="76"/>
      <c r="H43"/>
      <c r="I43" s="68"/>
      <c r="L43" s="88"/>
      <c r="M43" s="77"/>
      <c r="N43" s="76"/>
    </row>
    <row r="44" spans="1:14" outlineLevel="1" x14ac:dyDescent="0.25">
      <c r="A44" s="51" t="s">
        <v>855</v>
      </c>
      <c r="B44" s="78"/>
      <c r="C44" s="68"/>
      <c r="D44" s="68"/>
      <c r="E44" s="88"/>
      <c r="F44" s="79"/>
      <c r="G44" s="76"/>
      <c r="H44"/>
      <c r="I44" s="68"/>
      <c r="L44" s="88"/>
      <c r="M44" s="77"/>
      <c r="N44" s="76"/>
    </row>
    <row r="45" spans="1:14" outlineLevel="1" x14ac:dyDescent="0.25">
      <c r="A45" s="51" t="s">
        <v>856</v>
      </c>
      <c r="B45" s="68"/>
      <c r="E45" s="88"/>
      <c r="F45" s="77"/>
      <c r="G45" s="76"/>
      <c r="H45"/>
      <c r="I45" s="68"/>
      <c r="L45" s="88"/>
      <c r="M45" s="77"/>
      <c r="N45" s="76"/>
    </row>
    <row r="46" spans="1:14" outlineLevel="1" x14ac:dyDescent="0.25">
      <c r="A46" s="51" t="s">
        <v>857</v>
      </c>
      <c r="B46" s="68"/>
      <c r="E46" s="88"/>
      <c r="F46" s="77"/>
      <c r="G46" s="76"/>
      <c r="H46"/>
      <c r="I46" s="68"/>
      <c r="L46" s="88"/>
      <c r="M46" s="77"/>
      <c r="N46" s="76"/>
    </row>
    <row r="47" spans="1:14" outlineLevel="1" x14ac:dyDescent="0.25">
      <c r="A47" s="51" t="s">
        <v>858</v>
      </c>
      <c r="B47" s="68"/>
      <c r="E47" s="88"/>
      <c r="F47" s="77"/>
      <c r="G47" s="76"/>
      <c r="H47"/>
      <c r="I47" s="68"/>
      <c r="L47" s="88"/>
      <c r="M47" s="77"/>
      <c r="N47" s="76"/>
    </row>
    <row r="48" spans="1:14" ht="15" customHeight="1" x14ac:dyDescent="0.25">
      <c r="A48" s="70"/>
      <c r="B48" s="71" t="s">
        <v>521</v>
      </c>
      <c r="C48" s="70" t="s">
        <v>827</v>
      </c>
      <c r="D48" s="70"/>
      <c r="E48" s="72"/>
      <c r="F48" s="73"/>
      <c r="G48" s="73"/>
      <c r="H48"/>
      <c r="I48" s="99"/>
      <c r="J48" s="65"/>
      <c r="K48" s="65"/>
      <c r="L48" s="57"/>
      <c r="M48" s="84"/>
      <c r="N48" s="84"/>
    </row>
    <row r="49" spans="1:14" x14ac:dyDescent="0.25">
      <c r="A49" s="51" t="s">
        <v>859</v>
      </c>
      <c r="B49" s="98" t="s">
        <v>523</v>
      </c>
      <c r="C49" s="138">
        <f>SUM(C50:C76)</f>
        <v>0</v>
      </c>
      <c r="G49" s="51"/>
      <c r="H49"/>
      <c r="I49" s="57"/>
      <c r="N49" s="51"/>
    </row>
    <row r="50" spans="1:14" x14ac:dyDescent="0.25">
      <c r="A50" s="51" t="s">
        <v>860</v>
      </c>
      <c r="B50" s="51" t="s">
        <v>525</v>
      </c>
      <c r="C50" s="138" t="s">
        <v>83</v>
      </c>
      <c r="G50" s="51"/>
      <c r="H50"/>
      <c r="N50" s="51"/>
    </row>
    <row r="51" spans="1:14" x14ac:dyDescent="0.25">
      <c r="A51" s="51" t="s">
        <v>861</v>
      </c>
      <c r="B51" s="51" t="s">
        <v>527</v>
      </c>
      <c r="C51" s="138" t="s">
        <v>83</v>
      </c>
      <c r="G51" s="51"/>
      <c r="H51"/>
      <c r="N51" s="51"/>
    </row>
    <row r="52" spans="1:14" x14ac:dyDescent="0.25">
      <c r="A52" s="51" t="s">
        <v>862</v>
      </c>
      <c r="B52" s="51" t="s">
        <v>529</v>
      </c>
      <c r="C52" s="138" t="s">
        <v>83</v>
      </c>
      <c r="G52" s="51"/>
      <c r="H52"/>
      <c r="N52" s="51"/>
    </row>
    <row r="53" spans="1:14" x14ac:dyDescent="0.25">
      <c r="A53" s="51" t="s">
        <v>863</v>
      </c>
      <c r="B53" s="51" t="s">
        <v>531</v>
      </c>
      <c r="C53" s="138" t="s">
        <v>83</v>
      </c>
      <c r="G53" s="51"/>
      <c r="H53"/>
      <c r="N53" s="51"/>
    </row>
    <row r="54" spans="1:14" x14ac:dyDescent="0.25">
      <c r="A54" s="51" t="s">
        <v>864</v>
      </c>
      <c r="B54" s="51" t="s">
        <v>533</v>
      </c>
      <c r="C54" s="138" t="s">
        <v>83</v>
      </c>
      <c r="G54" s="51"/>
      <c r="H54"/>
      <c r="N54" s="51"/>
    </row>
    <row r="55" spans="1:14" x14ac:dyDescent="0.25">
      <c r="A55" s="51" t="s">
        <v>865</v>
      </c>
      <c r="B55" s="51" t="s">
        <v>2355</v>
      </c>
      <c r="C55" s="138" t="s">
        <v>83</v>
      </c>
      <c r="G55" s="51"/>
      <c r="H55"/>
      <c r="N55" s="51"/>
    </row>
    <row r="56" spans="1:14" x14ac:dyDescent="0.25">
      <c r="A56" s="51" t="s">
        <v>866</v>
      </c>
      <c r="B56" s="51" t="s">
        <v>536</v>
      </c>
      <c r="C56" s="138" t="s">
        <v>83</v>
      </c>
      <c r="G56" s="51"/>
      <c r="H56"/>
      <c r="N56" s="51"/>
    </row>
    <row r="57" spans="1:14" x14ac:dyDescent="0.25">
      <c r="A57" s="51" t="s">
        <v>867</v>
      </c>
      <c r="B57" s="51" t="s">
        <v>538</v>
      </c>
      <c r="C57" s="138" t="s">
        <v>83</v>
      </c>
      <c r="G57" s="51"/>
      <c r="H57"/>
      <c r="N57" s="51"/>
    </row>
    <row r="58" spans="1:14" x14ac:dyDescent="0.25">
      <c r="A58" s="51" t="s">
        <v>868</v>
      </c>
      <c r="B58" s="51" t="s">
        <v>540</v>
      </c>
      <c r="C58" s="138" t="s">
        <v>83</v>
      </c>
      <c r="G58" s="51"/>
      <c r="H58"/>
      <c r="N58" s="51"/>
    </row>
    <row r="59" spans="1:14" x14ac:dyDescent="0.25">
      <c r="A59" s="51" t="s">
        <v>869</v>
      </c>
      <c r="B59" s="51" t="s">
        <v>542</v>
      </c>
      <c r="C59" s="138" t="s">
        <v>83</v>
      </c>
      <c r="G59" s="51"/>
      <c r="H59"/>
      <c r="N59" s="51"/>
    </row>
    <row r="60" spans="1:14" x14ac:dyDescent="0.25">
      <c r="A60" s="51" t="s">
        <v>870</v>
      </c>
      <c r="B60" s="51" t="s">
        <v>544</v>
      </c>
      <c r="C60" s="138" t="s">
        <v>83</v>
      </c>
      <c r="G60" s="51"/>
      <c r="H60"/>
      <c r="N60" s="51"/>
    </row>
    <row r="61" spans="1:14" x14ac:dyDescent="0.25">
      <c r="A61" s="51" t="s">
        <v>871</v>
      </c>
      <c r="B61" s="51" t="s">
        <v>546</v>
      </c>
      <c r="C61" s="138" t="s">
        <v>83</v>
      </c>
      <c r="G61" s="51"/>
      <c r="H61"/>
      <c r="N61" s="51"/>
    </row>
    <row r="62" spans="1:14" x14ac:dyDescent="0.25">
      <c r="A62" s="51" t="s">
        <v>872</v>
      </c>
      <c r="B62" s="51" t="s">
        <v>548</v>
      </c>
      <c r="C62" s="138" t="s">
        <v>83</v>
      </c>
      <c r="G62" s="51"/>
      <c r="H62"/>
      <c r="N62" s="51"/>
    </row>
    <row r="63" spans="1:14" x14ac:dyDescent="0.25">
      <c r="A63" s="51" t="s">
        <v>873</v>
      </c>
      <c r="B63" s="51" t="s">
        <v>550</v>
      </c>
      <c r="C63" s="138" t="s">
        <v>83</v>
      </c>
      <c r="G63" s="51"/>
      <c r="H63"/>
      <c r="N63" s="51"/>
    </row>
    <row r="64" spans="1:14" x14ac:dyDescent="0.25">
      <c r="A64" s="51" t="s">
        <v>874</v>
      </c>
      <c r="B64" s="51" t="s">
        <v>552</v>
      </c>
      <c r="C64" s="138" t="s">
        <v>83</v>
      </c>
      <c r="G64" s="51"/>
      <c r="H64"/>
      <c r="N64" s="51"/>
    </row>
    <row r="65" spans="1:14" x14ac:dyDescent="0.25">
      <c r="A65" s="51" t="s">
        <v>875</v>
      </c>
      <c r="B65" s="51" t="s">
        <v>3</v>
      </c>
      <c r="C65" s="138" t="s">
        <v>83</v>
      </c>
      <c r="G65" s="51"/>
      <c r="H65"/>
      <c r="N65" s="51"/>
    </row>
    <row r="66" spans="1:14" x14ac:dyDescent="0.25">
      <c r="A66" s="51" t="s">
        <v>876</v>
      </c>
      <c r="B66" s="51" t="s">
        <v>555</v>
      </c>
      <c r="C66" s="138" t="s">
        <v>83</v>
      </c>
      <c r="G66" s="51"/>
      <c r="H66"/>
      <c r="N66" s="51"/>
    </row>
    <row r="67" spans="1:14" x14ac:dyDescent="0.25">
      <c r="A67" s="51" t="s">
        <v>877</v>
      </c>
      <c r="B67" s="51" t="s">
        <v>557</v>
      </c>
      <c r="C67" s="138" t="s">
        <v>83</v>
      </c>
      <c r="G67" s="51"/>
      <c r="H67"/>
      <c r="N67" s="51"/>
    </row>
    <row r="68" spans="1:14" x14ac:dyDescent="0.25">
      <c r="A68" s="51" t="s">
        <v>878</v>
      </c>
      <c r="B68" s="51" t="s">
        <v>559</v>
      </c>
      <c r="C68" s="138" t="s">
        <v>83</v>
      </c>
      <c r="G68" s="51"/>
      <c r="H68"/>
      <c r="N68" s="51"/>
    </row>
    <row r="69" spans="1:14" x14ac:dyDescent="0.25">
      <c r="A69" s="51" t="s">
        <v>879</v>
      </c>
      <c r="B69" s="51" t="s">
        <v>561</v>
      </c>
      <c r="C69" s="138" t="s">
        <v>83</v>
      </c>
      <c r="G69" s="51"/>
      <c r="H69"/>
      <c r="N69" s="51"/>
    </row>
    <row r="70" spans="1:14" x14ac:dyDescent="0.25">
      <c r="A70" s="51" t="s">
        <v>880</v>
      </c>
      <c r="B70" s="51" t="s">
        <v>563</v>
      </c>
      <c r="C70" s="138" t="s">
        <v>83</v>
      </c>
      <c r="G70" s="51"/>
      <c r="H70"/>
      <c r="N70" s="51"/>
    </row>
    <row r="71" spans="1:14" x14ac:dyDescent="0.25">
      <c r="A71" s="51" t="s">
        <v>881</v>
      </c>
      <c r="B71" s="51" t="s">
        <v>565</v>
      </c>
      <c r="C71" s="138" t="s">
        <v>83</v>
      </c>
      <c r="G71" s="51"/>
      <c r="H71"/>
      <c r="N71" s="51"/>
    </row>
    <row r="72" spans="1:14" x14ac:dyDescent="0.25">
      <c r="A72" s="51" t="s">
        <v>882</v>
      </c>
      <c r="B72" s="51" t="s">
        <v>567</v>
      </c>
      <c r="C72" s="138" t="s">
        <v>83</v>
      </c>
      <c r="G72" s="51"/>
      <c r="H72"/>
      <c r="N72" s="51"/>
    </row>
    <row r="73" spans="1:14" x14ac:dyDescent="0.25">
      <c r="A73" s="51" t="s">
        <v>883</v>
      </c>
      <c r="B73" s="51" t="s">
        <v>569</v>
      </c>
      <c r="C73" s="138" t="s">
        <v>83</v>
      </c>
      <c r="G73" s="51"/>
      <c r="H73"/>
      <c r="N73" s="51"/>
    </row>
    <row r="74" spans="1:14" x14ac:dyDescent="0.25">
      <c r="A74" s="51" t="s">
        <v>884</v>
      </c>
      <c r="B74" s="51" t="s">
        <v>571</v>
      </c>
      <c r="C74" s="138" t="s">
        <v>83</v>
      </c>
      <c r="G74" s="51"/>
      <c r="H74"/>
      <c r="N74" s="51"/>
    </row>
    <row r="75" spans="1:14" x14ac:dyDescent="0.25">
      <c r="A75" s="51" t="s">
        <v>885</v>
      </c>
      <c r="B75" s="51" t="s">
        <v>573</v>
      </c>
      <c r="C75" s="138" t="s">
        <v>83</v>
      </c>
      <c r="G75" s="51"/>
      <c r="H75"/>
      <c r="N75" s="51"/>
    </row>
    <row r="76" spans="1:14" x14ac:dyDescent="0.25">
      <c r="A76" s="51" t="s">
        <v>886</v>
      </c>
      <c r="B76" s="51" t="s">
        <v>6</v>
      </c>
      <c r="C76" s="138" t="s">
        <v>83</v>
      </c>
      <c r="G76" s="51"/>
      <c r="H76"/>
      <c r="N76" s="51"/>
    </row>
    <row r="77" spans="1:14" x14ac:dyDescent="0.25">
      <c r="A77" s="51" t="s">
        <v>887</v>
      </c>
      <c r="B77" s="98" t="s">
        <v>315</v>
      </c>
      <c r="C77" s="138">
        <f>SUM(C78:C80)</f>
        <v>0</v>
      </c>
      <c r="G77" s="51"/>
      <c r="H77"/>
      <c r="I77" s="57"/>
      <c r="N77" s="51"/>
    </row>
    <row r="78" spans="1:14" x14ac:dyDescent="0.25">
      <c r="A78" s="51" t="s">
        <v>888</v>
      </c>
      <c r="B78" s="51" t="s">
        <v>579</v>
      </c>
      <c r="C78" s="138" t="s">
        <v>83</v>
      </c>
      <c r="G78" s="51"/>
      <c r="H78"/>
      <c r="N78" s="51"/>
    </row>
    <row r="79" spans="1:14" x14ac:dyDescent="0.25">
      <c r="A79" s="51" t="s">
        <v>889</v>
      </c>
      <c r="B79" s="51" t="s">
        <v>581</v>
      </c>
      <c r="C79" s="138" t="s">
        <v>83</v>
      </c>
      <c r="G79" s="51"/>
      <c r="H79"/>
      <c r="N79" s="51"/>
    </row>
    <row r="80" spans="1:14" x14ac:dyDescent="0.25">
      <c r="A80" s="51" t="s">
        <v>890</v>
      </c>
      <c r="B80" s="51" t="s">
        <v>2</v>
      </c>
      <c r="C80" s="138" t="s">
        <v>83</v>
      </c>
      <c r="G80" s="51"/>
      <c r="H80"/>
      <c r="N80" s="51"/>
    </row>
    <row r="81" spans="1:14" x14ac:dyDescent="0.25">
      <c r="A81" s="51" t="s">
        <v>891</v>
      </c>
      <c r="B81" s="98" t="s">
        <v>143</v>
      </c>
      <c r="C81" s="138">
        <f>SUM(C82:C92)</f>
        <v>0</v>
      </c>
      <c r="G81" s="51"/>
      <c r="H81"/>
      <c r="I81" s="57"/>
      <c r="N81" s="51"/>
    </row>
    <row r="82" spans="1:14" x14ac:dyDescent="0.25">
      <c r="A82" s="51" t="s">
        <v>892</v>
      </c>
      <c r="B82" s="68" t="s">
        <v>317</v>
      </c>
      <c r="C82" s="138" t="s">
        <v>83</v>
      </c>
      <c r="G82" s="51"/>
      <c r="H82"/>
      <c r="I82" s="68"/>
      <c r="N82" s="51"/>
    </row>
    <row r="83" spans="1:14" x14ac:dyDescent="0.25">
      <c r="A83" s="51" t="s">
        <v>893</v>
      </c>
      <c r="B83" s="51" t="s">
        <v>576</v>
      </c>
      <c r="C83" s="138" t="s">
        <v>83</v>
      </c>
      <c r="G83" s="51"/>
      <c r="H83"/>
      <c r="I83" s="68"/>
      <c r="N83" s="51"/>
    </row>
    <row r="84" spans="1:14" x14ac:dyDescent="0.25">
      <c r="A84" s="51" t="s">
        <v>894</v>
      </c>
      <c r="B84" s="68" t="s">
        <v>319</v>
      </c>
      <c r="C84" s="138" t="s">
        <v>83</v>
      </c>
      <c r="G84" s="51"/>
      <c r="H84"/>
      <c r="I84" s="68"/>
      <c r="N84" s="51"/>
    </row>
    <row r="85" spans="1:14" x14ac:dyDescent="0.25">
      <c r="A85" s="51" t="s">
        <v>895</v>
      </c>
      <c r="B85" s="68" t="s">
        <v>321</v>
      </c>
      <c r="C85" s="138" t="s">
        <v>83</v>
      </c>
      <c r="G85" s="51"/>
      <c r="H85"/>
      <c r="I85" s="68"/>
      <c r="N85" s="51"/>
    </row>
    <row r="86" spans="1:14" x14ac:dyDescent="0.25">
      <c r="A86" s="51" t="s">
        <v>896</v>
      </c>
      <c r="B86" s="68" t="s">
        <v>12</v>
      </c>
      <c r="C86" s="138" t="s">
        <v>83</v>
      </c>
      <c r="G86" s="51"/>
      <c r="H86"/>
      <c r="I86" s="68"/>
      <c r="N86" s="51"/>
    </row>
    <row r="87" spans="1:14" x14ac:dyDescent="0.25">
      <c r="A87" s="51" t="s">
        <v>897</v>
      </c>
      <c r="B87" s="68" t="s">
        <v>324</v>
      </c>
      <c r="C87" s="138" t="s">
        <v>83</v>
      </c>
      <c r="G87" s="51"/>
      <c r="H87"/>
      <c r="I87" s="68"/>
      <c r="N87" s="51"/>
    </row>
    <row r="88" spans="1:14" x14ac:dyDescent="0.25">
      <c r="A88" s="51" t="s">
        <v>898</v>
      </c>
      <c r="B88" s="68" t="s">
        <v>326</v>
      </c>
      <c r="C88" s="138" t="s">
        <v>83</v>
      </c>
      <c r="G88" s="51"/>
      <c r="H88"/>
      <c r="I88" s="68"/>
      <c r="N88" s="51"/>
    </row>
    <row r="89" spans="1:14" x14ac:dyDescent="0.25">
      <c r="A89" s="51" t="s">
        <v>899</v>
      </c>
      <c r="B89" s="68" t="s">
        <v>328</v>
      </c>
      <c r="C89" s="138" t="s">
        <v>83</v>
      </c>
      <c r="G89" s="51"/>
      <c r="H89"/>
      <c r="I89" s="68"/>
      <c r="N89" s="51"/>
    </row>
    <row r="90" spans="1:14" x14ac:dyDescent="0.25">
      <c r="A90" s="51" t="s">
        <v>900</v>
      </c>
      <c r="B90" s="68" t="s">
        <v>330</v>
      </c>
      <c r="C90" s="138" t="s">
        <v>83</v>
      </c>
      <c r="G90" s="51"/>
      <c r="H90"/>
      <c r="I90" s="68"/>
      <c r="N90" s="51"/>
    </row>
    <row r="91" spans="1:14" x14ac:dyDescent="0.25">
      <c r="A91" s="51" t="s">
        <v>901</v>
      </c>
      <c r="B91" s="68" t="s">
        <v>332</v>
      </c>
      <c r="C91" s="138" t="s">
        <v>83</v>
      </c>
      <c r="G91" s="51"/>
      <c r="H91"/>
      <c r="I91" s="68"/>
      <c r="N91" s="51"/>
    </row>
    <row r="92" spans="1:14" x14ac:dyDescent="0.25">
      <c r="A92" s="51" t="s">
        <v>902</v>
      </c>
      <c r="B92" s="68" t="s">
        <v>143</v>
      </c>
      <c r="C92" s="138" t="s">
        <v>83</v>
      </c>
      <c r="G92" s="51"/>
      <c r="H92"/>
      <c r="I92" s="68"/>
      <c r="N92" s="51"/>
    </row>
    <row r="93" spans="1:14" outlineLevel="1" x14ac:dyDescent="0.25">
      <c r="A93" s="51" t="s">
        <v>903</v>
      </c>
      <c r="B93" s="80" t="s">
        <v>147</v>
      </c>
      <c r="C93" s="138"/>
      <c r="G93" s="51"/>
      <c r="H93"/>
      <c r="I93" s="68"/>
      <c r="N93" s="51"/>
    </row>
    <row r="94" spans="1:14" outlineLevel="1" x14ac:dyDescent="0.25">
      <c r="A94" s="51" t="s">
        <v>904</v>
      </c>
      <c r="B94" s="80" t="s">
        <v>147</v>
      </c>
      <c r="C94" s="138"/>
      <c r="G94" s="51"/>
      <c r="H94"/>
      <c r="I94" s="68"/>
      <c r="N94" s="51"/>
    </row>
    <row r="95" spans="1:14" outlineLevel="1" x14ac:dyDescent="0.25">
      <c r="A95" s="51" t="s">
        <v>905</v>
      </c>
      <c r="B95" s="80" t="s">
        <v>147</v>
      </c>
      <c r="C95" s="138"/>
      <c r="G95" s="51"/>
      <c r="H95"/>
      <c r="I95" s="68"/>
      <c r="N95" s="51"/>
    </row>
    <row r="96" spans="1:14" outlineLevel="1" x14ac:dyDescent="0.25">
      <c r="A96" s="51" t="s">
        <v>906</v>
      </c>
      <c r="B96" s="80" t="s">
        <v>147</v>
      </c>
      <c r="C96" s="138"/>
      <c r="G96" s="51"/>
      <c r="H96"/>
      <c r="I96" s="68"/>
      <c r="N96" s="51"/>
    </row>
    <row r="97" spans="1:14" outlineLevel="1" x14ac:dyDescent="0.25">
      <c r="A97" s="51" t="s">
        <v>907</v>
      </c>
      <c r="B97" s="80" t="s">
        <v>147</v>
      </c>
      <c r="C97" s="138"/>
      <c r="G97" s="51"/>
      <c r="H97"/>
      <c r="I97" s="68"/>
      <c r="N97" s="51"/>
    </row>
    <row r="98" spans="1:14" outlineLevel="1" x14ac:dyDescent="0.25">
      <c r="A98" s="51" t="s">
        <v>908</v>
      </c>
      <c r="B98" s="80" t="s">
        <v>147</v>
      </c>
      <c r="C98" s="138"/>
      <c r="G98" s="51"/>
      <c r="H98"/>
      <c r="I98" s="68"/>
      <c r="N98" s="51"/>
    </row>
    <row r="99" spans="1:14" outlineLevel="1" x14ac:dyDescent="0.25">
      <c r="A99" s="51" t="s">
        <v>909</v>
      </c>
      <c r="B99" s="80" t="s">
        <v>147</v>
      </c>
      <c r="C99" s="138"/>
      <c r="G99" s="51"/>
      <c r="H99"/>
      <c r="I99" s="68"/>
      <c r="N99" s="51"/>
    </row>
    <row r="100" spans="1:14" outlineLevel="1" x14ac:dyDescent="0.25">
      <c r="A100" s="51" t="s">
        <v>910</v>
      </c>
      <c r="B100" s="80" t="s">
        <v>147</v>
      </c>
      <c r="C100" s="138"/>
      <c r="G100" s="51"/>
      <c r="H100"/>
      <c r="I100" s="68"/>
      <c r="N100" s="51"/>
    </row>
    <row r="101" spans="1:14" outlineLevel="1" x14ac:dyDescent="0.25">
      <c r="A101" s="51" t="s">
        <v>911</v>
      </c>
      <c r="B101" s="80" t="s">
        <v>147</v>
      </c>
      <c r="C101" s="138"/>
      <c r="G101" s="51"/>
      <c r="H101"/>
      <c r="I101" s="68"/>
      <c r="N101" s="51"/>
    </row>
    <row r="102" spans="1:14" outlineLevel="1" x14ac:dyDescent="0.25">
      <c r="A102" s="51" t="s">
        <v>912</v>
      </c>
      <c r="B102" s="80" t="s">
        <v>147</v>
      </c>
      <c r="C102" s="138"/>
      <c r="G102" s="51"/>
      <c r="H102"/>
      <c r="I102" s="68"/>
      <c r="N102" s="51"/>
    </row>
    <row r="103" spans="1:14" ht="15" customHeight="1" x14ac:dyDescent="0.25">
      <c r="A103" s="70"/>
      <c r="B103" s="147" t="s">
        <v>1605</v>
      </c>
      <c r="C103" s="139" t="s">
        <v>827</v>
      </c>
      <c r="D103" s="70"/>
      <c r="E103" s="72"/>
      <c r="F103" s="70"/>
      <c r="G103" s="73"/>
      <c r="H103"/>
      <c r="I103" s="99"/>
      <c r="J103" s="65"/>
      <c r="K103" s="65"/>
      <c r="L103" s="57"/>
      <c r="M103" s="65"/>
      <c r="N103" s="84"/>
    </row>
    <row r="104" spans="1:14" x14ac:dyDescent="0.25">
      <c r="A104" s="51" t="s">
        <v>913</v>
      </c>
      <c r="B104" s="68" t="s">
        <v>604</v>
      </c>
      <c r="C104" s="138" t="s">
        <v>83</v>
      </c>
      <c r="G104" s="51"/>
      <c r="H104"/>
      <c r="I104" s="68"/>
      <c r="N104" s="51"/>
    </row>
    <row r="105" spans="1:14" x14ac:dyDescent="0.25">
      <c r="A105" s="51" t="s">
        <v>914</v>
      </c>
      <c r="B105" s="68" t="s">
        <v>604</v>
      </c>
      <c r="C105" s="138" t="s">
        <v>83</v>
      </c>
      <c r="G105" s="51"/>
      <c r="H105"/>
      <c r="I105" s="68"/>
      <c r="N105" s="51"/>
    </row>
    <row r="106" spans="1:14" x14ac:dyDescent="0.25">
      <c r="A106" s="51" t="s">
        <v>915</v>
      </c>
      <c r="B106" s="68" t="s">
        <v>604</v>
      </c>
      <c r="C106" s="138" t="s">
        <v>83</v>
      </c>
      <c r="G106" s="51"/>
      <c r="H106"/>
      <c r="I106" s="68"/>
      <c r="N106" s="51"/>
    </row>
    <row r="107" spans="1:14" x14ac:dyDescent="0.25">
      <c r="A107" s="51" t="s">
        <v>916</v>
      </c>
      <c r="B107" s="68" t="s">
        <v>604</v>
      </c>
      <c r="C107" s="138" t="s">
        <v>83</v>
      </c>
      <c r="G107" s="51"/>
      <c r="H107"/>
      <c r="I107" s="68"/>
      <c r="N107" s="51"/>
    </row>
    <row r="108" spans="1:14" x14ac:dyDescent="0.25">
      <c r="A108" s="51" t="s">
        <v>917</v>
      </c>
      <c r="B108" s="68" t="s">
        <v>604</v>
      </c>
      <c r="C108" s="138" t="s">
        <v>83</v>
      </c>
      <c r="G108" s="51"/>
      <c r="H108"/>
      <c r="I108" s="68"/>
      <c r="N108" s="51"/>
    </row>
    <row r="109" spans="1:14" x14ac:dyDescent="0.25">
      <c r="A109" s="51" t="s">
        <v>918</v>
      </c>
      <c r="B109" s="68" t="s">
        <v>604</v>
      </c>
      <c r="C109" s="138" t="s">
        <v>83</v>
      </c>
      <c r="G109" s="51"/>
      <c r="H109"/>
      <c r="I109" s="68"/>
      <c r="N109" s="51"/>
    </row>
    <row r="110" spans="1:14" x14ac:dyDescent="0.25">
      <c r="A110" s="51" t="s">
        <v>919</v>
      </c>
      <c r="B110" s="68" t="s">
        <v>604</v>
      </c>
      <c r="C110" s="138" t="s">
        <v>83</v>
      </c>
      <c r="G110" s="51"/>
      <c r="H110"/>
      <c r="I110" s="68"/>
      <c r="N110" s="51"/>
    </row>
    <row r="111" spans="1:14" x14ac:dyDescent="0.25">
      <c r="A111" s="51" t="s">
        <v>920</v>
      </c>
      <c r="B111" s="68" t="s">
        <v>604</v>
      </c>
      <c r="C111" s="138" t="s">
        <v>83</v>
      </c>
      <c r="G111" s="51"/>
      <c r="H111"/>
      <c r="I111" s="68"/>
      <c r="N111" s="51"/>
    </row>
    <row r="112" spans="1:14" x14ac:dyDescent="0.25">
      <c r="A112" s="51" t="s">
        <v>921</v>
      </c>
      <c r="B112" s="68" t="s">
        <v>604</v>
      </c>
      <c r="C112" s="138" t="s">
        <v>83</v>
      </c>
      <c r="G112" s="51"/>
      <c r="H112"/>
      <c r="I112" s="68"/>
      <c r="N112" s="51"/>
    </row>
    <row r="113" spans="1:14" x14ac:dyDescent="0.25">
      <c r="A113" s="51" t="s">
        <v>922</v>
      </c>
      <c r="B113" s="68" t="s">
        <v>604</v>
      </c>
      <c r="C113" s="138" t="s">
        <v>83</v>
      </c>
      <c r="G113" s="51"/>
      <c r="H113"/>
      <c r="I113" s="68"/>
      <c r="N113" s="51"/>
    </row>
    <row r="114" spans="1:14" x14ac:dyDescent="0.25">
      <c r="A114" s="51" t="s">
        <v>923</v>
      </c>
      <c r="B114" s="68" t="s">
        <v>604</v>
      </c>
      <c r="C114" s="138" t="s">
        <v>83</v>
      </c>
      <c r="G114" s="51"/>
      <c r="H114"/>
      <c r="I114" s="68"/>
      <c r="N114" s="51"/>
    </row>
    <row r="115" spans="1:14" x14ac:dyDescent="0.25">
      <c r="A115" s="51" t="s">
        <v>924</v>
      </c>
      <c r="B115" s="68" t="s">
        <v>604</v>
      </c>
      <c r="C115" s="138" t="s">
        <v>83</v>
      </c>
      <c r="G115" s="51"/>
      <c r="H115"/>
      <c r="I115" s="68"/>
      <c r="N115" s="51"/>
    </row>
    <row r="116" spans="1:14" x14ac:dyDescent="0.25">
      <c r="A116" s="51" t="s">
        <v>925</v>
      </c>
      <c r="B116" s="68" t="s">
        <v>604</v>
      </c>
      <c r="C116" s="138" t="s">
        <v>83</v>
      </c>
      <c r="G116" s="51"/>
      <c r="H116"/>
      <c r="I116" s="68"/>
      <c r="N116" s="51"/>
    </row>
    <row r="117" spans="1:14" x14ac:dyDescent="0.25">
      <c r="A117" s="51" t="s">
        <v>926</v>
      </c>
      <c r="B117" s="68" t="s">
        <v>604</v>
      </c>
      <c r="C117" s="138" t="s">
        <v>83</v>
      </c>
      <c r="G117" s="51"/>
      <c r="H117"/>
      <c r="I117" s="68"/>
      <c r="N117" s="51"/>
    </row>
    <row r="118" spans="1:14" x14ac:dyDescent="0.25">
      <c r="A118" s="51" t="s">
        <v>927</v>
      </c>
      <c r="B118" s="68" t="s">
        <v>604</v>
      </c>
      <c r="C118" s="138" t="s">
        <v>83</v>
      </c>
      <c r="G118" s="51"/>
      <c r="H118"/>
      <c r="I118" s="68"/>
      <c r="N118" s="51"/>
    </row>
    <row r="119" spans="1:14" x14ac:dyDescent="0.25">
      <c r="A119" s="51" t="s">
        <v>928</v>
      </c>
      <c r="B119" s="68" t="s">
        <v>604</v>
      </c>
      <c r="C119" s="138" t="s">
        <v>83</v>
      </c>
      <c r="G119" s="51"/>
      <c r="H119"/>
      <c r="I119" s="68"/>
      <c r="N119" s="51"/>
    </row>
    <row r="120" spans="1:14" x14ac:dyDescent="0.25">
      <c r="A120" s="51" t="s">
        <v>929</v>
      </c>
      <c r="B120" s="68" t="s">
        <v>604</v>
      </c>
      <c r="C120" s="138" t="s">
        <v>83</v>
      </c>
      <c r="G120" s="51"/>
      <c r="H120"/>
      <c r="I120" s="68"/>
      <c r="N120" s="51"/>
    </row>
    <row r="121" spans="1:14" x14ac:dyDescent="0.25">
      <c r="A121" s="51" t="s">
        <v>930</v>
      </c>
      <c r="B121" s="68" t="s">
        <v>604</v>
      </c>
      <c r="C121" s="138" t="s">
        <v>83</v>
      </c>
      <c r="G121" s="51"/>
      <c r="H121"/>
      <c r="I121" s="68"/>
      <c r="N121" s="51"/>
    </row>
    <row r="122" spans="1:14" x14ac:dyDescent="0.25">
      <c r="A122" s="51" t="s">
        <v>931</v>
      </c>
      <c r="B122" s="68" t="s">
        <v>604</v>
      </c>
      <c r="C122" s="138" t="s">
        <v>83</v>
      </c>
      <c r="G122" s="51"/>
      <c r="H122"/>
      <c r="I122" s="68"/>
      <c r="N122" s="51"/>
    </row>
    <row r="123" spans="1:14" x14ac:dyDescent="0.25">
      <c r="A123" s="51" t="s">
        <v>932</v>
      </c>
      <c r="B123" s="68" t="s">
        <v>604</v>
      </c>
      <c r="C123" s="138" t="s">
        <v>83</v>
      </c>
      <c r="G123" s="51"/>
      <c r="H123"/>
      <c r="I123" s="68"/>
      <c r="N123" s="51"/>
    </row>
    <row r="124" spans="1:14" x14ac:dyDescent="0.25">
      <c r="A124" s="51" t="s">
        <v>933</v>
      </c>
      <c r="B124" s="68" t="s">
        <v>604</v>
      </c>
      <c r="C124" s="138" t="s">
        <v>83</v>
      </c>
      <c r="G124" s="51"/>
      <c r="H124"/>
      <c r="I124" s="68"/>
      <c r="N124" s="51"/>
    </row>
    <row r="125" spans="1:14" x14ac:dyDescent="0.25">
      <c r="A125" s="51" t="s">
        <v>934</v>
      </c>
      <c r="B125" s="68" t="s">
        <v>604</v>
      </c>
      <c r="C125" s="138" t="s">
        <v>83</v>
      </c>
      <c r="G125" s="51"/>
      <c r="H125"/>
      <c r="I125" s="68"/>
      <c r="N125" s="51"/>
    </row>
    <row r="126" spans="1:14" x14ac:dyDescent="0.25">
      <c r="A126" s="51" t="s">
        <v>935</v>
      </c>
      <c r="B126" s="68" t="s">
        <v>604</v>
      </c>
      <c r="C126" s="138" t="s">
        <v>83</v>
      </c>
      <c r="G126" s="51"/>
      <c r="H126"/>
      <c r="I126" s="68"/>
      <c r="N126" s="51"/>
    </row>
    <row r="127" spans="1:14" x14ac:dyDescent="0.25">
      <c r="A127" s="51" t="s">
        <v>936</v>
      </c>
      <c r="B127" s="68" t="s">
        <v>604</v>
      </c>
      <c r="C127" s="138" t="s">
        <v>83</v>
      </c>
      <c r="G127" s="51"/>
      <c r="H127"/>
      <c r="I127" s="68"/>
      <c r="N127" s="51"/>
    </row>
    <row r="128" spans="1:14" x14ac:dyDescent="0.25">
      <c r="A128" s="51" t="s">
        <v>937</v>
      </c>
      <c r="B128" s="68" t="s">
        <v>604</v>
      </c>
      <c r="C128" s="51" t="s">
        <v>83</v>
      </c>
      <c r="G128" s="51"/>
      <c r="H128"/>
      <c r="I128" s="68"/>
      <c r="N128" s="51"/>
    </row>
    <row r="129" spans="1:14" x14ac:dyDescent="0.25">
      <c r="A129" s="70"/>
      <c r="B129" s="71" t="s">
        <v>635</v>
      </c>
      <c r="C129" s="70" t="s">
        <v>827</v>
      </c>
      <c r="D129" s="70"/>
      <c r="E129" s="70"/>
      <c r="F129" s="73"/>
      <c r="G129" s="73"/>
      <c r="H129"/>
      <c r="I129" s="99"/>
      <c r="J129" s="65"/>
      <c r="K129" s="65"/>
      <c r="L129" s="65"/>
      <c r="M129" s="84"/>
      <c r="N129" s="84"/>
    </row>
    <row r="130" spans="1:14" x14ac:dyDescent="0.25">
      <c r="A130" s="51" t="s">
        <v>938</v>
      </c>
      <c r="B130" s="51" t="s">
        <v>637</v>
      </c>
      <c r="C130" s="138" t="s">
        <v>83</v>
      </c>
      <c r="D130"/>
      <c r="E130"/>
      <c r="F130"/>
      <c r="G130"/>
      <c r="H130"/>
      <c r="K130"/>
      <c r="L130"/>
      <c r="M130"/>
      <c r="N130"/>
    </row>
    <row r="131" spans="1:14" x14ac:dyDescent="0.25">
      <c r="A131" s="51" t="s">
        <v>939</v>
      </c>
      <c r="B131" s="51" t="s">
        <v>639</v>
      </c>
      <c r="C131" s="138" t="s">
        <v>83</v>
      </c>
      <c r="D131"/>
      <c r="E131"/>
      <c r="F131"/>
      <c r="G131"/>
      <c r="H131"/>
      <c r="K131"/>
      <c r="L131"/>
      <c r="M131"/>
      <c r="N131"/>
    </row>
    <row r="132" spans="1:14" x14ac:dyDescent="0.25">
      <c r="A132" s="51" t="s">
        <v>940</v>
      </c>
      <c r="B132" s="51" t="s">
        <v>143</v>
      </c>
      <c r="C132" s="138" t="s">
        <v>83</v>
      </c>
      <c r="D132"/>
      <c r="E132"/>
      <c r="F132"/>
      <c r="G132"/>
      <c r="H132"/>
      <c r="K132"/>
      <c r="L132"/>
      <c r="M132"/>
      <c r="N132"/>
    </row>
    <row r="133" spans="1:14" outlineLevel="1" x14ac:dyDescent="0.25">
      <c r="A133" s="51" t="s">
        <v>941</v>
      </c>
      <c r="C133" s="138"/>
      <c r="D133"/>
      <c r="E133"/>
      <c r="F133"/>
      <c r="G133"/>
      <c r="H133"/>
      <c r="K133"/>
      <c r="L133"/>
      <c r="M133"/>
      <c r="N133"/>
    </row>
    <row r="134" spans="1:14" outlineLevel="1" x14ac:dyDescent="0.25">
      <c r="A134" s="51" t="s">
        <v>942</v>
      </c>
      <c r="C134" s="138"/>
      <c r="D134"/>
      <c r="E134"/>
      <c r="F134"/>
      <c r="G134"/>
      <c r="H134"/>
      <c r="K134"/>
      <c r="L134"/>
      <c r="M134"/>
      <c r="N134"/>
    </row>
    <row r="135" spans="1:14" outlineLevel="1" x14ac:dyDescent="0.25">
      <c r="A135" s="51" t="s">
        <v>943</v>
      </c>
      <c r="C135" s="138"/>
      <c r="D135"/>
      <c r="E135"/>
      <c r="F135"/>
      <c r="G135"/>
      <c r="H135"/>
      <c r="K135"/>
      <c r="L135"/>
      <c r="M135"/>
      <c r="N135"/>
    </row>
    <row r="136" spans="1:14" outlineLevel="1" x14ac:dyDescent="0.25">
      <c r="A136" s="51" t="s">
        <v>944</v>
      </c>
      <c r="C136" s="138"/>
      <c r="D136"/>
      <c r="E136"/>
      <c r="F136"/>
      <c r="G136"/>
      <c r="H136"/>
      <c r="K136"/>
      <c r="L136"/>
      <c r="M136"/>
      <c r="N136"/>
    </row>
    <row r="137" spans="1:14" x14ac:dyDescent="0.25">
      <c r="A137" s="70"/>
      <c r="B137" s="71" t="s">
        <v>647</v>
      </c>
      <c r="C137" s="70" t="s">
        <v>827</v>
      </c>
      <c r="D137" s="70"/>
      <c r="E137" s="70"/>
      <c r="F137" s="73"/>
      <c r="G137" s="73"/>
      <c r="H137"/>
      <c r="I137" s="99"/>
      <c r="J137" s="65"/>
      <c r="K137" s="65"/>
      <c r="L137" s="65"/>
      <c r="M137" s="84"/>
      <c r="N137" s="84"/>
    </row>
    <row r="138" spans="1:14" x14ac:dyDescent="0.25">
      <c r="A138" s="51" t="s">
        <v>945</v>
      </c>
      <c r="B138" s="51" t="s">
        <v>649</v>
      </c>
      <c r="C138" s="138" t="s">
        <v>83</v>
      </c>
      <c r="D138" s="101"/>
      <c r="E138" s="101"/>
      <c r="F138" s="88"/>
      <c r="G138" s="76"/>
      <c r="H138"/>
      <c r="K138" s="101"/>
      <c r="L138" s="101"/>
      <c r="M138" s="88"/>
      <c r="N138" s="76"/>
    </row>
    <row r="139" spans="1:14" x14ac:dyDescent="0.25">
      <c r="A139" s="51" t="s">
        <v>946</v>
      </c>
      <c r="B139" s="51" t="s">
        <v>651</v>
      </c>
      <c r="C139" s="138" t="s">
        <v>83</v>
      </c>
      <c r="D139" s="101"/>
      <c r="E139" s="101"/>
      <c r="F139" s="88"/>
      <c r="G139" s="76"/>
      <c r="H139"/>
      <c r="K139" s="101"/>
      <c r="L139" s="101"/>
      <c r="M139" s="88"/>
      <c r="N139" s="76"/>
    </row>
    <row r="140" spans="1:14" x14ac:dyDescent="0.25">
      <c r="A140" s="51" t="s">
        <v>947</v>
      </c>
      <c r="B140" s="51" t="s">
        <v>143</v>
      </c>
      <c r="C140" s="138" t="s">
        <v>83</v>
      </c>
      <c r="D140" s="101"/>
      <c r="E140" s="101"/>
      <c r="F140" s="88"/>
      <c r="G140" s="76"/>
      <c r="H140"/>
      <c r="K140" s="101"/>
      <c r="L140" s="101"/>
      <c r="M140" s="88"/>
      <c r="N140" s="76"/>
    </row>
    <row r="141" spans="1:14" outlineLevel="1" x14ac:dyDescent="0.25">
      <c r="A141" s="51" t="s">
        <v>948</v>
      </c>
      <c r="C141" s="138"/>
      <c r="D141" s="101"/>
      <c r="E141" s="101"/>
      <c r="F141" s="88"/>
      <c r="G141" s="76"/>
      <c r="H141"/>
      <c r="K141" s="101"/>
      <c r="L141" s="101"/>
      <c r="M141" s="88"/>
      <c r="N141" s="76"/>
    </row>
    <row r="142" spans="1:14" outlineLevel="1" x14ac:dyDescent="0.25">
      <c r="A142" s="51" t="s">
        <v>949</v>
      </c>
      <c r="C142" s="138"/>
      <c r="D142" s="101"/>
      <c r="E142" s="101"/>
      <c r="F142" s="88"/>
      <c r="G142" s="76"/>
      <c r="H142"/>
      <c r="K142" s="101"/>
      <c r="L142" s="101"/>
      <c r="M142" s="88"/>
      <c r="N142" s="76"/>
    </row>
    <row r="143" spans="1:14" outlineLevel="1" x14ac:dyDescent="0.25">
      <c r="A143" s="51" t="s">
        <v>950</v>
      </c>
      <c r="C143" s="138"/>
      <c r="D143" s="101"/>
      <c r="E143" s="101"/>
      <c r="F143" s="88"/>
      <c r="G143" s="76"/>
      <c r="H143"/>
      <c r="K143" s="101"/>
      <c r="L143" s="101"/>
      <c r="M143" s="88"/>
      <c r="N143" s="76"/>
    </row>
    <row r="144" spans="1:14" outlineLevel="1" x14ac:dyDescent="0.25">
      <c r="A144" s="51" t="s">
        <v>951</v>
      </c>
      <c r="C144" s="138"/>
      <c r="D144" s="101"/>
      <c r="E144" s="101"/>
      <c r="F144" s="88"/>
      <c r="G144" s="76"/>
      <c r="H144"/>
      <c r="K144" s="101"/>
      <c r="L144" s="101"/>
      <c r="M144" s="88"/>
      <c r="N144" s="76"/>
    </row>
    <row r="145" spans="1:14" outlineLevel="1" x14ac:dyDescent="0.25">
      <c r="A145" s="51" t="s">
        <v>952</v>
      </c>
      <c r="C145" s="138"/>
      <c r="D145" s="101"/>
      <c r="E145" s="101"/>
      <c r="F145" s="88"/>
      <c r="G145" s="76"/>
      <c r="H145"/>
      <c r="K145" s="101"/>
      <c r="L145" s="101"/>
      <c r="M145" s="88"/>
      <c r="N145" s="76"/>
    </row>
    <row r="146" spans="1:14" outlineLevel="1" x14ac:dyDescent="0.25">
      <c r="A146" s="51" t="s">
        <v>953</v>
      </c>
      <c r="C146" s="138"/>
      <c r="D146" s="101"/>
      <c r="E146" s="101"/>
      <c r="F146" s="88"/>
      <c r="G146" s="76"/>
      <c r="H146"/>
      <c r="K146" s="101"/>
      <c r="L146" s="101"/>
      <c r="M146" s="88"/>
      <c r="N146" s="76"/>
    </row>
    <row r="147" spans="1:14" x14ac:dyDescent="0.25">
      <c r="A147" s="70"/>
      <c r="B147" s="71" t="s">
        <v>954</v>
      </c>
      <c r="C147" s="70" t="s">
        <v>111</v>
      </c>
      <c r="D147" s="70"/>
      <c r="E147" s="70"/>
      <c r="F147" s="70" t="s">
        <v>827</v>
      </c>
      <c r="G147" s="73"/>
      <c r="H147"/>
      <c r="I147" s="99"/>
      <c r="J147" s="65"/>
      <c r="K147" s="65"/>
      <c r="L147" s="65"/>
      <c r="M147" s="65"/>
      <c r="N147" s="84"/>
    </row>
    <row r="148" spans="1:14" x14ac:dyDescent="0.25">
      <c r="A148" s="51" t="s">
        <v>955</v>
      </c>
      <c r="B148" s="68" t="s">
        <v>956</v>
      </c>
      <c r="C148" s="141" t="s">
        <v>83</v>
      </c>
      <c r="D148" s="101"/>
      <c r="E148" s="101"/>
      <c r="F148" s="148" t="str">
        <f>IF($C$152=0,"",IF(C148="[for completion]","",C148/$C$152))</f>
        <v/>
      </c>
      <c r="G148" s="76"/>
      <c r="H148"/>
      <c r="I148" s="68"/>
      <c r="K148" s="101"/>
      <c r="L148" s="101"/>
      <c r="M148" s="77"/>
      <c r="N148" s="76"/>
    </row>
    <row r="149" spans="1:14" x14ac:dyDescent="0.25">
      <c r="A149" s="51" t="s">
        <v>957</v>
      </c>
      <c r="B149" s="68" t="s">
        <v>958</v>
      </c>
      <c r="C149" s="141" t="s">
        <v>83</v>
      </c>
      <c r="D149" s="101"/>
      <c r="E149" s="101"/>
      <c r="F149" s="148" t="str">
        <f>IF($C$152=0,"",IF(C149="[for completion]","",C149/$C$152))</f>
        <v/>
      </c>
      <c r="G149" s="76"/>
      <c r="H149"/>
      <c r="I149" s="68"/>
      <c r="K149" s="101"/>
      <c r="L149" s="101"/>
      <c r="M149" s="77"/>
      <c r="N149" s="76"/>
    </row>
    <row r="150" spans="1:14" x14ac:dyDescent="0.25">
      <c r="A150" s="51" t="s">
        <v>959</v>
      </c>
      <c r="B150" s="68" t="s">
        <v>960</v>
      </c>
      <c r="C150" s="141" t="s">
        <v>83</v>
      </c>
      <c r="D150" s="101"/>
      <c r="E150" s="101"/>
      <c r="F150" s="148" t="str">
        <f>IF($C$152=0,"",IF(C150="[for completion]","",C150/$C$152))</f>
        <v/>
      </c>
      <c r="G150" s="76"/>
      <c r="H150"/>
      <c r="I150" s="68"/>
      <c r="K150" s="101"/>
      <c r="L150" s="101"/>
      <c r="M150" s="77"/>
      <c r="N150" s="76"/>
    </row>
    <row r="151" spans="1:14" ht="15" customHeight="1" x14ac:dyDescent="0.25">
      <c r="A151" s="51" t="s">
        <v>961</v>
      </c>
      <c r="B151" s="68" t="s">
        <v>962</v>
      </c>
      <c r="C151" s="141" t="s">
        <v>83</v>
      </c>
      <c r="D151" s="101"/>
      <c r="E151" s="101"/>
      <c r="F151" s="148" t="str">
        <f>IF($C$152=0,"",IF(C151="[for completion]","",C151/$C$152))</f>
        <v/>
      </c>
      <c r="G151" s="76"/>
      <c r="H151"/>
      <c r="I151" s="68"/>
      <c r="K151" s="101"/>
      <c r="L151" s="101"/>
      <c r="M151" s="77"/>
      <c r="N151" s="76"/>
    </row>
    <row r="152" spans="1:14" ht="15" customHeight="1" x14ac:dyDescent="0.25">
      <c r="A152" s="51" t="s">
        <v>963</v>
      </c>
      <c r="B152" s="78" t="s">
        <v>145</v>
      </c>
      <c r="C152" s="143">
        <f>SUM(C148:C151)</f>
        <v>0</v>
      </c>
      <c r="D152" s="101"/>
      <c r="E152" s="101"/>
      <c r="F152" s="138">
        <f>SUM(F148:F151)</f>
        <v>0</v>
      </c>
      <c r="G152" s="76"/>
      <c r="H152"/>
      <c r="I152" s="68"/>
      <c r="K152" s="101"/>
      <c r="L152" s="101"/>
      <c r="M152" s="77"/>
      <c r="N152" s="76"/>
    </row>
    <row r="153" spans="1:14" ht="15" customHeight="1" outlineLevel="1" x14ac:dyDescent="0.25">
      <c r="A153" s="51" t="s">
        <v>964</v>
      </c>
      <c r="B153" s="80" t="s">
        <v>965</v>
      </c>
      <c r="D153" s="101"/>
      <c r="E153" s="101"/>
      <c r="F153" s="148" t="str">
        <f>IF($C$152=0,"",IF(C153="[for completion]","",C153/$C$152))</f>
        <v/>
      </c>
      <c r="G153" s="76"/>
      <c r="H153"/>
      <c r="I153" s="68"/>
      <c r="K153" s="101"/>
      <c r="L153" s="101"/>
      <c r="M153" s="77"/>
      <c r="N153" s="76"/>
    </row>
    <row r="154" spans="1:14" ht="15" customHeight="1" outlineLevel="1" x14ac:dyDescent="0.25">
      <c r="A154" s="51" t="s">
        <v>966</v>
      </c>
      <c r="B154" s="80" t="s">
        <v>967</v>
      </c>
      <c r="D154" s="101"/>
      <c r="E154" s="101"/>
      <c r="F154" s="148" t="str">
        <f t="shared" ref="F154:F159" si="2">IF($C$152=0,"",IF(C154="[for completion]","",C154/$C$152))</f>
        <v/>
      </c>
      <c r="G154" s="76"/>
      <c r="H154"/>
      <c r="I154" s="68"/>
      <c r="K154" s="101"/>
      <c r="L154" s="101"/>
      <c r="M154" s="77"/>
      <c r="N154" s="76"/>
    </row>
    <row r="155" spans="1:14" ht="15" customHeight="1" outlineLevel="1" x14ac:dyDescent="0.25">
      <c r="A155" s="51" t="s">
        <v>968</v>
      </c>
      <c r="B155" s="80" t="s">
        <v>969</v>
      </c>
      <c r="D155" s="101"/>
      <c r="E155" s="101"/>
      <c r="F155" s="148" t="str">
        <f t="shared" si="2"/>
        <v/>
      </c>
      <c r="G155" s="76"/>
      <c r="H155"/>
      <c r="I155" s="68"/>
      <c r="K155" s="101"/>
      <c r="L155" s="101"/>
      <c r="M155" s="77"/>
      <c r="N155" s="76"/>
    </row>
    <row r="156" spans="1:14" ht="15" customHeight="1" outlineLevel="1" x14ac:dyDescent="0.25">
      <c r="A156" s="51" t="s">
        <v>970</v>
      </c>
      <c r="B156" s="80" t="s">
        <v>971</v>
      </c>
      <c r="D156" s="101"/>
      <c r="E156" s="101"/>
      <c r="F156" s="148" t="str">
        <f t="shared" si="2"/>
        <v/>
      </c>
      <c r="G156" s="76"/>
      <c r="H156"/>
      <c r="I156" s="68"/>
      <c r="K156" s="101"/>
      <c r="L156" s="101"/>
      <c r="M156" s="77"/>
      <c r="N156" s="76"/>
    </row>
    <row r="157" spans="1:14" ht="15" customHeight="1" outlineLevel="1" x14ac:dyDescent="0.25">
      <c r="A157" s="51" t="s">
        <v>972</v>
      </c>
      <c r="B157" s="80" t="s">
        <v>973</v>
      </c>
      <c r="D157" s="101"/>
      <c r="E157" s="101"/>
      <c r="F157" s="148" t="str">
        <f t="shared" si="2"/>
        <v/>
      </c>
      <c r="G157" s="76"/>
      <c r="H157"/>
      <c r="I157" s="68"/>
      <c r="K157" s="101"/>
      <c r="L157" s="101"/>
      <c r="M157" s="77"/>
      <c r="N157" s="76"/>
    </row>
    <row r="158" spans="1:14" ht="15" customHeight="1" outlineLevel="1" x14ac:dyDescent="0.25">
      <c r="A158" s="51" t="s">
        <v>974</v>
      </c>
      <c r="B158" s="80" t="s">
        <v>975</v>
      </c>
      <c r="D158" s="101"/>
      <c r="E158" s="101"/>
      <c r="F158" s="148" t="str">
        <f t="shared" si="2"/>
        <v/>
      </c>
      <c r="G158" s="76"/>
      <c r="H158"/>
      <c r="I158" s="68"/>
      <c r="K158" s="101"/>
      <c r="L158" s="101"/>
      <c r="M158" s="77"/>
      <c r="N158" s="76"/>
    </row>
    <row r="159" spans="1:14" ht="15" customHeight="1" outlineLevel="1" x14ac:dyDescent="0.25">
      <c r="A159" s="51" t="s">
        <v>976</v>
      </c>
      <c r="B159" s="80" t="s">
        <v>977</v>
      </c>
      <c r="D159" s="101"/>
      <c r="E159" s="101"/>
      <c r="F159" s="148" t="str">
        <f t="shared" si="2"/>
        <v/>
      </c>
      <c r="G159" s="76"/>
      <c r="H159"/>
      <c r="I159" s="68"/>
      <c r="K159" s="101"/>
      <c r="L159" s="101"/>
      <c r="M159" s="77"/>
      <c r="N159" s="76"/>
    </row>
    <row r="160" spans="1:14" ht="15" customHeight="1" outlineLevel="1" x14ac:dyDescent="0.25">
      <c r="A160" s="51" t="s">
        <v>978</v>
      </c>
      <c r="B160" s="80"/>
      <c r="D160" s="101"/>
      <c r="E160" s="101"/>
      <c r="F160" s="77"/>
      <c r="G160" s="76"/>
      <c r="H160"/>
      <c r="I160" s="68"/>
      <c r="K160" s="101"/>
      <c r="L160" s="101"/>
      <c r="M160" s="77"/>
      <c r="N160" s="76"/>
    </row>
    <row r="161" spans="1:14" ht="15" customHeight="1" outlineLevel="1" x14ac:dyDescent="0.25">
      <c r="A161" s="51" t="s">
        <v>979</v>
      </c>
      <c r="B161" s="80"/>
      <c r="D161" s="101"/>
      <c r="E161" s="101"/>
      <c r="F161" s="77"/>
      <c r="G161" s="76"/>
      <c r="H161"/>
      <c r="I161" s="68"/>
      <c r="K161" s="101"/>
      <c r="L161" s="101"/>
      <c r="M161" s="77"/>
      <c r="N161" s="76"/>
    </row>
    <row r="162" spans="1:14" ht="15" customHeight="1" outlineLevel="1" x14ac:dyDescent="0.25">
      <c r="A162" s="51" t="s">
        <v>980</v>
      </c>
      <c r="B162" s="80"/>
      <c r="D162" s="101"/>
      <c r="E162" s="101"/>
      <c r="F162" s="77"/>
      <c r="G162" s="76"/>
      <c r="H162"/>
      <c r="I162" s="68"/>
      <c r="K162" s="101"/>
      <c r="L162" s="101"/>
      <c r="M162" s="77"/>
      <c r="N162" s="76"/>
    </row>
    <row r="163" spans="1:14" ht="15" customHeight="1" outlineLevel="1" x14ac:dyDescent="0.25">
      <c r="A163" s="51" t="s">
        <v>981</v>
      </c>
      <c r="B163" s="80"/>
      <c r="D163" s="101"/>
      <c r="E163" s="101"/>
      <c r="F163" s="77"/>
      <c r="G163" s="76"/>
      <c r="H163"/>
      <c r="I163" s="68"/>
      <c r="K163" s="101"/>
      <c r="L163" s="101"/>
      <c r="M163" s="77"/>
      <c r="N163" s="76"/>
    </row>
    <row r="164" spans="1:14" ht="15" customHeight="1" outlineLevel="1" x14ac:dyDescent="0.25">
      <c r="A164" s="51" t="s">
        <v>982</v>
      </c>
      <c r="B164" s="68"/>
      <c r="D164" s="101"/>
      <c r="E164" s="101"/>
      <c r="F164" s="77"/>
      <c r="G164" s="76"/>
      <c r="H164"/>
      <c r="I164" s="68"/>
      <c r="K164" s="101"/>
      <c r="L164" s="101"/>
      <c r="M164" s="77"/>
      <c r="N164" s="76"/>
    </row>
    <row r="165" spans="1:14" outlineLevel="1" x14ac:dyDescent="0.25">
      <c r="A165" s="51" t="s">
        <v>983</v>
      </c>
      <c r="B165" s="81"/>
      <c r="C165" s="81"/>
      <c r="D165" s="81"/>
      <c r="E165" s="81"/>
      <c r="F165" s="77"/>
      <c r="G165" s="76"/>
      <c r="H165"/>
      <c r="I165" s="78"/>
      <c r="J165" s="68"/>
      <c r="K165" s="101"/>
      <c r="L165" s="101"/>
      <c r="M165" s="88"/>
      <c r="N165" s="76"/>
    </row>
    <row r="166" spans="1:14" ht="15" customHeight="1" x14ac:dyDescent="0.25">
      <c r="A166" s="70"/>
      <c r="B166" s="71" t="s">
        <v>984</v>
      </c>
      <c r="C166" s="70"/>
      <c r="D166" s="70"/>
      <c r="E166" s="70"/>
      <c r="F166" s="73"/>
      <c r="G166" s="73"/>
      <c r="H166"/>
      <c r="I166" s="99"/>
      <c r="J166" s="65"/>
      <c r="K166" s="65"/>
      <c r="L166" s="65"/>
      <c r="M166" s="84"/>
      <c r="N166" s="84"/>
    </row>
    <row r="167" spans="1:14" x14ac:dyDescent="0.25">
      <c r="A167" s="51" t="s">
        <v>985</v>
      </c>
      <c r="B167" s="51" t="s">
        <v>676</v>
      </c>
      <c r="C167" s="138" t="s">
        <v>83</v>
      </c>
      <c r="D167"/>
      <c r="E167" s="49"/>
      <c r="F167" s="49"/>
      <c r="G167"/>
      <c r="H167"/>
      <c r="K167"/>
      <c r="L167" s="49"/>
      <c r="M167" s="49"/>
      <c r="N167"/>
    </row>
    <row r="168" spans="1:14" outlineLevel="1" x14ac:dyDescent="0.25">
      <c r="A168" s="51" t="s">
        <v>986</v>
      </c>
      <c r="D168"/>
      <c r="E168" s="49"/>
      <c r="F168" s="49"/>
      <c r="G168"/>
      <c r="H168"/>
      <c r="K168"/>
      <c r="L168" s="49"/>
      <c r="M168" s="49"/>
      <c r="N168"/>
    </row>
    <row r="169" spans="1:14" outlineLevel="1" x14ac:dyDescent="0.25">
      <c r="A169" s="51" t="s">
        <v>987</v>
      </c>
      <c r="D169"/>
      <c r="E169" s="49"/>
      <c r="F169" s="49"/>
      <c r="G169"/>
      <c r="H169"/>
      <c r="K169"/>
      <c r="L169" s="49"/>
      <c r="M169" s="49"/>
      <c r="N169"/>
    </row>
    <row r="170" spans="1:14" outlineLevel="1" x14ac:dyDescent="0.25">
      <c r="A170" s="51" t="s">
        <v>988</v>
      </c>
      <c r="D170"/>
      <c r="E170" s="49"/>
      <c r="F170" s="49"/>
      <c r="G170"/>
      <c r="H170"/>
      <c r="K170"/>
      <c r="L170" s="49"/>
      <c r="M170" s="49"/>
      <c r="N170"/>
    </row>
    <row r="171" spans="1:14" outlineLevel="1" x14ac:dyDescent="0.25">
      <c r="A171" s="51" t="s">
        <v>989</v>
      </c>
      <c r="D171"/>
      <c r="E171" s="49"/>
      <c r="F171" s="49"/>
      <c r="G171"/>
      <c r="H171"/>
      <c r="K171"/>
      <c r="L171" s="49"/>
      <c r="M171" s="49"/>
      <c r="N171"/>
    </row>
    <row r="172" spans="1:14" x14ac:dyDescent="0.25">
      <c r="A172" s="70"/>
      <c r="B172" s="71" t="s">
        <v>990</v>
      </c>
      <c r="C172" s="70" t="s">
        <v>827</v>
      </c>
      <c r="D172" s="70"/>
      <c r="E172" s="70"/>
      <c r="F172" s="73"/>
      <c r="G172" s="73"/>
      <c r="H172"/>
      <c r="I172" s="99"/>
      <c r="J172" s="65"/>
      <c r="K172" s="65"/>
      <c r="L172" s="65"/>
      <c r="M172" s="84"/>
      <c r="N172" s="84"/>
    </row>
    <row r="173" spans="1:14" ht="15" customHeight="1" x14ac:dyDescent="0.25">
      <c r="A173" s="51" t="s">
        <v>991</v>
      </c>
      <c r="B173" s="51" t="s">
        <v>992</v>
      </c>
      <c r="C173" s="138" t="s">
        <v>83</v>
      </c>
      <c r="D173"/>
      <c r="E173"/>
      <c r="F173"/>
      <c r="G173"/>
      <c r="H173"/>
      <c r="K173"/>
      <c r="L173"/>
      <c r="M173"/>
      <c r="N173"/>
    </row>
    <row r="174" spans="1:14" outlineLevel="1" x14ac:dyDescent="0.25">
      <c r="A174" s="51" t="s">
        <v>993</v>
      </c>
      <c r="D174"/>
      <c r="E174"/>
      <c r="F174"/>
      <c r="G174"/>
      <c r="H174"/>
      <c r="K174"/>
      <c r="L174"/>
      <c r="M174"/>
      <c r="N174"/>
    </row>
    <row r="175" spans="1:14" outlineLevel="1" x14ac:dyDescent="0.25">
      <c r="A175" s="51" t="s">
        <v>994</v>
      </c>
      <c r="D175"/>
      <c r="E175"/>
      <c r="F175"/>
      <c r="G175"/>
      <c r="H175"/>
      <c r="K175"/>
      <c r="L175"/>
      <c r="M175"/>
      <c r="N175"/>
    </row>
    <row r="176" spans="1:14" outlineLevel="1" x14ac:dyDescent="0.25">
      <c r="A176" s="51" t="s">
        <v>995</v>
      </c>
      <c r="D176"/>
      <c r="E176"/>
      <c r="F176"/>
      <c r="G176"/>
      <c r="H176"/>
      <c r="K176"/>
      <c r="L176"/>
      <c r="M176"/>
      <c r="N176"/>
    </row>
    <row r="177" spans="1:14" outlineLevel="1" x14ac:dyDescent="0.25">
      <c r="A177" s="51" t="s">
        <v>996</v>
      </c>
      <c r="D177"/>
      <c r="E177"/>
      <c r="F177"/>
      <c r="G177"/>
      <c r="H177"/>
      <c r="K177"/>
      <c r="L177"/>
      <c r="M177"/>
      <c r="N177"/>
    </row>
    <row r="178" spans="1:14" outlineLevel="1" x14ac:dyDescent="0.25">
      <c r="A178" s="51" t="s">
        <v>997</v>
      </c>
    </row>
    <row r="179" spans="1:14" outlineLevel="1" x14ac:dyDescent="0.25">
      <c r="A179" s="51" t="s">
        <v>998</v>
      </c>
    </row>
  </sheetData>
  <sheetProtection algorithmName="SHA-512" hashValue="GIxoyMhb3Eq2yeAw40NvGGCx9fEEdt9xsToQFTksISFzIf+1sBLSY+B0kejBpqUU22+TpGpUaekGUpdzYetW2Q==" saltValue="QYzxY+lhnp+GDVwnzXS6iQ=="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C171 B168:B171" name="NPLs"/>
    <protectedRange sqref="C173:C179 B174:B179" name="Concentration Risks"/>
  </protectedRanges>
  <phoneticPr fontId="47"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2. Harmonised Glossary'!A14" display="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36E00"/>
  </sheetPr>
  <dimension ref="A1:G211"/>
  <sheetViews>
    <sheetView zoomScale="80" zoomScaleNormal="80" workbookViewId="0">
      <selection activeCell="A2" sqref="A2"/>
    </sheetView>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1"/>
  </cols>
  <sheetData>
    <row r="1" spans="1:7" ht="31.5" x14ac:dyDescent="0.25">
      <c r="A1" s="48" t="s">
        <v>999</v>
      </c>
      <c r="B1" s="48"/>
      <c r="C1" s="49"/>
      <c r="D1" s="49"/>
      <c r="E1" s="49"/>
      <c r="F1" s="196" t="s">
        <v>2379</v>
      </c>
    </row>
    <row r="2" spans="1:7" ht="15.75" thickBot="1" x14ac:dyDescent="0.3">
      <c r="A2" s="49"/>
      <c r="B2" s="49"/>
      <c r="C2" s="49"/>
      <c r="D2" s="49"/>
      <c r="E2" s="49"/>
      <c r="F2" s="49"/>
    </row>
    <row r="3" spans="1:7" ht="19.5" thickBot="1" x14ac:dyDescent="0.3">
      <c r="A3" s="52"/>
      <c r="B3" s="53" t="s">
        <v>71</v>
      </c>
      <c r="C3" s="54" t="s">
        <v>72</v>
      </c>
      <c r="D3" s="52"/>
      <c r="E3" s="52"/>
      <c r="F3" s="52"/>
      <c r="G3" s="52"/>
    </row>
    <row r="4" spans="1:7" ht="15.75" thickBot="1" x14ac:dyDescent="0.3"/>
    <row r="5" spans="1:7" ht="19.5" thickBot="1" x14ac:dyDescent="0.3">
      <c r="A5" s="55"/>
      <c r="B5" s="102" t="s">
        <v>1000</v>
      </c>
      <c r="C5" s="55"/>
      <c r="E5" s="57"/>
      <c r="F5" s="57"/>
    </row>
    <row r="6" spans="1:7" ht="15.75" thickBot="1" x14ac:dyDescent="0.3">
      <c r="B6" s="103" t="s">
        <v>1001</v>
      </c>
    </row>
    <row r="7" spans="1:7" x14ac:dyDescent="0.25">
      <c r="B7" s="61"/>
    </row>
    <row r="8" spans="1:7" ht="37.5" x14ac:dyDescent="0.25">
      <c r="A8" s="62" t="s">
        <v>81</v>
      </c>
      <c r="B8" s="62" t="s">
        <v>1001</v>
      </c>
      <c r="C8" s="63"/>
      <c r="D8" s="63"/>
      <c r="E8" s="63"/>
      <c r="F8" s="63"/>
      <c r="G8" s="64"/>
    </row>
    <row r="9" spans="1:7" ht="15" customHeight="1" x14ac:dyDescent="0.25">
      <c r="A9" s="70"/>
      <c r="B9" s="71" t="s">
        <v>815</v>
      </c>
      <c r="C9" s="70" t="s">
        <v>1002</v>
      </c>
      <c r="D9" s="70"/>
      <c r="E9" s="72"/>
      <c r="F9" s="70"/>
      <c r="G9" s="73"/>
    </row>
    <row r="10" spans="1:7" x14ac:dyDescent="0.25">
      <c r="A10" s="51" t="s">
        <v>1003</v>
      </c>
      <c r="B10" s="51" t="s">
        <v>1004</v>
      </c>
      <c r="C10" s="142" t="s">
        <v>83</v>
      </c>
    </row>
    <row r="11" spans="1:7" outlineLevel="1" x14ac:dyDescent="0.25">
      <c r="A11" s="51" t="s">
        <v>1005</v>
      </c>
      <c r="B11" s="66" t="s">
        <v>505</v>
      </c>
      <c r="C11" s="142"/>
    </row>
    <row r="12" spans="1:7" outlineLevel="1" x14ac:dyDescent="0.25">
      <c r="A12" s="51" t="s">
        <v>1006</v>
      </c>
      <c r="B12" s="66" t="s">
        <v>507</v>
      </c>
      <c r="C12" s="142"/>
    </row>
    <row r="13" spans="1:7" outlineLevel="1" x14ac:dyDescent="0.25">
      <c r="A13" s="51" t="s">
        <v>1007</v>
      </c>
      <c r="B13" s="66"/>
    </row>
    <row r="14" spans="1:7" outlineLevel="1" x14ac:dyDescent="0.25">
      <c r="A14" s="51" t="s">
        <v>1008</v>
      </c>
      <c r="B14" s="66"/>
    </row>
    <row r="15" spans="1:7" outlineLevel="1" x14ac:dyDescent="0.25">
      <c r="A15" s="51" t="s">
        <v>1009</v>
      </c>
      <c r="B15" s="66"/>
    </row>
    <row r="16" spans="1:7" outlineLevel="1" x14ac:dyDescent="0.25">
      <c r="A16" s="51" t="s">
        <v>1010</v>
      </c>
      <c r="B16" s="66"/>
    </row>
    <row r="17" spans="1:7" ht="15" customHeight="1" x14ac:dyDescent="0.25">
      <c r="A17" s="70"/>
      <c r="B17" s="71" t="s">
        <v>1011</v>
      </c>
      <c r="C17" s="70" t="s">
        <v>1012</v>
      </c>
      <c r="D17" s="70"/>
      <c r="E17" s="72"/>
      <c r="F17" s="73"/>
      <c r="G17" s="73"/>
    </row>
    <row r="18" spans="1:7" x14ac:dyDescent="0.25">
      <c r="A18" s="51" t="s">
        <v>1013</v>
      </c>
      <c r="B18" s="51" t="s">
        <v>514</v>
      </c>
      <c r="C18" s="138" t="s">
        <v>83</v>
      </c>
    </row>
    <row r="19" spans="1:7" outlineLevel="1" x14ac:dyDescent="0.25">
      <c r="A19" s="51" t="s">
        <v>1014</v>
      </c>
      <c r="C19" s="138"/>
    </row>
    <row r="20" spans="1:7" outlineLevel="1" x14ac:dyDescent="0.25">
      <c r="A20" s="51" t="s">
        <v>1015</v>
      </c>
      <c r="C20" s="138"/>
    </row>
    <row r="21" spans="1:7" outlineLevel="1" x14ac:dyDescent="0.25">
      <c r="A21" s="51" t="s">
        <v>1016</v>
      </c>
      <c r="C21" s="138"/>
    </row>
    <row r="22" spans="1:7" outlineLevel="1" x14ac:dyDescent="0.25">
      <c r="A22" s="51" t="s">
        <v>1017</v>
      </c>
      <c r="C22" s="138"/>
    </row>
    <row r="23" spans="1:7" outlineLevel="1" x14ac:dyDescent="0.25">
      <c r="A23" s="51" t="s">
        <v>1018</v>
      </c>
      <c r="C23" s="138"/>
    </row>
    <row r="24" spans="1:7" outlineLevel="1" x14ac:dyDescent="0.25">
      <c r="A24" s="51" t="s">
        <v>1019</v>
      </c>
      <c r="C24" s="138"/>
    </row>
    <row r="25" spans="1:7" ht="15" customHeight="1" x14ac:dyDescent="0.25">
      <c r="A25" s="70"/>
      <c r="B25" s="71" t="s">
        <v>1020</v>
      </c>
      <c r="C25" s="70" t="s">
        <v>1012</v>
      </c>
      <c r="D25" s="70"/>
      <c r="E25" s="72"/>
      <c r="F25" s="73"/>
      <c r="G25" s="73"/>
    </row>
    <row r="26" spans="1:7" x14ac:dyDescent="0.25">
      <c r="A26" s="51" t="s">
        <v>1021</v>
      </c>
      <c r="B26" s="98" t="s">
        <v>523</v>
      </c>
      <c r="C26" s="138">
        <f>SUM(C27:C53)</f>
        <v>0</v>
      </c>
      <c r="D26" s="98"/>
      <c r="F26" s="98"/>
      <c r="G26" s="51"/>
    </row>
    <row r="27" spans="1:7" x14ac:dyDescent="0.25">
      <c r="A27" s="51" t="s">
        <v>1022</v>
      </c>
      <c r="B27" s="51" t="s">
        <v>525</v>
      </c>
      <c r="C27" s="138" t="s">
        <v>83</v>
      </c>
      <c r="D27" s="98"/>
      <c r="F27" s="98"/>
      <c r="G27" s="51"/>
    </row>
    <row r="28" spans="1:7" x14ac:dyDescent="0.25">
      <c r="A28" s="51" t="s">
        <v>1023</v>
      </c>
      <c r="B28" s="51" t="s">
        <v>527</v>
      </c>
      <c r="C28" s="138" t="s">
        <v>83</v>
      </c>
      <c r="D28" s="98"/>
      <c r="F28" s="98"/>
      <c r="G28" s="51"/>
    </row>
    <row r="29" spans="1:7" x14ac:dyDescent="0.25">
      <c r="A29" s="51" t="s">
        <v>1024</v>
      </c>
      <c r="B29" s="51" t="s">
        <v>529</v>
      </c>
      <c r="C29" s="138" t="s">
        <v>83</v>
      </c>
      <c r="D29" s="98"/>
      <c r="F29" s="98"/>
      <c r="G29" s="51"/>
    </row>
    <row r="30" spans="1:7" x14ac:dyDescent="0.25">
      <c r="A30" s="51" t="s">
        <v>1025</v>
      </c>
      <c r="B30" s="51" t="s">
        <v>531</v>
      </c>
      <c r="C30" s="138" t="s">
        <v>83</v>
      </c>
      <c r="D30" s="98"/>
      <c r="F30" s="98"/>
      <c r="G30" s="51"/>
    </row>
    <row r="31" spans="1:7" x14ac:dyDescent="0.25">
      <c r="A31" s="51" t="s">
        <v>1026</v>
      </c>
      <c r="B31" s="51" t="s">
        <v>533</v>
      </c>
      <c r="C31" s="138" t="s">
        <v>83</v>
      </c>
      <c r="D31" s="98"/>
      <c r="F31" s="98"/>
      <c r="G31" s="51"/>
    </row>
    <row r="32" spans="1:7" x14ac:dyDescent="0.25">
      <c r="A32" s="51" t="s">
        <v>1027</v>
      </c>
      <c r="B32" s="51" t="s">
        <v>2355</v>
      </c>
      <c r="C32" s="138" t="s">
        <v>83</v>
      </c>
      <c r="D32" s="98"/>
      <c r="F32" s="98"/>
      <c r="G32" s="51"/>
    </row>
    <row r="33" spans="1:7" x14ac:dyDescent="0.25">
      <c r="A33" s="51" t="s">
        <v>1028</v>
      </c>
      <c r="B33" s="51" t="s">
        <v>536</v>
      </c>
      <c r="C33" s="138" t="s">
        <v>83</v>
      </c>
      <c r="D33" s="98"/>
      <c r="F33" s="98"/>
      <c r="G33" s="51"/>
    </row>
    <row r="34" spans="1:7" x14ac:dyDescent="0.25">
      <c r="A34" s="51" t="s">
        <v>1029</v>
      </c>
      <c r="B34" s="51" t="s">
        <v>538</v>
      </c>
      <c r="C34" s="138" t="s">
        <v>83</v>
      </c>
      <c r="D34" s="98"/>
      <c r="F34" s="98"/>
      <c r="G34" s="51"/>
    </row>
    <row r="35" spans="1:7" x14ac:dyDescent="0.25">
      <c r="A35" s="51" t="s">
        <v>1030</v>
      </c>
      <c r="B35" s="51" t="s">
        <v>540</v>
      </c>
      <c r="C35" s="138" t="s">
        <v>83</v>
      </c>
      <c r="D35" s="98"/>
      <c r="F35" s="98"/>
      <c r="G35" s="51"/>
    </row>
    <row r="36" spans="1:7" x14ac:dyDescent="0.25">
      <c r="A36" s="51" t="s">
        <v>1031</v>
      </c>
      <c r="B36" s="51" t="s">
        <v>542</v>
      </c>
      <c r="C36" s="138" t="s">
        <v>83</v>
      </c>
      <c r="D36" s="98"/>
      <c r="F36" s="98"/>
      <c r="G36" s="51"/>
    </row>
    <row r="37" spans="1:7" x14ac:dyDescent="0.25">
      <c r="A37" s="51" t="s">
        <v>1032</v>
      </c>
      <c r="B37" s="51" t="s">
        <v>544</v>
      </c>
      <c r="C37" s="138" t="s">
        <v>83</v>
      </c>
      <c r="D37" s="98"/>
      <c r="F37" s="98"/>
      <c r="G37" s="51"/>
    </row>
    <row r="38" spans="1:7" x14ac:dyDescent="0.25">
      <c r="A38" s="51" t="s">
        <v>1033</v>
      </c>
      <c r="B38" s="51" t="s">
        <v>546</v>
      </c>
      <c r="C38" s="138" t="s">
        <v>83</v>
      </c>
      <c r="D38" s="98"/>
      <c r="F38" s="98"/>
      <c r="G38" s="51"/>
    </row>
    <row r="39" spans="1:7" x14ac:dyDescent="0.25">
      <c r="A39" s="51" t="s">
        <v>1034</v>
      </c>
      <c r="B39" s="51" t="s">
        <v>548</v>
      </c>
      <c r="C39" s="138" t="s">
        <v>83</v>
      </c>
      <c r="D39" s="98"/>
      <c r="F39" s="98"/>
      <c r="G39" s="51"/>
    </row>
    <row r="40" spans="1:7" x14ac:dyDescent="0.25">
      <c r="A40" s="51" t="s">
        <v>1035</v>
      </c>
      <c r="B40" s="51" t="s">
        <v>550</v>
      </c>
      <c r="C40" s="138" t="s">
        <v>83</v>
      </c>
      <c r="D40" s="98"/>
      <c r="F40" s="98"/>
      <c r="G40" s="51"/>
    </row>
    <row r="41" spans="1:7" x14ac:dyDescent="0.25">
      <c r="A41" s="51" t="s">
        <v>1036</v>
      </c>
      <c r="B41" s="51" t="s">
        <v>552</v>
      </c>
      <c r="C41" s="138" t="s">
        <v>83</v>
      </c>
      <c r="D41" s="98"/>
      <c r="F41" s="98"/>
      <c r="G41" s="51"/>
    </row>
    <row r="42" spans="1:7" x14ac:dyDescent="0.25">
      <c r="A42" s="51" t="s">
        <v>1037</v>
      </c>
      <c r="B42" s="51" t="s">
        <v>3</v>
      </c>
      <c r="C42" s="138" t="s">
        <v>83</v>
      </c>
      <c r="D42" s="98"/>
      <c r="F42" s="98"/>
      <c r="G42" s="51"/>
    </row>
    <row r="43" spans="1:7" x14ac:dyDescent="0.25">
      <c r="A43" s="51" t="s">
        <v>1038</v>
      </c>
      <c r="B43" s="51" t="s">
        <v>555</v>
      </c>
      <c r="C43" s="138" t="s">
        <v>83</v>
      </c>
      <c r="D43" s="98"/>
      <c r="F43" s="98"/>
      <c r="G43" s="51"/>
    </row>
    <row r="44" spans="1:7" x14ac:dyDescent="0.25">
      <c r="A44" s="51" t="s">
        <v>1039</v>
      </c>
      <c r="B44" s="51" t="s">
        <v>557</v>
      </c>
      <c r="C44" s="138" t="s">
        <v>83</v>
      </c>
      <c r="D44" s="98"/>
      <c r="F44" s="98"/>
      <c r="G44" s="51"/>
    </row>
    <row r="45" spans="1:7" x14ac:dyDescent="0.25">
      <c r="A45" s="51" t="s">
        <v>1040</v>
      </c>
      <c r="B45" s="51" t="s">
        <v>559</v>
      </c>
      <c r="C45" s="138" t="s">
        <v>83</v>
      </c>
      <c r="D45" s="98"/>
      <c r="F45" s="98"/>
      <c r="G45" s="51"/>
    </row>
    <row r="46" spans="1:7" x14ac:dyDescent="0.25">
      <c r="A46" s="51" t="s">
        <v>1041</v>
      </c>
      <c r="B46" s="51" t="s">
        <v>561</v>
      </c>
      <c r="C46" s="138" t="s">
        <v>83</v>
      </c>
      <c r="D46" s="98"/>
      <c r="F46" s="98"/>
      <c r="G46" s="51"/>
    </row>
    <row r="47" spans="1:7" x14ac:dyDescent="0.25">
      <c r="A47" s="51" t="s">
        <v>1042</v>
      </c>
      <c r="B47" s="51" t="s">
        <v>563</v>
      </c>
      <c r="C47" s="138" t="s">
        <v>83</v>
      </c>
      <c r="D47" s="98"/>
      <c r="F47" s="98"/>
      <c r="G47" s="51"/>
    </row>
    <row r="48" spans="1:7" x14ac:dyDescent="0.25">
      <c r="A48" s="51" t="s">
        <v>1043</v>
      </c>
      <c r="B48" s="51" t="s">
        <v>565</v>
      </c>
      <c r="C48" s="138" t="s">
        <v>83</v>
      </c>
      <c r="D48" s="98"/>
      <c r="F48" s="98"/>
      <c r="G48" s="51"/>
    </row>
    <row r="49" spans="1:7" x14ac:dyDescent="0.25">
      <c r="A49" s="51" t="s">
        <v>1044</v>
      </c>
      <c r="B49" s="51" t="s">
        <v>567</v>
      </c>
      <c r="C49" s="138" t="s">
        <v>83</v>
      </c>
      <c r="D49" s="98"/>
      <c r="F49" s="98"/>
      <c r="G49" s="51"/>
    </row>
    <row r="50" spans="1:7" x14ac:dyDescent="0.25">
      <c r="A50" s="51" t="s">
        <v>1045</v>
      </c>
      <c r="B50" s="51" t="s">
        <v>569</v>
      </c>
      <c r="C50" s="138" t="s">
        <v>83</v>
      </c>
      <c r="D50" s="98"/>
      <c r="F50" s="98"/>
      <c r="G50" s="51"/>
    </row>
    <row r="51" spans="1:7" x14ac:dyDescent="0.25">
      <c r="A51" s="51" t="s">
        <v>1046</v>
      </c>
      <c r="B51" s="51" t="s">
        <v>571</v>
      </c>
      <c r="C51" s="138" t="s">
        <v>83</v>
      </c>
      <c r="D51" s="98"/>
      <c r="F51" s="98"/>
      <c r="G51" s="51"/>
    </row>
    <row r="52" spans="1:7" x14ac:dyDescent="0.25">
      <c r="A52" s="51" t="s">
        <v>1047</v>
      </c>
      <c r="B52" s="51" t="s">
        <v>573</v>
      </c>
      <c r="C52" s="138" t="s">
        <v>83</v>
      </c>
      <c r="D52" s="98"/>
      <c r="F52" s="98"/>
      <c r="G52" s="51"/>
    </row>
    <row r="53" spans="1:7" x14ac:dyDescent="0.25">
      <c r="A53" s="51" t="s">
        <v>1048</v>
      </c>
      <c r="B53" s="51" t="s">
        <v>6</v>
      </c>
      <c r="C53" s="138" t="s">
        <v>83</v>
      </c>
      <c r="D53" s="98"/>
      <c r="F53" s="98"/>
      <c r="G53" s="51"/>
    </row>
    <row r="54" spans="1:7" x14ac:dyDescent="0.25">
      <c r="A54" s="51" t="s">
        <v>1049</v>
      </c>
      <c r="B54" s="98" t="s">
        <v>315</v>
      </c>
      <c r="C54" s="140">
        <f>SUM(C55:C57)</f>
        <v>0</v>
      </c>
      <c r="D54" s="98"/>
      <c r="F54" s="98"/>
      <c r="G54" s="51"/>
    </row>
    <row r="55" spans="1:7" x14ac:dyDescent="0.25">
      <c r="A55" s="51" t="s">
        <v>1050</v>
      </c>
      <c r="B55" s="51" t="s">
        <v>579</v>
      </c>
      <c r="C55" s="138" t="s">
        <v>83</v>
      </c>
      <c r="D55" s="98"/>
      <c r="F55" s="98"/>
      <c r="G55" s="51"/>
    </row>
    <row r="56" spans="1:7" x14ac:dyDescent="0.25">
      <c r="A56" s="51" t="s">
        <v>1051</v>
      </c>
      <c r="B56" s="51" t="s">
        <v>581</v>
      </c>
      <c r="C56" s="138" t="s">
        <v>83</v>
      </c>
      <c r="D56" s="98"/>
      <c r="F56" s="98"/>
      <c r="G56" s="51"/>
    </row>
    <row r="57" spans="1:7" x14ac:dyDescent="0.25">
      <c r="A57" s="51" t="s">
        <v>1052</v>
      </c>
      <c r="B57" s="51" t="s">
        <v>2</v>
      </c>
      <c r="C57" s="138" t="s">
        <v>83</v>
      </c>
      <c r="D57" s="98"/>
      <c r="F57" s="98"/>
      <c r="G57" s="51"/>
    </row>
    <row r="58" spans="1:7" x14ac:dyDescent="0.25">
      <c r="A58" s="51" t="s">
        <v>1053</v>
      </c>
      <c r="B58" s="98" t="s">
        <v>143</v>
      </c>
      <c r="C58" s="140">
        <f>SUM(C59:C69)</f>
        <v>0</v>
      </c>
      <c r="D58" s="98"/>
      <c r="F58" s="98"/>
      <c r="G58" s="51"/>
    </row>
    <row r="59" spans="1:7" x14ac:dyDescent="0.25">
      <c r="A59" s="51" t="s">
        <v>1054</v>
      </c>
      <c r="B59" s="68" t="s">
        <v>317</v>
      </c>
      <c r="C59" s="138" t="s">
        <v>83</v>
      </c>
      <c r="D59" s="98"/>
      <c r="F59" s="98"/>
      <c r="G59" s="51"/>
    </row>
    <row r="60" spans="1:7" x14ac:dyDescent="0.25">
      <c r="A60" s="51" t="s">
        <v>1055</v>
      </c>
      <c r="B60" s="51" t="s">
        <v>576</v>
      </c>
      <c r="C60" s="138" t="s">
        <v>83</v>
      </c>
      <c r="D60" s="98"/>
      <c r="F60" s="98"/>
      <c r="G60" s="51"/>
    </row>
    <row r="61" spans="1:7" x14ac:dyDescent="0.25">
      <c r="A61" s="51" t="s">
        <v>1056</v>
      </c>
      <c r="B61" s="68" t="s">
        <v>319</v>
      </c>
      <c r="C61" s="138" t="s">
        <v>83</v>
      </c>
      <c r="D61" s="98"/>
      <c r="F61" s="98"/>
      <c r="G61" s="51"/>
    </row>
    <row r="62" spans="1:7" x14ac:dyDescent="0.25">
      <c r="A62" s="51" t="s">
        <v>1057</v>
      </c>
      <c r="B62" s="68" t="s">
        <v>321</v>
      </c>
      <c r="C62" s="138" t="s">
        <v>83</v>
      </c>
      <c r="D62" s="98"/>
      <c r="F62" s="98"/>
      <c r="G62" s="51"/>
    </row>
    <row r="63" spans="1:7" x14ac:dyDescent="0.25">
      <c r="A63" s="51" t="s">
        <v>1058</v>
      </c>
      <c r="B63" s="68" t="s">
        <v>12</v>
      </c>
      <c r="C63" s="138" t="s">
        <v>83</v>
      </c>
      <c r="D63" s="98"/>
      <c r="F63" s="98"/>
      <c r="G63" s="51"/>
    </row>
    <row r="64" spans="1:7" x14ac:dyDescent="0.25">
      <c r="A64" s="51" t="s">
        <v>1059</v>
      </c>
      <c r="B64" s="68" t="s">
        <v>324</v>
      </c>
      <c r="C64" s="138" t="s">
        <v>83</v>
      </c>
      <c r="D64" s="98"/>
      <c r="F64" s="98"/>
      <c r="G64" s="51"/>
    </row>
    <row r="65" spans="1:7" x14ac:dyDescent="0.25">
      <c r="A65" s="51" t="s">
        <v>1060</v>
      </c>
      <c r="B65" s="68" t="s">
        <v>326</v>
      </c>
      <c r="C65" s="138" t="s">
        <v>83</v>
      </c>
      <c r="D65" s="98"/>
      <c r="F65" s="98"/>
      <c r="G65" s="51"/>
    </row>
    <row r="66" spans="1:7" x14ac:dyDescent="0.25">
      <c r="A66" s="51" t="s">
        <v>1061</v>
      </c>
      <c r="B66" s="68" t="s">
        <v>328</v>
      </c>
      <c r="C66" s="138" t="s">
        <v>83</v>
      </c>
      <c r="D66" s="98"/>
      <c r="F66" s="98"/>
      <c r="G66" s="51"/>
    </row>
    <row r="67" spans="1:7" x14ac:dyDescent="0.25">
      <c r="A67" s="51" t="s">
        <v>1062</v>
      </c>
      <c r="B67" s="68" t="s">
        <v>330</v>
      </c>
      <c r="C67" s="138" t="s">
        <v>83</v>
      </c>
      <c r="D67" s="98"/>
      <c r="F67" s="98"/>
      <c r="G67" s="51"/>
    </row>
    <row r="68" spans="1:7" x14ac:dyDescent="0.25">
      <c r="A68" s="51" t="s">
        <v>1063</v>
      </c>
      <c r="B68" s="68" t="s">
        <v>332</v>
      </c>
      <c r="C68" s="138" t="s">
        <v>83</v>
      </c>
      <c r="D68" s="98"/>
      <c r="F68" s="98"/>
      <c r="G68" s="51"/>
    </row>
    <row r="69" spans="1:7" x14ac:dyDescent="0.25">
      <c r="A69" s="51" t="s">
        <v>1064</v>
      </c>
      <c r="B69" s="68" t="s">
        <v>143</v>
      </c>
      <c r="C69" s="138" t="s">
        <v>83</v>
      </c>
      <c r="D69" s="98"/>
      <c r="F69" s="98"/>
      <c r="G69" s="51"/>
    </row>
    <row r="70" spans="1:7" outlineLevel="1" x14ac:dyDescent="0.25">
      <c r="A70" s="51" t="s">
        <v>1065</v>
      </c>
      <c r="B70" s="80" t="s">
        <v>147</v>
      </c>
      <c r="C70" s="138"/>
      <c r="G70" s="51"/>
    </row>
    <row r="71" spans="1:7" outlineLevel="1" x14ac:dyDescent="0.25">
      <c r="A71" s="51" t="s">
        <v>1066</v>
      </c>
      <c r="B71" s="80" t="s">
        <v>147</v>
      </c>
      <c r="C71" s="138"/>
      <c r="G71" s="51"/>
    </row>
    <row r="72" spans="1:7" outlineLevel="1" x14ac:dyDescent="0.25">
      <c r="A72" s="51" t="s">
        <v>1067</v>
      </c>
      <c r="B72" s="80" t="s">
        <v>147</v>
      </c>
      <c r="C72" s="138"/>
      <c r="G72" s="51"/>
    </row>
    <row r="73" spans="1:7" outlineLevel="1" x14ac:dyDescent="0.25">
      <c r="A73" s="51" t="s">
        <v>1068</v>
      </c>
      <c r="B73" s="80" t="s">
        <v>147</v>
      </c>
      <c r="C73" s="138"/>
      <c r="G73" s="51"/>
    </row>
    <row r="74" spans="1:7" outlineLevel="1" x14ac:dyDescent="0.25">
      <c r="A74" s="51" t="s">
        <v>1069</v>
      </c>
      <c r="B74" s="80" t="s">
        <v>147</v>
      </c>
      <c r="C74" s="138"/>
      <c r="G74" s="51"/>
    </row>
    <row r="75" spans="1:7" outlineLevel="1" x14ac:dyDescent="0.25">
      <c r="A75" s="51" t="s">
        <v>1070</v>
      </c>
      <c r="B75" s="80" t="s">
        <v>147</v>
      </c>
      <c r="C75" s="138"/>
      <c r="G75" s="51"/>
    </row>
    <row r="76" spans="1:7" outlineLevel="1" x14ac:dyDescent="0.25">
      <c r="A76" s="51" t="s">
        <v>1071</v>
      </c>
      <c r="B76" s="80" t="s">
        <v>147</v>
      </c>
      <c r="C76" s="138"/>
      <c r="G76" s="51"/>
    </row>
    <row r="77" spans="1:7" outlineLevel="1" x14ac:dyDescent="0.25">
      <c r="A77" s="51" t="s">
        <v>1072</v>
      </c>
      <c r="B77" s="80" t="s">
        <v>147</v>
      </c>
      <c r="C77" s="138"/>
      <c r="G77" s="51"/>
    </row>
    <row r="78" spans="1:7" outlineLevel="1" x14ac:dyDescent="0.25">
      <c r="A78" s="51" t="s">
        <v>1073</v>
      </c>
      <c r="B78" s="80" t="s">
        <v>147</v>
      </c>
      <c r="C78" s="138"/>
      <c r="G78" s="51"/>
    </row>
    <row r="79" spans="1:7" outlineLevel="1" x14ac:dyDescent="0.25">
      <c r="A79" s="51" t="s">
        <v>1074</v>
      </c>
      <c r="B79" s="80" t="s">
        <v>147</v>
      </c>
      <c r="C79" s="138"/>
      <c r="G79" s="51"/>
    </row>
    <row r="80" spans="1:7" ht="15" customHeight="1" x14ac:dyDescent="0.25">
      <c r="A80" s="70"/>
      <c r="B80" s="71" t="s">
        <v>1075</v>
      </c>
      <c r="C80" s="70" t="s">
        <v>1012</v>
      </c>
      <c r="D80" s="70"/>
      <c r="E80" s="72"/>
      <c r="F80" s="73"/>
      <c r="G80" s="73"/>
    </row>
    <row r="81" spans="1:7" x14ac:dyDescent="0.25">
      <c r="A81" s="51" t="s">
        <v>1076</v>
      </c>
      <c r="B81" s="51" t="s">
        <v>637</v>
      </c>
      <c r="C81" s="138" t="s">
        <v>83</v>
      </c>
      <c r="E81" s="49"/>
    </row>
    <row r="82" spans="1:7" x14ac:dyDescent="0.25">
      <c r="A82" s="51" t="s">
        <v>1077</v>
      </c>
      <c r="B82" s="51" t="s">
        <v>639</v>
      </c>
      <c r="C82" s="138" t="s">
        <v>83</v>
      </c>
      <c r="E82" s="49"/>
    </row>
    <row r="83" spans="1:7" x14ac:dyDescent="0.25">
      <c r="A83" s="51" t="s">
        <v>1078</v>
      </c>
      <c r="B83" s="51" t="s">
        <v>143</v>
      </c>
      <c r="C83" s="138" t="s">
        <v>83</v>
      </c>
      <c r="E83" s="49"/>
    </row>
    <row r="84" spans="1:7" outlineLevel="1" x14ac:dyDescent="0.25">
      <c r="A84" s="51" t="s">
        <v>1079</v>
      </c>
      <c r="C84" s="138"/>
      <c r="E84" s="49"/>
    </row>
    <row r="85" spans="1:7" outlineLevel="1" x14ac:dyDescent="0.25">
      <c r="A85" s="51" t="s">
        <v>1080</v>
      </c>
      <c r="C85" s="138"/>
      <c r="E85" s="49"/>
    </row>
    <row r="86" spans="1:7" outlineLevel="1" x14ac:dyDescent="0.25">
      <c r="A86" s="51" t="s">
        <v>1081</v>
      </c>
      <c r="C86" s="138"/>
      <c r="E86" s="49"/>
    </row>
    <row r="87" spans="1:7" outlineLevel="1" x14ac:dyDescent="0.25">
      <c r="A87" s="51" t="s">
        <v>1082</v>
      </c>
      <c r="C87" s="138"/>
      <c r="E87" s="49"/>
    </row>
    <row r="88" spans="1:7" outlineLevel="1" x14ac:dyDescent="0.25">
      <c r="A88" s="51" t="s">
        <v>1083</v>
      </c>
      <c r="C88" s="138"/>
      <c r="E88" s="49"/>
    </row>
    <row r="89" spans="1:7" outlineLevel="1" x14ac:dyDescent="0.25">
      <c r="A89" s="51" t="s">
        <v>1084</v>
      </c>
      <c r="C89" s="138"/>
      <c r="E89" s="49"/>
    </row>
    <row r="90" spans="1:7" ht="15" customHeight="1" x14ac:dyDescent="0.25">
      <c r="A90" s="70"/>
      <c r="B90" s="71" t="s">
        <v>1085</v>
      </c>
      <c r="C90" s="70" t="s">
        <v>1012</v>
      </c>
      <c r="D90" s="70"/>
      <c r="E90" s="72"/>
      <c r="F90" s="73"/>
      <c r="G90" s="73"/>
    </row>
    <row r="91" spans="1:7" x14ac:dyDescent="0.25">
      <c r="A91" s="51" t="s">
        <v>1086</v>
      </c>
      <c r="B91" s="51" t="s">
        <v>649</v>
      </c>
      <c r="C91" s="138" t="s">
        <v>83</v>
      </c>
      <c r="E91" s="49"/>
    </row>
    <row r="92" spans="1:7" x14ac:dyDescent="0.25">
      <c r="A92" s="51" t="s">
        <v>1087</v>
      </c>
      <c r="B92" s="51" t="s">
        <v>651</v>
      </c>
      <c r="C92" s="138" t="s">
        <v>83</v>
      </c>
      <c r="E92" s="49"/>
    </row>
    <row r="93" spans="1:7" x14ac:dyDescent="0.25">
      <c r="A93" s="51" t="s">
        <v>1088</v>
      </c>
      <c r="B93" s="51" t="s">
        <v>143</v>
      </c>
      <c r="C93" s="138" t="s">
        <v>83</v>
      </c>
      <c r="E93" s="49"/>
    </row>
    <row r="94" spans="1:7" outlineLevel="1" x14ac:dyDescent="0.25">
      <c r="A94" s="51" t="s">
        <v>1089</v>
      </c>
      <c r="C94" s="138"/>
      <c r="E94" s="49"/>
    </row>
    <row r="95" spans="1:7" outlineLevel="1" x14ac:dyDescent="0.25">
      <c r="A95" s="51" t="s">
        <v>1090</v>
      </c>
      <c r="C95" s="138"/>
      <c r="E95" s="49"/>
    </row>
    <row r="96" spans="1:7" outlineLevel="1" x14ac:dyDescent="0.25">
      <c r="A96" s="51" t="s">
        <v>1091</v>
      </c>
      <c r="C96" s="138"/>
      <c r="E96" s="49"/>
    </row>
    <row r="97" spans="1:7" outlineLevel="1" x14ac:dyDescent="0.25">
      <c r="A97" s="51" t="s">
        <v>1092</v>
      </c>
      <c r="C97" s="138"/>
      <c r="E97" s="49"/>
    </row>
    <row r="98" spans="1:7" outlineLevel="1" x14ac:dyDescent="0.25">
      <c r="A98" s="51" t="s">
        <v>1093</v>
      </c>
      <c r="C98" s="138"/>
      <c r="E98" s="49"/>
    </row>
    <row r="99" spans="1:7" outlineLevel="1" x14ac:dyDescent="0.25">
      <c r="A99" s="51" t="s">
        <v>1094</v>
      </c>
      <c r="C99" s="138"/>
      <c r="E99" s="49"/>
    </row>
    <row r="100" spans="1:7" ht="15" customHeight="1" x14ac:dyDescent="0.25">
      <c r="A100" s="70"/>
      <c r="B100" s="71" t="s">
        <v>1095</v>
      </c>
      <c r="C100" s="70" t="s">
        <v>1012</v>
      </c>
      <c r="D100" s="70"/>
      <c r="E100" s="72"/>
      <c r="F100" s="73"/>
      <c r="G100" s="73"/>
    </row>
    <row r="101" spans="1:7" x14ac:dyDescent="0.25">
      <c r="A101" s="51" t="s">
        <v>1096</v>
      </c>
      <c r="B101" s="47" t="s">
        <v>661</v>
      </c>
      <c r="C101" s="138" t="s">
        <v>83</v>
      </c>
      <c r="E101" s="49"/>
    </row>
    <row r="102" spans="1:7" x14ac:dyDescent="0.25">
      <c r="A102" s="51" t="s">
        <v>1097</v>
      </c>
      <c r="B102" s="47" t="s">
        <v>663</v>
      </c>
      <c r="C102" s="138" t="s">
        <v>83</v>
      </c>
      <c r="E102" s="49"/>
    </row>
    <row r="103" spans="1:7" x14ac:dyDescent="0.25">
      <c r="A103" s="51" t="s">
        <v>1098</v>
      </c>
      <c r="B103" s="47" t="s">
        <v>665</v>
      </c>
      <c r="C103" s="138" t="s">
        <v>83</v>
      </c>
    </row>
    <row r="104" spans="1:7" x14ac:dyDescent="0.25">
      <c r="A104" s="51" t="s">
        <v>1099</v>
      </c>
      <c r="B104" s="47" t="s">
        <v>667</v>
      </c>
      <c r="C104" s="138" t="s">
        <v>83</v>
      </c>
    </row>
    <row r="105" spans="1:7" x14ac:dyDescent="0.25">
      <c r="A105" s="51" t="s">
        <v>1100</v>
      </c>
      <c r="B105" s="47" t="s">
        <v>669</v>
      </c>
      <c r="C105" s="138" t="s">
        <v>83</v>
      </c>
    </row>
    <row r="106" spans="1:7" outlineLevel="1" x14ac:dyDescent="0.25">
      <c r="A106" s="51" t="s">
        <v>1101</v>
      </c>
      <c r="B106" s="47"/>
      <c r="C106" s="138"/>
    </row>
    <row r="107" spans="1:7" outlineLevel="1" x14ac:dyDescent="0.25">
      <c r="A107" s="51" t="s">
        <v>1102</v>
      </c>
      <c r="B107" s="47"/>
      <c r="C107" s="138"/>
    </row>
    <row r="108" spans="1:7" outlineLevel="1" x14ac:dyDescent="0.25">
      <c r="A108" s="51" t="s">
        <v>1103</v>
      </c>
      <c r="B108" s="47"/>
      <c r="C108" s="138"/>
    </row>
    <row r="109" spans="1:7" outlineLevel="1" x14ac:dyDescent="0.25">
      <c r="A109" s="51" t="s">
        <v>1104</v>
      </c>
      <c r="B109" s="47"/>
      <c r="C109" s="138"/>
    </row>
    <row r="110" spans="1:7" ht="15" customHeight="1" x14ac:dyDescent="0.25">
      <c r="A110" s="70"/>
      <c r="B110" s="71" t="s">
        <v>1105</v>
      </c>
      <c r="C110" s="70" t="s">
        <v>1012</v>
      </c>
      <c r="D110" s="70"/>
      <c r="E110" s="72"/>
      <c r="F110" s="73"/>
      <c r="G110" s="73"/>
    </row>
    <row r="111" spans="1:7" x14ac:dyDescent="0.25">
      <c r="A111" s="51" t="s">
        <v>1106</v>
      </c>
      <c r="B111" s="51" t="s">
        <v>676</v>
      </c>
      <c r="C111" s="138" t="s">
        <v>83</v>
      </c>
      <c r="E111" s="49"/>
    </row>
    <row r="112" spans="1:7" outlineLevel="1" x14ac:dyDescent="0.25">
      <c r="A112" s="51" t="s">
        <v>1107</v>
      </c>
      <c r="C112" s="138"/>
      <c r="E112" s="49"/>
    </row>
    <row r="113" spans="1:7" outlineLevel="1" x14ac:dyDescent="0.25">
      <c r="A113" s="51" t="s">
        <v>1108</v>
      </c>
      <c r="C113" s="138"/>
      <c r="E113" s="49"/>
    </row>
    <row r="114" spans="1:7" outlineLevel="1" x14ac:dyDescent="0.25">
      <c r="A114" s="51" t="s">
        <v>1109</v>
      </c>
      <c r="C114" s="138"/>
      <c r="E114" s="49"/>
    </row>
    <row r="115" spans="1:7" outlineLevel="1" x14ac:dyDescent="0.25">
      <c r="A115" s="51" t="s">
        <v>1110</v>
      </c>
      <c r="C115" s="138"/>
      <c r="E115" s="49"/>
    </row>
    <row r="116" spans="1:7" ht="15" customHeight="1" x14ac:dyDescent="0.25">
      <c r="A116" s="70"/>
      <c r="B116" s="71" t="s">
        <v>1111</v>
      </c>
      <c r="C116" s="70" t="s">
        <v>682</v>
      </c>
      <c r="D116" s="70" t="s">
        <v>683</v>
      </c>
      <c r="E116" s="72"/>
      <c r="F116" s="70" t="s">
        <v>1012</v>
      </c>
      <c r="G116" s="70" t="s">
        <v>684</v>
      </c>
    </row>
    <row r="117" spans="1:7" x14ac:dyDescent="0.25">
      <c r="A117" s="51" t="s">
        <v>1112</v>
      </c>
      <c r="B117" s="68" t="s">
        <v>686</v>
      </c>
      <c r="C117" s="141" t="s">
        <v>83</v>
      </c>
      <c r="D117" s="65"/>
      <c r="E117" s="65"/>
      <c r="F117" s="84"/>
      <c r="G117" s="84"/>
    </row>
    <row r="118" spans="1:7" x14ac:dyDescent="0.25">
      <c r="A118" s="65"/>
      <c r="B118" s="99"/>
      <c r="C118" s="65"/>
      <c r="D118" s="65"/>
      <c r="E118" s="65"/>
      <c r="F118" s="84"/>
      <c r="G118" s="84"/>
    </row>
    <row r="119" spans="1:7" x14ac:dyDescent="0.25">
      <c r="B119" s="68" t="s">
        <v>687</v>
      </c>
      <c r="C119" s="65"/>
      <c r="D119" s="65"/>
      <c r="E119" s="65"/>
      <c r="F119" s="84"/>
      <c r="G119" s="84"/>
    </row>
    <row r="120" spans="1:7" x14ac:dyDescent="0.25">
      <c r="A120" s="51" t="s">
        <v>1113</v>
      </c>
      <c r="B120" s="68" t="s">
        <v>604</v>
      </c>
      <c r="C120" s="141" t="s">
        <v>83</v>
      </c>
      <c r="D120" s="142" t="s">
        <v>83</v>
      </c>
      <c r="E120" s="65"/>
      <c r="F120" s="148" t="str">
        <f t="shared" ref="F120:F143" si="0">IF($C$144=0,"",IF(C120="[for completion]","",C120/$C$144))</f>
        <v/>
      </c>
      <c r="G120" s="148" t="str">
        <f t="shared" ref="G120:G143" si="1">IF($D$144=0,"",IF(D120="[for completion]","",D120/$D$144))</f>
        <v/>
      </c>
    </row>
    <row r="121" spans="1:7" x14ac:dyDescent="0.25">
      <c r="A121" s="51" t="s">
        <v>1114</v>
      </c>
      <c r="B121" s="68" t="s">
        <v>604</v>
      </c>
      <c r="C121" s="141" t="s">
        <v>83</v>
      </c>
      <c r="D121" s="142" t="s">
        <v>83</v>
      </c>
      <c r="E121" s="65"/>
      <c r="F121" s="148" t="str">
        <f t="shared" si="0"/>
        <v/>
      </c>
      <c r="G121" s="148" t="str">
        <f t="shared" si="1"/>
        <v/>
      </c>
    </row>
    <row r="122" spans="1:7" x14ac:dyDescent="0.25">
      <c r="A122" s="51" t="s">
        <v>1115</v>
      </c>
      <c r="B122" s="68" t="s">
        <v>604</v>
      </c>
      <c r="C122" s="141" t="s">
        <v>83</v>
      </c>
      <c r="D122" s="142" t="s">
        <v>83</v>
      </c>
      <c r="E122" s="65"/>
      <c r="F122" s="148" t="str">
        <f t="shared" si="0"/>
        <v/>
      </c>
      <c r="G122" s="148" t="str">
        <f t="shared" si="1"/>
        <v/>
      </c>
    </row>
    <row r="123" spans="1:7" x14ac:dyDescent="0.25">
      <c r="A123" s="51" t="s">
        <v>1116</v>
      </c>
      <c r="B123" s="68" t="s">
        <v>604</v>
      </c>
      <c r="C123" s="141" t="s">
        <v>83</v>
      </c>
      <c r="D123" s="142" t="s">
        <v>83</v>
      </c>
      <c r="E123" s="65"/>
      <c r="F123" s="148" t="str">
        <f t="shared" si="0"/>
        <v/>
      </c>
      <c r="G123" s="148" t="str">
        <f t="shared" si="1"/>
        <v/>
      </c>
    </row>
    <row r="124" spans="1:7" x14ac:dyDescent="0.25">
      <c r="A124" s="51" t="s">
        <v>1117</v>
      </c>
      <c r="B124" s="68" t="s">
        <v>604</v>
      </c>
      <c r="C124" s="141" t="s">
        <v>83</v>
      </c>
      <c r="D124" s="142" t="s">
        <v>83</v>
      </c>
      <c r="E124" s="65"/>
      <c r="F124" s="148" t="str">
        <f t="shared" si="0"/>
        <v/>
      </c>
      <c r="G124" s="148" t="str">
        <f t="shared" si="1"/>
        <v/>
      </c>
    </row>
    <row r="125" spans="1:7" x14ac:dyDescent="0.25">
      <c r="A125" s="51" t="s">
        <v>1118</v>
      </c>
      <c r="B125" s="68" t="s">
        <v>604</v>
      </c>
      <c r="C125" s="141" t="s">
        <v>83</v>
      </c>
      <c r="D125" s="142" t="s">
        <v>83</v>
      </c>
      <c r="E125" s="65"/>
      <c r="F125" s="148" t="str">
        <f t="shared" si="0"/>
        <v/>
      </c>
      <c r="G125" s="148" t="str">
        <f t="shared" si="1"/>
        <v/>
      </c>
    </row>
    <row r="126" spans="1:7" x14ac:dyDescent="0.25">
      <c r="A126" s="51" t="s">
        <v>1119</v>
      </c>
      <c r="B126" s="68" t="s">
        <v>604</v>
      </c>
      <c r="C126" s="141" t="s">
        <v>83</v>
      </c>
      <c r="D126" s="142" t="s">
        <v>83</v>
      </c>
      <c r="E126" s="65"/>
      <c r="F126" s="148" t="str">
        <f t="shared" si="0"/>
        <v/>
      </c>
      <c r="G126" s="148" t="str">
        <f t="shared" si="1"/>
        <v/>
      </c>
    </row>
    <row r="127" spans="1:7" x14ac:dyDescent="0.25">
      <c r="A127" s="51" t="s">
        <v>1120</v>
      </c>
      <c r="B127" s="68" t="s">
        <v>604</v>
      </c>
      <c r="C127" s="141" t="s">
        <v>83</v>
      </c>
      <c r="D127" s="142" t="s">
        <v>83</v>
      </c>
      <c r="E127" s="65"/>
      <c r="F127" s="148" t="str">
        <f t="shared" si="0"/>
        <v/>
      </c>
      <c r="G127" s="148" t="str">
        <f t="shared" si="1"/>
        <v/>
      </c>
    </row>
    <row r="128" spans="1:7" x14ac:dyDescent="0.25">
      <c r="A128" s="51" t="s">
        <v>1121</v>
      </c>
      <c r="B128" s="68" t="s">
        <v>604</v>
      </c>
      <c r="C128" s="141" t="s">
        <v>83</v>
      </c>
      <c r="D128" s="142" t="s">
        <v>83</v>
      </c>
      <c r="E128" s="65"/>
      <c r="F128" s="148" t="str">
        <f t="shared" si="0"/>
        <v/>
      </c>
      <c r="G128" s="148" t="str">
        <f t="shared" si="1"/>
        <v/>
      </c>
    </row>
    <row r="129" spans="1:7" x14ac:dyDescent="0.25">
      <c r="A129" s="51" t="s">
        <v>1122</v>
      </c>
      <c r="B129" s="68" t="s">
        <v>604</v>
      </c>
      <c r="C129" s="141" t="s">
        <v>83</v>
      </c>
      <c r="D129" s="142" t="s">
        <v>83</v>
      </c>
      <c r="E129" s="68"/>
      <c r="F129" s="148" t="str">
        <f t="shared" si="0"/>
        <v/>
      </c>
      <c r="G129" s="148" t="str">
        <f t="shared" si="1"/>
        <v/>
      </c>
    </row>
    <row r="130" spans="1:7" x14ac:dyDescent="0.25">
      <c r="A130" s="51" t="s">
        <v>1123</v>
      </c>
      <c r="B130" s="68" t="s">
        <v>604</v>
      </c>
      <c r="C130" s="141" t="s">
        <v>83</v>
      </c>
      <c r="D130" s="142" t="s">
        <v>83</v>
      </c>
      <c r="E130" s="68"/>
      <c r="F130" s="148" t="str">
        <f t="shared" si="0"/>
        <v/>
      </c>
      <c r="G130" s="148" t="str">
        <f t="shared" si="1"/>
        <v/>
      </c>
    </row>
    <row r="131" spans="1:7" x14ac:dyDescent="0.25">
      <c r="A131" s="51" t="s">
        <v>1124</v>
      </c>
      <c r="B131" s="68" t="s">
        <v>604</v>
      </c>
      <c r="C131" s="141" t="s">
        <v>83</v>
      </c>
      <c r="D131" s="142" t="s">
        <v>83</v>
      </c>
      <c r="E131" s="68"/>
      <c r="F131" s="148" t="str">
        <f t="shared" si="0"/>
        <v/>
      </c>
      <c r="G131" s="148" t="str">
        <f t="shared" si="1"/>
        <v/>
      </c>
    </row>
    <row r="132" spans="1:7" x14ac:dyDescent="0.25">
      <c r="A132" s="51" t="s">
        <v>1125</v>
      </c>
      <c r="B132" s="68" t="s">
        <v>604</v>
      </c>
      <c r="C132" s="141" t="s">
        <v>83</v>
      </c>
      <c r="D132" s="142" t="s">
        <v>83</v>
      </c>
      <c r="E132" s="68"/>
      <c r="F132" s="148" t="str">
        <f t="shared" si="0"/>
        <v/>
      </c>
      <c r="G132" s="148" t="str">
        <f t="shared" si="1"/>
        <v/>
      </c>
    </row>
    <row r="133" spans="1:7" x14ac:dyDescent="0.25">
      <c r="A133" s="51" t="s">
        <v>1126</v>
      </c>
      <c r="B133" s="68" t="s">
        <v>604</v>
      </c>
      <c r="C133" s="141" t="s">
        <v>83</v>
      </c>
      <c r="D133" s="142" t="s">
        <v>83</v>
      </c>
      <c r="E133" s="68"/>
      <c r="F133" s="148" t="str">
        <f t="shared" si="0"/>
        <v/>
      </c>
      <c r="G133" s="148" t="str">
        <f t="shared" si="1"/>
        <v/>
      </c>
    </row>
    <row r="134" spans="1:7" x14ac:dyDescent="0.25">
      <c r="A134" s="51" t="s">
        <v>1127</v>
      </c>
      <c r="B134" s="68" t="s">
        <v>604</v>
      </c>
      <c r="C134" s="141" t="s">
        <v>83</v>
      </c>
      <c r="D134" s="142" t="s">
        <v>83</v>
      </c>
      <c r="E134" s="68"/>
      <c r="F134" s="148" t="str">
        <f t="shared" si="0"/>
        <v/>
      </c>
      <c r="G134" s="148" t="str">
        <f t="shared" si="1"/>
        <v/>
      </c>
    </row>
    <row r="135" spans="1:7" x14ac:dyDescent="0.25">
      <c r="A135" s="51" t="s">
        <v>1128</v>
      </c>
      <c r="B135" s="68" t="s">
        <v>604</v>
      </c>
      <c r="C135" s="141" t="s">
        <v>83</v>
      </c>
      <c r="D135" s="142" t="s">
        <v>83</v>
      </c>
      <c r="F135" s="148" t="str">
        <f t="shared" si="0"/>
        <v/>
      </c>
      <c r="G135" s="148" t="str">
        <f t="shared" si="1"/>
        <v/>
      </c>
    </row>
    <row r="136" spans="1:7" x14ac:dyDescent="0.25">
      <c r="A136" s="51" t="s">
        <v>1129</v>
      </c>
      <c r="B136" s="68" t="s">
        <v>604</v>
      </c>
      <c r="C136" s="141" t="s">
        <v>83</v>
      </c>
      <c r="D136" s="142" t="s">
        <v>83</v>
      </c>
      <c r="E136" s="88"/>
      <c r="F136" s="148" t="str">
        <f t="shared" si="0"/>
        <v/>
      </c>
      <c r="G136" s="148" t="str">
        <f t="shared" si="1"/>
        <v/>
      </c>
    </row>
    <row r="137" spans="1:7" x14ac:dyDescent="0.25">
      <c r="A137" s="51" t="s">
        <v>1130</v>
      </c>
      <c r="B137" s="68" t="s">
        <v>604</v>
      </c>
      <c r="C137" s="141" t="s">
        <v>83</v>
      </c>
      <c r="D137" s="142" t="s">
        <v>83</v>
      </c>
      <c r="E137" s="88"/>
      <c r="F137" s="148" t="str">
        <f t="shared" si="0"/>
        <v/>
      </c>
      <c r="G137" s="148" t="str">
        <f t="shared" si="1"/>
        <v/>
      </c>
    </row>
    <row r="138" spans="1:7" x14ac:dyDescent="0.25">
      <c r="A138" s="51" t="s">
        <v>1131</v>
      </c>
      <c r="B138" s="68" t="s">
        <v>604</v>
      </c>
      <c r="C138" s="141" t="s">
        <v>83</v>
      </c>
      <c r="D138" s="142" t="s">
        <v>83</v>
      </c>
      <c r="E138" s="88"/>
      <c r="F138" s="148" t="str">
        <f t="shared" si="0"/>
        <v/>
      </c>
      <c r="G138" s="148" t="str">
        <f t="shared" si="1"/>
        <v/>
      </c>
    </row>
    <row r="139" spans="1:7" x14ac:dyDescent="0.25">
      <c r="A139" s="51" t="s">
        <v>1132</v>
      </c>
      <c r="B139" s="68" t="s">
        <v>604</v>
      </c>
      <c r="C139" s="141" t="s">
        <v>83</v>
      </c>
      <c r="D139" s="142" t="s">
        <v>83</v>
      </c>
      <c r="E139" s="88"/>
      <c r="F139" s="148" t="str">
        <f t="shared" si="0"/>
        <v/>
      </c>
      <c r="G139" s="148" t="str">
        <f t="shared" si="1"/>
        <v/>
      </c>
    </row>
    <row r="140" spans="1:7" x14ac:dyDescent="0.25">
      <c r="A140" s="51" t="s">
        <v>1133</v>
      </c>
      <c r="B140" s="68" t="s">
        <v>604</v>
      </c>
      <c r="C140" s="141" t="s">
        <v>83</v>
      </c>
      <c r="D140" s="142" t="s">
        <v>83</v>
      </c>
      <c r="E140" s="88"/>
      <c r="F140" s="148" t="str">
        <f t="shared" si="0"/>
        <v/>
      </c>
      <c r="G140" s="148" t="str">
        <f t="shared" si="1"/>
        <v/>
      </c>
    </row>
    <row r="141" spans="1:7" x14ac:dyDescent="0.25">
      <c r="A141" s="51" t="s">
        <v>1134</v>
      </c>
      <c r="B141" s="68" t="s">
        <v>604</v>
      </c>
      <c r="C141" s="141" t="s">
        <v>83</v>
      </c>
      <c r="D141" s="142" t="s">
        <v>83</v>
      </c>
      <c r="E141" s="88"/>
      <c r="F141" s="148" t="str">
        <f t="shared" si="0"/>
        <v/>
      </c>
      <c r="G141" s="148" t="str">
        <f t="shared" si="1"/>
        <v/>
      </c>
    </row>
    <row r="142" spans="1:7" x14ac:dyDescent="0.25">
      <c r="A142" s="51" t="s">
        <v>1135</v>
      </c>
      <c r="B142" s="68" t="s">
        <v>604</v>
      </c>
      <c r="C142" s="141" t="s">
        <v>83</v>
      </c>
      <c r="D142" s="142" t="s">
        <v>83</v>
      </c>
      <c r="E142" s="88"/>
      <c r="F142" s="148" t="str">
        <f t="shared" si="0"/>
        <v/>
      </c>
      <c r="G142" s="148" t="str">
        <f t="shared" si="1"/>
        <v/>
      </c>
    </row>
    <row r="143" spans="1:7" x14ac:dyDescent="0.25">
      <c r="A143" s="51" t="s">
        <v>1136</v>
      </c>
      <c r="B143" s="68" t="s">
        <v>604</v>
      </c>
      <c r="C143" s="141" t="s">
        <v>83</v>
      </c>
      <c r="D143" s="142" t="s">
        <v>83</v>
      </c>
      <c r="E143" s="88"/>
      <c r="F143" s="148" t="str">
        <f t="shared" si="0"/>
        <v/>
      </c>
      <c r="G143" s="148" t="str">
        <f t="shared" si="1"/>
        <v/>
      </c>
    </row>
    <row r="144" spans="1:7" x14ac:dyDescent="0.25">
      <c r="A144" s="51" t="s">
        <v>1137</v>
      </c>
      <c r="B144" s="78" t="s">
        <v>145</v>
      </c>
      <c r="C144" s="143">
        <f>SUM(C120:C143)</f>
        <v>0</v>
      </c>
      <c r="D144" s="76">
        <f>SUM(D120:D143)</f>
        <v>0</v>
      </c>
      <c r="E144" s="88"/>
      <c r="F144" s="149">
        <f>SUM(F120:F143)</f>
        <v>0</v>
      </c>
      <c r="G144" s="149">
        <f>SUM(G120:G143)</f>
        <v>0</v>
      </c>
    </row>
    <row r="145" spans="1:7" ht="15" customHeight="1" x14ac:dyDescent="0.25">
      <c r="A145" s="70"/>
      <c r="B145" s="71" t="s">
        <v>1138</v>
      </c>
      <c r="C145" s="70" t="s">
        <v>682</v>
      </c>
      <c r="D145" s="70" t="s">
        <v>683</v>
      </c>
      <c r="E145" s="72"/>
      <c r="F145" s="70" t="s">
        <v>1012</v>
      </c>
      <c r="G145" s="70" t="s">
        <v>684</v>
      </c>
    </row>
    <row r="146" spans="1:7" x14ac:dyDescent="0.25">
      <c r="A146" s="51" t="s">
        <v>1139</v>
      </c>
      <c r="B146" s="51" t="s">
        <v>715</v>
      </c>
      <c r="C146" s="138" t="s">
        <v>83</v>
      </c>
      <c r="G146" s="51"/>
    </row>
    <row r="147" spans="1:7" x14ac:dyDescent="0.25">
      <c r="G147" s="51"/>
    </row>
    <row r="148" spans="1:7" x14ac:dyDescent="0.25">
      <c r="B148" s="68" t="s">
        <v>716</v>
      </c>
      <c r="G148" s="51"/>
    </row>
    <row r="149" spans="1:7" x14ac:dyDescent="0.25">
      <c r="A149" s="51" t="s">
        <v>1140</v>
      </c>
      <c r="B149" s="51" t="s">
        <v>718</v>
      </c>
      <c r="C149" s="141" t="s">
        <v>83</v>
      </c>
      <c r="D149" s="142" t="s">
        <v>83</v>
      </c>
      <c r="F149" s="148" t="str">
        <f t="shared" ref="F149:F163" si="2">IF($C$157=0,"",IF(C149="[for completion]","",C149/$C$157))</f>
        <v/>
      </c>
      <c r="G149" s="148" t="str">
        <f t="shared" ref="G149:G163" si="3">IF($D$157=0,"",IF(D149="[for completion]","",D149/$D$157))</f>
        <v/>
      </c>
    </row>
    <row r="150" spans="1:7" x14ac:dyDescent="0.25">
      <c r="A150" s="51" t="s">
        <v>1141</v>
      </c>
      <c r="B150" s="51" t="s">
        <v>720</v>
      </c>
      <c r="C150" s="141" t="s">
        <v>83</v>
      </c>
      <c r="D150" s="142" t="s">
        <v>83</v>
      </c>
      <c r="F150" s="148" t="str">
        <f t="shared" si="2"/>
        <v/>
      </c>
      <c r="G150" s="148" t="str">
        <f t="shared" si="3"/>
        <v/>
      </c>
    </row>
    <row r="151" spans="1:7" x14ac:dyDescent="0.25">
      <c r="A151" s="51" t="s">
        <v>1142</v>
      </c>
      <c r="B151" s="51" t="s">
        <v>722</v>
      </c>
      <c r="C151" s="141" t="s">
        <v>83</v>
      </c>
      <c r="D151" s="142" t="s">
        <v>83</v>
      </c>
      <c r="F151" s="148" t="str">
        <f t="shared" si="2"/>
        <v/>
      </c>
      <c r="G151" s="148" t="str">
        <f t="shared" si="3"/>
        <v/>
      </c>
    </row>
    <row r="152" spans="1:7" x14ac:dyDescent="0.25">
      <c r="A152" s="51" t="s">
        <v>1143</v>
      </c>
      <c r="B152" s="51" t="s">
        <v>724</v>
      </c>
      <c r="C152" s="141" t="s">
        <v>83</v>
      </c>
      <c r="D152" s="142" t="s">
        <v>83</v>
      </c>
      <c r="F152" s="148" t="str">
        <f t="shared" si="2"/>
        <v/>
      </c>
      <c r="G152" s="148" t="str">
        <f t="shared" si="3"/>
        <v/>
      </c>
    </row>
    <row r="153" spans="1:7" x14ac:dyDescent="0.25">
      <c r="A153" s="51" t="s">
        <v>1144</v>
      </c>
      <c r="B153" s="51" t="s">
        <v>726</v>
      </c>
      <c r="C153" s="141" t="s">
        <v>83</v>
      </c>
      <c r="D153" s="142" t="s">
        <v>83</v>
      </c>
      <c r="F153" s="148" t="str">
        <f t="shared" si="2"/>
        <v/>
      </c>
      <c r="G153" s="148" t="str">
        <f t="shared" si="3"/>
        <v/>
      </c>
    </row>
    <row r="154" spans="1:7" x14ac:dyDescent="0.25">
      <c r="A154" s="51" t="s">
        <v>1145</v>
      </c>
      <c r="B154" s="51" t="s">
        <v>728</v>
      </c>
      <c r="C154" s="141" t="s">
        <v>83</v>
      </c>
      <c r="D154" s="142" t="s">
        <v>83</v>
      </c>
      <c r="F154" s="148" t="str">
        <f t="shared" si="2"/>
        <v/>
      </c>
      <c r="G154" s="148" t="str">
        <f t="shared" si="3"/>
        <v/>
      </c>
    </row>
    <row r="155" spans="1:7" x14ac:dyDescent="0.25">
      <c r="A155" s="51" t="s">
        <v>1146</v>
      </c>
      <c r="B155" s="51" t="s">
        <v>730</v>
      </c>
      <c r="C155" s="141" t="s">
        <v>83</v>
      </c>
      <c r="D155" s="142" t="s">
        <v>83</v>
      </c>
      <c r="F155" s="148" t="str">
        <f t="shared" si="2"/>
        <v/>
      </c>
      <c r="G155" s="148" t="str">
        <f t="shared" si="3"/>
        <v/>
      </c>
    </row>
    <row r="156" spans="1:7" x14ac:dyDescent="0.25">
      <c r="A156" s="51" t="s">
        <v>1147</v>
      </c>
      <c r="B156" s="51" t="s">
        <v>732</v>
      </c>
      <c r="C156" s="141" t="s">
        <v>83</v>
      </c>
      <c r="D156" s="142" t="s">
        <v>83</v>
      </c>
      <c r="F156" s="148" t="str">
        <f t="shared" si="2"/>
        <v/>
      </c>
      <c r="G156" s="148" t="str">
        <f t="shared" si="3"/>
        <v/>
      </c>
    </row>
    <row r="157" spans="1:7" x14ac:dyDescent="0.25">
      <c r="A157" s="51" t="s">
        <v>1148</v>
      </c>
      <c r="B157" s="78" t="s">
        <v>145</v>
      </c>
      <c r="C157" s="141">
        <f>SUM(C149:C156)</f>
        <v>0</v>
      </c>
      <c r="D157" s="142">
        <f>SUM(D149:D156)</f>
        <v>0</v>
      </c>
      <c r="F157" s="138">
        <f>SUM(F149:F156)</f>
        <v>0</v>
      </c>
      <c r="G157" s="138">
        <f>SUM(G149:G156)</f>
        <v>0</v>
      </c>
    </row>
    <row r="158" spans="1:7" outlineLevel="1" x14ac:dyDescent="0.25">
      <c r="A158" s="51" t="s">
        <v>1149</v>
      </c>
      <c r="B158" s="80" t="s">
        <v>735</v>
      </c>
      <c r="C158" s="141"/>
      <c r="D158" s="142"/>
      <c r="F158" s="148" t="str">
        <f t="shared" si="2"/>
        <v/>
      </c>
      <c r="G158" s="148" t="str">
        <f t="shared" si="3"/>
        <v/>
      </c>
    </row>
    <row r="159" spans="1:7" outlineLevel="1" x14ac:dyDescent="0.25">
      <c r="A159" s="51" t="s">
        <v>1150</v>
      </c>
      <c r="B159" s="80" t="s">
        <v>737</v>
      </c>
      <c r="C159" s="141"/>
      <c r="D159" s="142"/>
      <c r="F159" s="148" t="str">
        <f t="shared" si="2"/>
        <v/>
      </c>
      <c r="G159" s="148" t="str">
        <f t="shared" si="3"/>
        <v/>
      </c>
    </row>
    <row r="160" spans="1:7" outlineLevel="1" x14ac:dyDescent="0.25">
      <c r="A160" s="51" t="s">
        <v>1151</v>
      </c>
      <c r="B160" s="80" t="s">
        <v>739</v>
      </c>
      <c r="C160" s="141"/>
      <c r="D160" s="142"/>
      <c r="F160" s="148" t="str">
        <f t="shared" si="2"/>
        <v/>
      </c>
      <c r="G160" s="148" t="str">
        <f t="shared" si="3"/>
        <v/>
      </c>
    </row>
    <row r="161" spans="1:7" outlineLevel="1" x14ac:dyDescent="0.25">
      <c r="A161" s="51" t="s">
        <v>1152</v>
      </c>
      <c r="B161" s="80" t="s">
        <v>741</v>
      </c>
      <c r="C161" s="141"/>
      <c r="D161" s="142"/>
      <c r="F161" s="148" t="str">
        <f t="shared" si="2"/>
        <v/>
      </c>
      <c r="G161" s="148" t="str">
        <f t="shared" si="3"/>
        <v/>
      </c>
    </row>
    <row r="162" spans="1:7" outlineLevel="1" x14ac:dyDescent="0.25">
      <c r="A162" s="51" t="s">
        <v>1153</v>
      </c>
      <c r="B162" s="80" t="s">
        <v>743</v>
      </c>
      <c r="C162" s="141"/>
      <c r="D162" s="142"/>
      <c r="F162" s="148" t="str">
        <f t="shared" si="2"/>
        <v/>
      </c>
      <c r="G162" s="148" t="str">
        <f t="shared" si="3"/>
        <v/>
      </c>
    </row>
    <row r="163" spans="1:7" outlineLevel="1" x14ac:dyDescent="0.25">
      <c r="A163" s="51" t="s">
        <v>1154</v>
      </c>
      <c r="B163" s="80" t="s">
        <v>745</v>
      </c>
      <c r="C163" s="141"/>
      <c r="D163" s="142"/>
      <c r="F163" s="148" t="str">
        <f t="shared" si="2"/>
        <v/>
      </c>
      <c r="G163" s="148" t="str">
        <f t="shared" si="3"/>
        <v/>
      </c>
    </row>
    <row r="164" spans="1:7" outlineLevel="1" x14ac:dyDescent="0.25">
      <c r="A164" s="51" t="s">
        <v>1155</v>
      </c>
      <c r="B164" s="80"/>
      <c r="F164" s="77"/>
      <c r="G164" s="77"/>
    </row>
    <row r="165" spans="1:7" outlineLevel="1" x14ac:dyDescent="0.25">
      <c r="A165" s="51" t="s">
        <v>1156</v>
      </c>
      <c r="B165" s="80"/>
      <c r="F165" s="77"/>
      <c r="G165" s="77"/>
    </row>
    <row r="166" spans="1:7" outlineLevel="1" x14ac:dyDescent="0.25">
      <c r="A166" s="51" t="s">
        <v>1157</v>
      </c>
      <c r="B166" s="80"/>
      <c r="F166" s="77"/>
      <c r="G166" s="77"/>
    </row>
    <row r="167" spans="1:7" ht="15" customHeight="1" x14ac:dyDescent="0.25">
      <c r="A167" s="70"/>
      <c r="B167" s="71" t="s">
        <v>1158</v>
      </c>
      <c r="C167" s="70" t="s">
        <v>682</v>
      </c>
      <c r="D167" s="70" t="s">
        <v>683</v>
      </c>
      <c r="E167" s="72"/>
      <c r="F167" s="70" t="s">
        <v>1012</v>
      </c>
      <c r="G167" s="70" t="s">
        <v>684</v>
      </c>
    </row>
    <row r="168" spans="1:7" x14ac:dyDescent="0.25">
      <c r="A168" s="51" t="s">
        <v>1159</v>
      </c>
      <c r="B168" s="51" t="s">
        <v>715</v>
      </c>
      <c r="C168" s="138" t="s">
        <v>116</v>
      </c>
      <c r="G168" s="51"/>
    </row>
    <row r="169" spans="1:7" x14ac:dyDescent="0.25">
      <c r="G169" s="51"/>
    </row>
    <row r="170" spans="1:7" x14ac:dyDescent="0.25">
      <c r="B170" s="68" t="s">
        <v>716</v>
      </c>
      <c r="G170" s="51"/>
    </row>
    <row r="171" spans="1:7" x14ac:dyDescent="0.25">
      <c r="A171" s="51" t="s">
        <v>1160</v>
      </c>
      <c r="B171" s="51" t="s">
        <v>718</v>
      </c>
      <c r="C171" s="141" t="s">
        <v>116</v>
      </c>
      <c r="D171" s="142" t="s">
        <v>116</v>
      </c>
      <c r="F171" s="148" t="str">
        <f>IF($C$179=0,"",IF(C171="[Mark as ND1 if not relevant]","",C171/$C$179))</f>
        <v/>
      </c>
      <c r="G171" s="148" t="str">
        <f>IF($D$179=0,"",IF(D171="[Mark as ND1 if not relevant]","",D171/$D$179))</f>
        <v/>
      </c>
    </row>
    <row r="172" spans="1:7" x14ac:dyDescent="0.25">
      <c r="A172" s="51" t="s">
        <v>1161</v>
      </c>
      <c r="B172" s="51" t="s">
        <v>720</v>
      </c>
      <c r="C172" s="141" t="s">
        <v>116</v>
      </c>
      <c r="D172" s="142" t="s">
        <v>116</v>
      </c>
      <c r="F172" s="148" t="str">
        <f t="shared" ref="F172:F178" si="4">IF($C$179=0,"",IF(C172="[Mark as ND1 if not relevant]","",C172/$C$179))</f>
        <v/>
      </c>
      <c r="G172" s="148" t="str">
        <f t="shared" ref="G172:G178" si="5">IF($D$179=0,"",IF(D172="[Mark as ND1 if not relevant]","",D172/$D$179))</f>
        <v/>
      </c>
    </row>
    <row r="173" spans="1:7" x14ac:dyDescent="0.25">
      <c r="A173" s="51" t="s">
        <v>1162</v>
      </c>
      <c r="B173" s="51" t="s">
        <v>722</v>
      </c>
      <c r="C173" s="141" t="s">
        <v>116</v>
      </c>
      <c r="D173" s="142" t="s">
        <v>116</v>
      </c>
      <c r="F173" s="148" t="str">
        <f t="shared" si="4"/>
        <v/>
      </c>
      <c r="G173" s="148" t="str">
        <f t="shared" si="5"/>
        <v/>
      </c>
    </row>
    <row r="174" spans="1:7" x14ac:dyDescent="0.25">
      <c r="A174" s="51" t="s">
        <v>1163</v>
      </c>
      <c r="B174" s="51" t="s">
        <v>724</v>
      </c>
      <c r="C174" s="141" t="s">
        <v>116</v>
      </c>
      <c r="D174" s="142" t="s">
        <v>116</v>
      </c>
      <c r="F174" s="148" t="str">
        <f t="shared" si="4"/>
        <v/>
      </c>
      <c r="G174" s="148" t="str">
        <f t="shared" si="5"/>
        <v/>
      </c>
    </row>
    <row r="175" spans="1:7" x14ac:dyDescent="0.25">
      <c r="A175" s="51" t="s">
        <v>1164</v>
      </c>
      <c r="B175" s="51" t="s">
        <v>726</v>
      </c>
      <c r="C175" s="141" t="s">
        <v>116</v>
      </c>
      <c r="D175" s="142" t="s">
        <v>116</v>
      </c>
      <c r="F175" s="148" t="str">
        <f t="shared" si="4"/>
        <v/>
      </c>
      <c r="G175" s="148" t="str">
        <f t="shared" si="5"/>
        <v/>
      </c>
    </row>
    <row r="176" spans="1:7" x14ac:dyDescent="0.25">
      <c r="A176" s="51" t="s">
        <v>1165</v>
      </c>
      <c r="B176" s="51" t="s">
        <v>728</v>
      </c>
      <c r="C176" s="141" t="s">
        <v>116</v>
      </c>
      <c r="D176" s="142" t="s">
        <v>116</v>
      </c>
      <c r="F176" s="148" t="str">
        <f t="shared" si="4"/>
        <v/>
      </c>
      <c r="G176" s="148" t="str">
        <f t="shared" si="5"/>
        <v/>
      </c>
    </row>
    <row r="177" spans="1:7" x14ac:dyDescent="0.25">
      <c r="A177" s="51" t="s">
        <v>1166</v>
      </c>
      <c r="B177" s="51" t="s">
        <v>730</v>
      </c>
      <c r="C177" s="141" t="s">
        <v>116</v>
      </c>
      <c r="D177" s="142" t="s">
        <v>116</v>
      </c>
      <c r="F177" s="148" t="str">
        <f t="shared" si="4"/>
        <v/>
      </c>
      <c r="G177" s="148" t="str">
        <f t="shared" si="5"/>
        <v/>
      </c>
    </row>
    <row r="178" spans="1:7" x14ac:dyDescent="0.25">
      <c r="A178" s="51" t="s">
        <v>1167</v>
      </c>
      <c r="B178" s="51" t="s">
        <v>732</v>
      </c>
      <c r="C178" s="141" t="s">
        <v>116</v>
      </c>
      <c r="D178" s="142" t="s">
        <v>116</v>
      </c>
      <c r="F178" s="148" t="str">
        <f t="shared" si="4"/>
        <v/>
      </c>
      <c r="G178" s="148" t="str">
        <f t="shared" si="5"/>
        <v/>
      </c>
    </row>
    <row r="179" spans="1:7" x14ac:dyDescent="0.25">
      <c r="A179" s="51" t="s">
        <v>1168</v>
      </c>
      <c r="B179" s="78" t="s">
        <v>145</v>
      </c>
      <c r="C179" s="141">
        <f>SUM(C171:C178)</f>
        <v>0</v>
      </c>
      <c r="D179" s="142">
        <f>SUM(D171:D178)</f>
        <v>0</v>
      </c>
      <c r="F179" s="138">
        <f>SUM(F171:F178)</f>
        <v>0</v>
      </c>
      <c r="G179" s="138">
        <f>SUM(G171:G178)</f>
        <v>0</v>
      </c>
    </row>
    <row r="180" spans="1:7" outlineLevel="1" x14ac:dyDescent="0.25">
      <c r="A180" s="51" t="s">
        <v>1169</v>
      </c>
      <c r="B180" s="80" t="s">
        <v>735</v>
      </c>
      <c r="C180" s="141"/>
      <c r="D180" s="142"/>
      <c r="F180" s="148" t="str">
        <f t="shared" ref="F180:F185" si="6">IF($C$179=0,"",IF(C180="[for completion]","",C180/$C$179))</f>
        <v/>
      </c>
      <c r="G180" s="148" t="str">
        <f t="shared" ref="G180:G185" si="7">IF($D$179=0,"",IF(D180="[for completion]","",D180/$D$179))</f>
        <v/>
      </c>
    </row>
    <row r="181" spans="1:7" outlineLevel="1" x14ac:dyDescent="0.25">
      <c r="A181" s="51" t="s">
        <v>1170</v>
      </c>
      <c r="B181" s="80" t="s">
        <v>737</v>
      </c>
      <c r="C181" s="141"/>
      <c r="D181" s="142"/>
      <c r="F181" s="148" t="str">
        <f t="shared" si="6"/>
        <v/>
      </c>
      <c r="G181" s="148" t="str">
        <f t="shared" si="7"/>
        <v/>
      </c>
    </row>
    <row r="182" spans="1:7" outlineLevel="1" x14ac:dyDescent="0.25">
      <c r="A182" s="51" t="s">
        <v>1171</v>
      </c>
      <c r="B182" s="80" t="s">
        <v>739</v>
      </c>
      <c r="C182" s="141"/>
      <c r="D182" s="142"/>
      <c r="F182" s="148" t="str">
        <f t="shared" si="6"/>
        <v/>
      </c>
      <c r="G182" s="148" t="str">
        <f t="shared" si="7"/>
        <v/>
      </c>
    </row>
    <row r="183" spans="1:7" outlineLevel="1" x14ac:dyDescent="0.25">
      <c r="A183" s="51" t="s">
        <v>1172</v>
      </c>
      <c r="B183" s="80" t="s">
        <v>741</v>
      </c>
      <c r="C183" s="141"/>
      <c r="D183" s="142"/>
      <c r="F183" s="148" t="str">
        <f t="shared" si="6"/>
        <v/>
      </c>
      <c r="G183" s="148" t="str">
        <f t="shared" si="7"/>
        <v/>
      </c>
    </row>
    <row r="184" spans="1:7" outlineLevel="1" x14ac:dyDescent="0.25">
      <c r="A184" s="51" t="s">
        <v>1173</v>
      </c>
      <c r="B184" s="80" t="s">
        <v>743</v>
      </c>
      <c r="C184" s="141"/>
      <c r="D184" s="142"/>
      <c r="F184" s="148" t="str">
        <f t="shared" si="6"/>
        <v/>
      </c>
      <c r="G184" s="148" t="str">
        <f t="shared" si="7"/>
        <v/>
      </c>
    </row>
    <row r="185" spans="1:7" outlineLevel="1" x14ac:dyDescent="0.25">
      <c r="A185" s="51" t="s">
        <v>1174</v>
      </c>
      <c r="B185" s="80" t="s">
        <v>745</v>
      </c>
      <c r="C185" s="141"/>
      <c r="D185" s="142"/>
      <c r="F185" s="148" t="str">
        <f t="shared" si="6"/>
        <v/>
      </c>
      <c r="G185" s="148" t="str">
        <f t="shared" si="7"/>
        <v/>
      </c>
    </row>
    <row r="186" spans="1:7" outlineLevel="1" x14ac:dyDescent="0.25">
      <c r="A186" s="51" t="s">
        <v>1175</v>
      </c>
      <c r="B186" s="80"/>
      <c r="F186" s="77"/>
      <c r="G186" s="77"/>
    </row>
    <row r="187" spans="1:7" outlineLevel="1" x14ac:dyDescent="0.25">
      <c r="A187" s="51" t="s">
        <v>1176</v>
      </c>
      <c r="B187" s="80"/>
      <c r="F187" s="77"/>
      <c r="G187" s="77"/>
    </row>
    <row r="188" spans="1:7" outlineLevel="1" x14ac:dyDescent="0.25">
      <c r="A188" s="51" t="s">
        <v>1177</v>
      </c>
      <c r="B188" s="80"/>
      <c r="F188" s="77"/>
      <c r="G188" s="77"/>
    </row>
    <row r="189" spans="1:7" ht="15" customHeight="1" x14ac:dyDescent="0.25">
      <c r="A189" s="70"/>
      <c r="B189" s="71" t="s">
        <v>1178</v>
      </c>
      <c r="C189" s="70" t="s">
        <v>1012</v>
      </c>
      <c r="D189" s="70"/>
      <c r="E189" s="72"/>
      <c r="F189" s="70"/>
      <c r="G189" s="70"/>
    </row>
    <row r="190" spans="1:7" x14ac:dyDescent="0.25">
      <c r="A190" s="51" t="s">
        <v>1179</v>
      </c>
      <c r="B190" s="68" t="s">
        <v>604</v>
      </c>
      <c r="C190" s="138" t="s">
        <v>83</v>
      </c>
      <c r="E190" s="88"/>
      <c r="F190" s="88"/>
      <c r="G190" s="88"/>
    </row>
    <row r="191" spans="1:7" x14ac:dyDescent="0.25">
      <c r="A191" s="51" t="s">
        <v>1180</v>
      </c>
      <c r="B191" s="68" t="s">
        <v>604</v>
      </c>
      <c r="C191" s="138" t="s">
        <v>83</v>
      </c>
      <c r="E191" s="88"/>
      <c r="F191" s="88"/>
      <c r="G191" s="88"/>
    </row>
    <row r="192" spans="1:7" x14ac:dyDescent="0.25">
      <c r="A192" s="51" t="s">
        <v>1181</v>
      </c>
      <c r="B192" s="68" t="s">
        <v>604</v>
      </c>
      <c r="C192" s="138" t="s">
        <v>83</v>
      </c>
      <c r="E192" s="88"/>
      <c r="F192" s="88"/>
      <c r="G192" s="88"/>
    </row>
    <row r="193" spans="1:7" x14ac:dyDescent="0.25">
      <c r="A193" s="51" t="s">
        <v>1182</v>
      </c>
      <c r="B193" s="68" t="s">
        <v>604</v>
      </c>
      <c r="C193" s="138" t="s">
        <v>83</v>
      </c>
      <c r="E193" s="88"/>
      <c r="F193" s="88"/>
      <c r="G193" s="88"/>
    </row>
    <row r="194" spans="1:7" x14ac:dyDescent="0.25">
      <c r="A194" s="51" t="s">
        <v>1183</v>
      </c>
      <c r="B194" s="68" t="s">
        <v>604</v>
      </c>
      <c r="C194" s="138" t="s">
        <v>83</v>
      </c>
      <c r="E194" s="88"/>
      <c r="F194" s="88"/>
      <c r="G194" s="88"/>
    </row>
    <row r="195" spans="1:7" x14ac:dyDescent="0.25">
      <c r="A195" s="51" t="s">
        <v>1184</v>
      </c>
      <c r="B195" s="68" t="s">
        <v>604</v>
      </c>
      <c r="C195" s="138" t="s">
        <v>83</v>
      </c>
      <c r="E195" s="88"/>
      <c r="F195" s="88"/>
      <c r="G195" s="88"/>
    </row>
    <row r="196" spans="1:7" x14ac:dyDescent="0.25">
      <c r="A196" s="51" t="s">
        <v>1185</v>
      </c>
      <c r="B196" s="68" t="s">
        <v>604</v>
      </c>
      <c r="C196" s="138" t="s">
        <v>83</v>
      </c>
      <c r="E196" s="88"/>
      <c r="F196" s="88"/>
      <c r="G196" s="88"/>
    </row>
    <row r="197" spans="1:7" x14ac:dyDescent="0.25">
      <c r="A197" s="51" t="s">
        <v>1186</v>
      </c>
      <c r="B197" s="68" t="s">
        <v>604</v>
      </c>
      <c r="C197" s="138" t="s">
        <v>83</v>
      </c>
      <c r="E197" s="88"/>
      <c r="F197" s="88"/>
    </row>
    <row r="198" spans="1:7" x14ac:dyDescent="0.25">
      <c r="A198" s="51" t="s">
        <v>1187</v>
      </c>
      <c r="B198" s="68" t="s">
        <v>604</v>
      </c>
      <c r="C198" s="138" t="s">
        <v>83</v>
      </c>
      <c r="E198" s="88"/>
      <c r="F198" s="88"/>
    </row>
    <row r="199" spans="1:7" x14ac:dyDescent="0.25">
      <c r="A199" s="51" t="s">
        <v>1188</v>
      </c>
      <c r="B199" s="68" t="s">
        <v>604</v>
      </c>
      <c r="C199" s="138" t="s">
        <v>83</v>
      </c>
      <c r="E199" s="88"/>
      <c r="F199" s="88"/>
    </row>
    <row r="200" spans="1:7" x14ac:dyDescent="0.25">
      <c r="A200" s="51" t="s">
        <v>1189</v>
      </c>
      <c r="B200" s="68" t="s">
        <v>604</v>
      </c>
      <c r="C200" s="138" t="s">
        <v>83</v>
      </c>
      <c r="E200" s="88"/>
      <c r="F200" s="88"/>
    </row>
    <row r="201" spans="1:7" x14ac:dyDescent="0.25">
      <c r="A201" s="51" t="s">
        <v>1190</v>
      </c>
      <c r="B201" s="68" t="s">
        <v>604</v>
      </c>
      <c r="C201" s="138" t="s">
        <v>83</v>
      </c>
      <c r="E201" s="88"/>
      <c r="F201" s="88"/>
    </row>
    <row r="202" spans="1:7" x14ac:dyDescent="0.25">
      <c r="A202" s="51" t="s">
        <v>1191</v>
      </c>
      <c r="B202" s="68" t="s">
        <v>604</v>
      </c>
      <c r="C202" s="138" t="s">
        <v>83</v>
      </c>
    </row>
    <row r="203" spans="1:7" x14ac:dyDescent="0.25">
      <c r="A203" s="51" t="s">
        <v>1192</v>
      </c>
      <c r="B203" s="68" t="s">
        <v>604</v>
      </c>
      <c r="C203" s="138" t="s">
        <v>83</v>
      </c>
    </row>
    <row r="204" spans="1:7" x14ac:dyDescent="0.25">
      <c r="A204" s="51" t="s">
        <v>1193</v>
      </c>
      <c r="B204" s="68" t="s">
        <v>604</v>
      </c>
      <c r="C204" s="138" t="s">
        <v>83</v>
      </c>
    </row>
    <row r="205" spans="1:7" x14ac:dyDescent="0.25">
      <c r="A205" s="51" t="s">
        <v>1194</v>
      </c>
      <c r="B205" s="68" t="s">
        <v>604</v>
      </c>
      <c r="C205" s="138" t="s">
        <v>83</v>
      </c>
    </row>
    <row r="206" spans="1:7" x14ac:dyDescent="0.25">
      <c r="A206" s="51" t="s">
        <v>1195</v>
      </c>
      <c r="B206" s="68" t="s">
        <v>604</v>
      </c>
      <c r="C206" s="138" t="s">
        <v>83</v>
      </c>
    </row>
    <row r="207" spans="1:7" outlineLevel="1" x14ac:dyDescent="0.25">
      <c r="A207" s="51" t="s">
        <v>1196</v>
      </c>
    </row>
    <row r="208" spans="1:7" outlineLevel="1" x14ac:dyDescent="0.25">
      <c r="A208" s="51" t="s">
        <v>1197</v>
      </c>
    </row>
    <row r="209" spans="1:1" outlineLevel="1" x14ac:dyDescent="0.25">
      <c r="A209" s="51" t="s">
        <v>1198</v>
      </c>
    </row>
    <row r="210" spans="1:1" outlineLevel="1" x14ac:dyDescent="0.25">
      <c r="A210" s="51" t="s">
        <v>1199</v>
      </c>
    </row>
    <row r="211" spans="1:1" outlineLevel="1" x14ac:dyDescent="0.25">
      <c r="A211" s="51" t="s">
        <v>1200</v>
      </c>
    </row>
  </sheetData>
  <sheetProtection algorithmName="SHA-512" hashValue="sl9K3h1yXiTQ1fnhcvHLx2CpEXWwxtweFaFVTWvK1m6zDO6dvHKXIx4pAQRzO+4U02q1hpVRgOF3uhonASox5g==" saltValue="r+AG5EJnmOL4sbL9z1rJzg==" spinCount="100000" sheet="1" formatColumns="0" formatRows="0" insertHyperlinks="0" sort="0" autoFilter="0" pivotTables="0"/>
  <protectedRanges>
    <protectedRange sqref="C168 C171:D178 B180:D188 B190:C211" name="Range5"/>
    <protectedRange sqref="C81:C89 B84:B89 B94:B99 C91:C99 B106:B109 C101:C109 C111:C115 B112:B115" name="Range3"/>
    <protectedRange sqref="C3 B11:B16 C10:C16 B19:B24 C18:C24 C55:C57 B70:B79 C59:C79 C27:C53" name="Range2"/>
    <protectedRange sqref="C117 B120:D143 C146 C149:D156 B158:D166" name="Range4"/>
  </protectedRanges>
  <phoneticPr fontId="47"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2. Harmonised Glossary'!A14" display="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80" zoomScaleNormal="80"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1201</v>
      </c>
      <c r="B1" s="48"/>
      <c r="C1" s="196" t="s">
        <v>2379</v>
      </c>
    </row>
    <row r="2" spans="1:3" x14ac:dyDescent="0.25">
      <c r="B2" s="49"/>
      <c r="C2" s="49"/>
    </row>
    <row r="3" spans="1:3" x14ac:dyDescent="0.25">
      <c r="A3" s="104" t="s">
        <v>1202</v>
      </c>
      <c r="B3" s="105"/>
      <c r="C3" s="49"/>
    </row>
    <row r="4" spans="1:3" x14ac:dyDescent="0.25">
      <c r="C4" s="49"/>
    </row>
    <row r="5" spans="1:3" ht="37.5" x14ac:dyDescent="0.25">
      <c r="A5" s="62" t="s">
        <v>81</v>
      </c>
      <c r="B5" s="62" t="s">
        <v>1203</v>
      </c>
      <c r="C5" s="106" t="s">
        <v>1609</v>
      </c>
    </row>
    <row r="6" spans="1:3" x14ac:dyDescent="0.25">
      <c r="A6" s="1" t="s">
        <v>1204</v>
      </c>
      <c r="B6" s="65" t="s">
        <v>1205</v>
      </c>
      <c r="C6" s="51" t="s">
        <v>2796</v>
      </c>
    </row>
    <row r="7" spans="1:3" x14ac:dyDescent="0.25">
      <c r="A7" s="1" t="s">
        <v>1206</v>
      </c>
      <c r="B7" s="65" t="s">
        <v>1207</v>
      </c>
      <c r="C7" s="51" t="s">
        <v>2797</v>
      </c>
    </row>
    <row r="8" spans="1:3" x14ac:dyDescent="0.25">
      <c r="A8" s="1" t="s">
        <v>1208</v>
      </c>
      <c r="B8" s="65" t="s">
        <v>1209</v>
      </c>
      <c r="C8" s="51" t="s">
        <v>1241</v>
      </c>
    </row>
    <row r="9" spans="1:3" ht="409.5" x14ac:dyDescent="0.25">
      <c r="A9" s="1" t="s">
        <v>1210</v>
      </c>
      <c r="B9" s="65" t="s">
        <v>1211</v>
      </c>
      <c r="C9" s="51" t="s">
        <v>2798</v>
      </c>
    </row>
    <row r="10" spans="1:3" ht="44.25" customHeight="1" x14ac:dyDescent="0.25">
      <c r="A10" s="1" t="s">
        <v>1212</v>
      </c>
      <c r="B10" s="65" t="s">
        <v>1427</v>
      </c>
      <c r="C10" s="51" t="s">
        <v>2799</v>
      </c>
    </row>
    <row r="11" spans="1:3" ht="54.75" customHeight="1" x14ac:dyDescent="0.25">
      <c r="A11" s="1" t="s">
        <v>1213</v>
      </c>
      <c r="B11" s="65" t="s">
        <v>1214</v>
      </c>
      <c r="C11" s="51" t="s">
        <v>2799</v>
      </c>
    </row>
    <row r="12" spans="1:3" ht="30" x14ac:dyDescent="0.25">
      <c r="A12" s="1" t="s">
        <v>1215</v>
      </c>
      <c r="B12" s="65" t="s">
        <v>1216</v>
      </c>
      <c r="C12" s="51" t="s">
        <v>2800</v>
      </c>
    </row>
    <row r="13" spans="1:3" x14ac:dyDescent="0.25">
      <c r="A13" s="1" t="s">
        <v>1217</v>
      </c>
      <c r="B13" s="65" t="s">
        <v>1218</v>
      </c>
      <c r="C13" s="51" t="s">
        <v>1241</v>
      </c>
    </row>
    <row r="14" spans="1:3" ht="30" x14ac:dyDescent="0.25">
      <c r="A14" s="1" t="s">
        <v>1219</v>
      </c>
      <c r="B14" s="65" t="s">
        <v>1220</v>
      </c>
      <c r="C14" s="51" t="s">
        <v>1241</v>
      </c>
    </row>
    <row r="15" spans="1:3" x14ac:dyDescent="0.25">
      <c r="A15" s="1" t="s">
        <v>1221</v>
      </c>
      <c r="B15" s="65" t="s">
        <v>1222</v>
      </c>
      <c r="C15" s="51" t="s">
        <v>2801</v>
      </c>
    </row>
    <row r="16" spans="1:3" ht="30" x14ac:dyDescent="0.25">
      <c r="A16" s="1" t="s">
        <v>1223</v>
      </c>
      <c r="B16" s="69" t="s">
        <v>1224</v>
      </c>
      <c r="C16" s="51" t="s">
        <v>2802</v>
      </c>
    </row>
    <row r="17" spans="1:3" ht="30" customHeight="1" x14ac:dyDescent="0.25">
      <c r="A17" s="1" t="s">
        <v>1225</v>
      </c>
      <c r="B17" s="69" t="s">
        <v>1226</v>
      </c>
      <c r="C17" s="51" t="s">
        <v>1241</v>
      </c>
    </row>
    <row r="18" spans="1:3" x14ac:dyDescent="0.25">
      <c r="A18" s="1" t="s">
        <v>1227</v>
      </c>
      <c r="B18" s="69" t="s">
        <v>1228</v>
      </c>
      <c r="C18" s="51" t="s">
        <v>2803</v>
      </c>
    </row>
    <row r="19" spans="1:3" x14ac:dyDescent="0.25">
      <c r="A19" s="1" t="s">
        <v>1229</v>
      </c>
      <c r="B19" s="66" t="s">
        <v>1230</v>
      </c>
      <c r="C19" s="51"/>
    </row>
    <row r="20" spans="1:3" x14ac:dyDescent="0.25">
      <c r="A20" s="1" t="s">
        <v>1231</v>
      </c>
      <c r="B20" s="65"/>
    </row>
    <row r="21" spans="1:3" x14ac:dyDescent="0.25">
      <c r="A21" s="1" t="s">
        <v>1232</v>
      </c>
      <c r="B21" s="65"/>
      <c r="C21" s="51"/>
    </row>
    <row r="22" spans="1:3" x14ac:dyDescent="0.25">
      <c r="A22" s="1" t="s">
        <v>1233</v>
      </c>
      <c r="B22"/>
    </row>
    <row r="23" spans="1:3" outlineLevel="1" x14ac:dyDescent="0.25">
      <c r="A23" s="1" t="s">
        <v>1234</v>
      </c>
      <c r="C23" s="51"/>
    </row>
    <row r="24" spans="1:3" outlineLevel="1" x14ac:dyDescent="0.25">
      <c r="A24" s="1" t="s">
        <v>2401</v>
      </c>
      <c r="B24" s="99"/>
      <c r="C24" s="51"/>
    </row>
    <row r="25" spans="1:3" outlineLevel="1" x14ac:dyDescent="0.25">
      <c r="A25" s="1" t="s">
        <v>2402</v>
      </c>
      <c r="B25" s="99"/>
      <c r="C25" s="51"/>
    </row>
    <row r="26" spans="1:3" outlineLevel="1" x14ac:dyDescent="0.25">
      <c r="A26" s="1" t="s">
        <v>2403</v>
      </c>
      <c r="B26" s="99"/>
      <c r="C26" s="51"/>
    </row>
    <row r="27" spans="1:3" outlineLevel="1" x14ac:dyDescent="0.25">
      <c r="A27" s="1" t="s">
        <v>2404</v>
      </c>
      <c r="B27" s="99"/>
      <c r="C27" s="51"/>
    </row>
    <row r="28" spans="1:3" ht="18.75" outlineLevel="1" x14ac:dyDescent="0.25">
      <c r="A28" s="62"/>
      <c r="B28" s="62" t="s">
        <v>2329</v>
      </c>
      <c r="C28" s="106" t="s">
        <v>1609</v>
      </c>
    </row>
    <row r="29" spans="1:3" outlineLevel="1" x14ac:dyDescent="0.25">
      <c r="A29" s="1" t="s">
        <v>1236</v>
      </c>
      <c r="B29" s="65" t="s">
        <v>2327</v>
      </c>
      <c r="C29" s="51" t="s">
        <v>2804</v>
      </c>
    </row>
    <row r="30" spans="1:3" ht="30" outlineLevel="1" x14ac:dyDescent="0.25">
      <c r="A30" s="1" t="s">
        <v>1239</v>
      </c>
      <c r="B30" s="65" t="s">
        <v>2328</v>
      </c>
      <c r="C30" s="51" t="s">
        <v>2805</v>
      </c>
    </row>
    <row r="31" spans="1:3" outlineLevel="1" x14ac:dyDescent="0.25">
      <c r="A31" s="1" t="s">
        <v>1242</v>
      </c>
      <c r="B31" s="65" t="s">
        <v>2326</v>
      </c>
      <c r="C31" s="51" t="s">
        <v>2806</v>
      </c>
    </row>
    <row r="32" spans="1:3" outlineLevel="1" x14ac:dyDescent="0.25">
      <c r="A32" s="1" t="s">
        <v>1245</v>
      </c>
      <c r="B32" s="99"/>
      <c r="C32" s="51"/>
    </row>
    <row r="33" spans="1:3" outlineLevel="1" x14ac:dyDescent="0.25">
      <c r="A33" s="1" t="s">
        <v>1246</v>
      </c>
      <c r="B33" s="99"/>
      <c r="C33" s="51"/>
    </row>
    <row r="34" spans="1:3" outlineLevel="1" x14ac:dyDescent="0.25">
      <c r="A34" s="1" t="s">
        <v>1595</v>
      </c>
      <c r="B34" s="99"/>
      <c r="C34" s="51"/>
    </row>
    <row r="35" spans="1:3" outlineLevel="1" x14ac:dyDescent="0.25">
      <c r="A35" s="1" t="s">
        <v>2340</v>
      </c>
      <c r="B35" s="99"/>
      <c r="C35" s="51"/>
    </row>
    <row r="36" spans="1:3" outlineLevel="1" x14ac:dyDescent="0.25">
      <c r="A36" s="1" t="s">
        <v>2341</v>
      </c>
      <c r="B36" s="99"/>
      <c r="C36" s="51"/>
    </row>
    <row r="37" spans="1:3" outlineLevel="1" x14ac:dyDescent="0.25">
      <c r="A37" s="1" t="s">
        <v>2342</v>
      </c>
      <c r="B37" s="99"/>
      <c r="C37" s="51"/>
    </row>
    <row r="38" spans="1:3" outlineLevel="1" x14ac:dyDescent="0.25">
      <c r="A38" s="1" t="s">
        <v>2343</v>
      </c>
      <c r="B38" s="99"/>
      <c r="C38" s="51"/>
    </row>
    <row r="39" spans="1:3" outlineLevel="1" x14ac:dyDescent="0.25">
      <c r="A39" s="1" t="s">
        <v>2344</v>
      </c>
      <c r="B39" s="99"/>
      <c r="C39" s="51"/>
    </row>
    <row r="40" spans="1:3" outlineLevel="1" x14ac:dyDescent="0.25">
      <c r="A40" s="1" t="s">
        <v>2345</v>
      </c>
      <c r="B40" s="99"/>
      <c r="C40" s="51"/>
    </row>
    <row r="41" spans="1:3" outlineLevel="1" x14ac:dyDescent="0.25">
      <c r="A41" s="1" t="s">
        <v>2346</v>
      </c>
      <c r="B41" s="99"/>
      <c r="C41" s="51"/>
    </row>
    <row r="42" spans="1:3" outlineLevel="1" x14ac:dyDescent="0.25">
      <c r="A42" s="1" t="s">
        <v>2347</v>
      </c>
      <c r="B42" s="99"/>
      <c r="C42" s="51"/>
    </row>
    <row r="43" spans="1:3" outlineLevel="1" x14ac:dyDescent="0.25">
      <c r="A43" s="1" t="s">
        <v>2348</v>
      </c>
      <c r="B43" s="99"/>
      <c r="C43" s="51"/>
    </row>
    <row r="44" spans="1:3" ht="18.75" x14ac:dyDescent="0.25">
      <c r="A44" s="62"/>
      <c r="B44" s="62" t="s">
        <v>2330</v>
      </c>
      <c r="C44" s="106" t="s">
        <v>1235</v>
      </c>
    </row>
    <row r="45" spans="1:3" x14ac:dyDescent="0.25">
      <c r="A45" s="1" t="s">
        <v>1247</v>
      </c>
      <c r="B45" s="69" t="s">
        <v>1237</v>
      </c>
      <c r="C45" s="51" t="s">
        <v>1238</v>
      </c>
    </row>
    <row r="46" spans="1:3" x14ac:dyDescent="0.25">
      <c r="A46" s="1" t="s">
        <v>2332</v>
      </c>
      <c r="B46" s="69" t="s">
        <v>1240</v>
      </c>
      <c r="C46" s="51" t="s">
        <v>1241</v>
      </c>
    </row>
    <row r="47" spans="1:3" x14ac:dyDescent="0.25">
      <c r="A47" s="1" t="s">
        <v>2333</v>
      </c>
      <c r="B47" s="69" t="s">
        <v>1243</v>
      </c>
      <c r="C47" s="51" t="s">
        <v>1244</v>
      </c>
    </row>
    <row r="48" spans="1:3" outlineLevel="1" x14ac:dyDescent="0.25">
      <c r="A48" s="1" t="s">
        <v>1249</v>
      </c>
      <c r="B48" s="68"/>
      <c r="C48" s="51"/>
    </row>
    <row r="49" spans="1:3" outlineLevel="1" x14ac:dyDescent="0.25">
      <c r="A49" s="1" t="s">
        <v>1250</v>
      </c>
      <c r="B49" s="68"/>
      <c r="C49" s="51"/>
    </row>
    <row r="50" spans="1:3" outlineLevel="1" x14ac:dyDescent="0.25">
      <c r="A50" s="1" t="s">
        <v>1251</v>
      </c>
      <c r="B50" s="69"/>
      <c r="C50" s="51"/>
    </row>
    <row r="51" spans="1:3" ht="18.75" x14ac:dyDescent="0.25">
      <c r="A51" s="62"/>
      <c r="B51" s="62" t="s">
        <v>2331</v>
      </c>
      <c r="C51" s="106" t="s">
        <v>1609</v>
      </c>
    </row>
    <row r="52" spans="1:3" x14ac:dyDescent="0.25">
      <c r="A52" s="1" t="s">
        <v>2334</v>
      </c>
      <c r="B52" s="65" t="s">
        <v>1248</v>
      </c>
      <c r="C52" s="51" t="s">
        <v>83</v>
      </c>
    </row>
    <row r="53" spans="1:3" x14ac:dyDescent="0.25">
      <c r="A53" s="1" t="s">
        <v>2335</v>
      </c>
      <c r="B53" s="68"/>
    </row>
    <row r="54" spans="1:3" x14ac:dyDescent="0.25">
      <c r="A54" s="1" t="s">
        <v>2336</v>
      </c>
      <c r="B54" s="68"/>
    </row>
    <row r="55" spans="1:3" x14ac:dyDescent="0.25">
      <c r="A55" s="1" t="s">
        <v>2337</v>
      </c>
      <c r="B55" s="68"/>
    </row>
    <row r="56" spans="1:3" x14ac:dyDescent="0.25">
      <c r="A56" s="1" t="s">
        <v>2338</v>
      </c>
      <c r="B56" s="68"/>
    </row>
    <row r="57" spans="1:3" x14ac:dyDescent="0.25">
      <c r="A57" s="1" t="s">
        <v>2339</v>
      </c>
      <c r="B57" s="68"/>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7"/>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8"/>
    </row>
  </sheetData>
  <sheetProtection algorithmName="SHA-512" hashValue="hjypYbVbaWuyD3IwHJjXQX0OKShSo8CFSzIQ9WkuMNNi+Vs65IFYQsM614Dk5qabjVeo2usbL8mxXnsqjPJKxw==" saltValue="wC8sNEuxjTiW85kFfCzZ0w==" spinCount="100000" sheet="1" formatCells="0" formatColumns="0" formatRows="0" insertHyperlinks="0" sort="0" autoFilter="0" pivotTables="0"/>
  <protectedRanges>
    <protectedRange sqref="B19 C52:C88 B52 C21 C6:C19 B32:C43 C29:C31 A53:B88 C23:C27 B24:B27" name="Glossary"/>
  </protectedRanges>
  <phoneticPr fontId="47"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26</vt:i4>
      </vt:variant>
      <vt:variant>
        <vt:lpstr>Navngivne områder</vt:lpstr>
      </vt:variant>
      <vt:variant>
        <vt:i4>23</vt:i4>
      </vt:variant>
    </vt:vector>
  </HeadingPairs>
  <TitlesOfParts>
    <vt:vector size="49"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Optional Sustainable M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X1-2 Key Concepts</vt:lpstr>
      <vt:lpstr>X3 - General explanation</vt:lpstr>
      <vt:lpstr>Temp. Optional COVID 19 imp</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Contents!Udskriftsområde</vt:lpstr>
      <vt:lpstr>Disclaimer!Udskriftsområde</vt:lpstr>
      <vt:lpstr>'E. Optional ECB-ECAIs data'!Udskriftsområde</vt:lpstr>
      <vt:lpstr>FAQ!Udskriftsområde</vt:lpstr>
      <vt:lpstr>Frontpage!Udskriftsområde</vt:lpstr>
      <vt:lpstr>Introduction!Udskriftsområde</vt:lpstr>
      <vt:lpstr>'Tabel A - General Issuer Detail'!Udskriftsområde</vt:lpstr>
      <vt:lpstr>'Table 4 - LTV'!Udskriftsområde</vt:lpstr>
      <vt:lpstr>'Table 5 - Region'!Udskriftsområde</vt:lpstr>
      <vt:lpstr>'Table 6-8 - Lending by loan'!Udskriftsområde</vt:lpstr>
      <vt:lpstr>'Table 9-13 - Lending'!Udskriftsområde</vt:lpstr>
      <vt:lpstr>'X1-2 Key Concepts'!Udskriftsområde</vt:lpstr>
      <vt:lpstr>'X3 - General explanation'!Udskriftsområde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Oscar Fich Hansen</cp:lastModifiedBy>
  <cp:lastPrinted>2016-05-20T08:25:54Z</cp:lastPrinted>
  <dcterms:created xsi:type="dcterms:W3CDTF">2016-04-21T08:07:20Z</dcterms:created>
  <dcterms:modified xsi:type="dcterms:W3CDTF">2022-11-10T10:21:34Z</dcterms:modified>
</cp:coreProperties>
</file>