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Denne_projektmappe" defaultThemeVersion="124226"/>
  <mc:AlternateContent xmlns:mc="http://schemas.openxmlformats.org/markup-compatibility/2006">
    <mc:Choice Requires="x15">
      <x15ac:absPath xmlns:x15ac="http://schemas.microsoft.com/office/spreadsheetml/2010/11/ac" url="Z:\Rating\StandardPoors\Data_2024_Q3\"/>
    </mc:Choice>
  </mc:AlternateContent>
  <xr:revisionPtr revIDLastSave="0" documentId="13_ncr:1_{5C2CB412-58D5-4BD6-90AB-61DC062D822C}" xr6:coauthVersionLast="47" xr6:coauthVersionMax="47" xr10:uidLastSave="{00000000-0000-0000-0000-000000000000}"/>
  <bookViews>
    <workbookView xWindow="-120" yWindow="-120" windowWidth="29040" windowHeight="17640" tabRatio="975" xr2:uid="{00000000-000D-0000-FFFF-FFFF00000000}"/>
  </bookViews>
  <sheets>
    <sheet name="Frontpage" sheetId="10" r:id="rId1"/>
    <sheet name="Contents" sheetId="13" r:id="rId2"/>
    <sheet name="Tabel A - General Issuer Detail" sheetId="6" r:id="rId3"/>
    <sheet name="G1-G4 - Cover pool inform." sheetId="7" r:id="rId4"/>
    <sheet name="Table 1-3 - Lending" sheetId="1" r:id="rId5"/>
    <sheet name="Table 4 - LTV" sheetId="2" r:id="rId6"/>
    <sheet name="Table 5 - Region" sheetId="15" r:id="rId7"/>
    <sheet name="Table 6-8 - Lending by loan" sheetId="16" r:id="rId8"/>
    <sheet name="Table 9-13 - Lending" sheetId="5" r:id="rId9"/>
    <sheet name="X1-2 Key Concepts" sheetId="9" r:id="rId10"/>
    <sheet name="X3 - General explanation" sheetId="14" r:id="rId11"/>
  </sheets>
  <definedNames>
    <definedName name="_xlnm.Print_Area" localSheetId="1">Contents!$A$1:$F$56</definedName>
    <definedName name="_xlnm.Print_Area" localSheetId="0">Frontpage!$A$23:$F$59</definedName>
    <definedName name="_xlnm.Print_Area" localSheetId="5">'Table 4 - LTV'!$A$1:$O$92</definedName>
    <definedName name="_xlnm.Print_Area" localSheetId="7">'Table 6-8 - Lending by loan'!$B$1:$M$60</definedName>
    <definedName name="_xlnm.Print_Area" localSheetId="8">'Table 9-13 - Lending'!$B$1:$M$82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81" i="5" l="1"/>
  <c r="I81" i="5"/>
  <c r="G81" i="5"/>
  <c r="C81" i="5"/>
  <c r="C78" i="2" l="1"/>
  <c r="D78" i="2"/>
  <c r="E78" i="2"/>
  <c r="F78" i="2"/>
  <c r="G78" i="2"/>
  <c r="H78" i="2"/>
  <c r="I78" i="2"/>
  <c r="J78" i="2"/>
  <c r="K78" i="2"/>
  <c r="L78" i="2"/>
  <c r="C79" i="2"/>
  <c r="D79" i="2"/>
  <c r="E79" i="2"/>
  <c r="F79" i="2"/>
  <c r="G79" i="2"/>
  <c r="H79" i="2"/>
  <c r="I79" i="2"/>
  <c r="J79" i="2"/>
  <c r="K79" i="2"/>
  <c r="L79" i="2"/>
  <c r="C80" i="2"/>
  <c r="D80" i="2"/>
  <c r="E80" i="2"/>
  <c r="F80" i="2"/>
  <c r="G80" i="2"/>
  <c r="H80" i="2"/>
  <c r="I80" i="2"/>
  <c r="J80" i="2"/>
  <c r="K80" i="2"/>
  <c r="L80" i="2"/>
  <c r="C81" i="2"/>
  <c r="D81" i="2"/>
  <c r="E81" i="2"/>
  <c r="F81" i="2"/>
  <c r="G81" i="2"/>
  <c r="H81" i="2"/>
  <c r="I81" i="2"/>
  <c r="J81" i="2"/>
  <c r="K81" i="2"/>
  <c r="L81" i="2"/>
  <c r="C82" i="2"/>
  <c r="D82" i="2"/>
  <c r="E82" i="2"/>
  <c r="F82" i="2"/>
  <c r="G82" i="2"/>
  <c r="H82" i="2"/>
  <c r="I82" i="2"/>
  <c r="J82" i="2"/>
  <c r="K82" i="2"/>
  <c r="L82" i="2"/>
  <c r="C83" i="2"/>
  <c r="D83" i="2"/>
  <c r="E83" i="2"/>
  <c r="F83" i="2"/>
  <c r="G83" i="2"/>
  <c r="H83" i="2"/>
  <c r="I83" i="2"/>
  <c r="J83" i="2"/>
  <c r="K83" i="2"/>
  <c r="L83" i="2"/>
  <c r="C84" i="2"/>
  <c r="D84" i="2"/>
  <c r="E84" i="2"/>
  <c r="F84" i="2"/>
  <c r="G84" i="2"/>
  <c r="H84" i="2"/>
  <c r="I84" i="2"/>
  <c r="J84" i="2"/>
  <c r="K84" i="2"/>
  <c r="L84" i="2"/>
  <c r="C85" i="2"/>
  <c r="D85" i="2"/>
  <c r="E85" i="2"/>
  <c r="F85" i="2"/>
  <c r="G85" i="2"/>
  <c r="H85" i="2"/>
  <c r="I85" i="2"/>
  <c r="J85" i="2"/>
  <c r="K85" i="2"/>
  <c r="L85" i="2"/>
  <c r="C86" i="2"/>
  <c r="D86" i="2"/>
  <c r="E86" i="2"/>
  <c r="F86" i="2"/>
  <c r="G86" i="2"/>
  <c r="H86" i="2"/>
  <c r="I86" i="2"/>
  <c r="J86" i="2"/>
  <c r="K86" i="2"/>
  <c r="L86" i="2"/>
  <c r="D77" i="2"/>
  <c r="E77" i="2"/>
  <c r="F77" i="2"/>
  <c r="G77" i="2"/>
  <c r="H77" i="2"/>
  <c r="I77" i="2"/>
  <c r="J77" i="2"/>
  <c r="K77" i="2"/>
  <c r="L77" i="2"/>
  <c r="C77" i="2"/>
  <c r="C34" i="2"/>
  <c r="D34" i="2"/>
  <c r="E34" i="2"/>
  <c r="F34" i="2"/>
  <c r="G34" i="2"/>
  <c r="H34" i="2"/>
  <c r="I34" i="2"/>
  <c r="J34" i="2"/>
  <c r="K34" i="2"/>
  <c r="L34" i="2"/>
  <c r="C35" i="2"/>
  <c r="D35" i="2"/>
  <c r="E35" i="2"/>
  <c r="F35" i="2"/>
  <c r="G35" i="2"/>
  <c r="H35" i="2"/>
  <c r="I35" i="2"/>
  <c r="J35" i="2"/>
  <c r="K35" i="2"/>
  <c r="L35" i="2"/>
  <c r="C36" i="2"/>
  <c r="D36" i="2"/>
  <c r="E36" i="2"/>
  <c r="F36" i="2"/>
  <c r="G36" i="2"/>
  <c r="H36" i="2"/>
  <c r="I36" i="2"/>
  <c r="J36" i="2"/>
  <c r="K36" i="2"/>
  <c r="L36" i="2"/>
  <c r="C37" i="2"/>
  <c r="D37" i="2"/>
  <c r="E37" i="2"/>
  <c r="F37" i="2"/>
  <c r="G37" i="2"/>
  <c r="H37" i="2"/>
  <c r="I37" i="2"/>
  <c r="J37" i="2"/>
  <c r="K37" i="2"/>
  <c r="L37" i="2"/>
  <c r="C38" i="2"/>
  <c r="D38" i="2"/>
  <c r="E38" i="2"/>
  <c r="F38" i="2"/>
  <c r="G38" i="2"/>
  <c r="H38" i="2"/>
  <c r="I38" i="2"/>
  <c r="J38" i="2"/>
  <c r="K38" i="2"/>
  <c r="L38" i="2"/>
  <c r="C39" i="2"/>
  <c r="D39" i="2"/>
  <c r="E39" i="2"/>
  <c r="F39" i="2"/>
  <c r="G39" i="2"/>
  <c r="H39" i="2"/>
  <c r="I39" i="2"/>
  <c r="J39" i="2"/>
  <c r="K39" i="2"/>
  <c r="L39" i="2"/>
  <c r="C40" i="2"/>
  <c r="D40" i="2"/>
  <c r="E40" i="2"/>
  <c r="F40" i="2"/>
  <c r="G40" i="2"/>
  <c r="H40" i="2"/>
  <c r="I40" i="2"/>
  <c r="J40" i="2"/>
  <c r="K40" i="2"/>
  <c r="L40" i="2"/>
  <c r="C41" i="2"/>
  <c r="D41" i="2"/>
  <c r="E41" i="2"/>
  <c r="F41" i="2"/>
  <c r="G41" i="2"/>
  <c r="H41" i="2"/>
  <c r="I41" i="2"/>
  <c r="J41" i="2"/>
  <c r="K41" i="2"/>
  <c r="L41" i="2"/>
  <c r="C42" i="2"/>
  <c r="D42" i="2"/>
  <c r="E42" i="2"/>
  <c r="F42" i="2"/>
  <c r="G42" i="2"/>
  <c r="H42" i="2"/>
  <c r="I42" i="2"/>
  <c r="J42" i="2"/>
  <c r="K42" i="2"/>
  <c r="L42" i="2"/>
  <c r="D33" i="2"/>
  <c r="E33" i="2"/>
  <c r="F33" i="2"/>
  <c r="G33" i="2"/>
  <c r="H33" i="2"/>
  <c r="I33" i="2"/>
  <c r="J33" i="2"/>
  <c r="K33" i="2"/>
  <c r="L33" i="2"/>
  <c r="C33" i="2"/>
  <c r="C17" i="10" l="1"/>
  <c r="C25" i="10" l="1"/>
  <c r="L60" i="16" l="1"/>
  <c r="K60" i="16"/>
  <c r="J60" i="16"/>
  <c r="I60" i="16"/>
  <c r="H60" i="16"/>
  <c r="G60" i="16"/>
  <c r="F60" i="16"/>
  <c r="E60" i="16"/>
  <c r="D60" i="16"/>
  <c r="C60" i="16"/>
  <c r="L40" i="16"/>
  <c r="K40" i="16"/>
  <c r="J40" i="16"/>
  <c r="I40" i="16"/>
  <c r="H40" i="16"/>
  <c r="G40" i="16"/>
  <c r="F40" i="16"/>
  <c r="E40" i="16"/>
  <c r="D40" i="16"/>
  <c r="C40" i="16"/>
  <c r="L20" i="16"/>
  <c r="K20" i="16"/>
  <c r="J20" i="16"/>
  <c r="I20" i="16"/>
  <c r="H20" i="16"/>
  <c r="G20" i="16"/>
  <c r="F20" i="16"/>
  <c r="E20" i="16"/>
  <c r="D20" i="16"/>
  <c r="C20" i="16"/>
  <c r="M11" i="1" l="1"/>
  <c r="M72" i="5" l="1"/>
  <c r="I12" i="15"/>
  <c r="I13" i="15"/>
  <c r="I14" i="15"/>
  <c r="I15" i="15"/>
  <c r="I16" i="15"/>
  <c r="I17" i="15"/>
  <c r="I18" i="15"/>
  <c r="I19" i="15"/>
  <c r="I20" i="15"/>
  <c r="I11" i="15"/>
  <c r="N78" i="2"/>
  <c r="M10" i="16" l="1"/>
  <c r="M11" i="16"/>
  <c r="M12" i="16"/>
  <c r="M13" i="16"/>
  <c r="M14" i="16"/>
  <c r="M15" i="16"/>
  <c r="M16" i="16"/>
  <c r="M17" i="16"/>
  <c r="M18" i="16"/>
  <c r="M19" i="16"/>
  <c r="M59" i="16" l="1"/>
  <c r="M58" i="16"/>
  <c r="M57" i="16"/>
  <c r="M56" i="16"/>
  <c r="M55" i="16"/>
  <c r="M54" i="16"/>
  <c r="M53" i="16"/>
  <c r="M52" i="16"/>
  <c r="M51" i="16"/>
  <c r="M50" i="16"/>
  <c r="M49" i="16"/>
  <c r="M39" i="16"/>
  <c r="M38" i="16"/>
  <c r="M37" i="16"/>
  <c r="M36" i="16"/>
  <c r="M35" i="16"/>
  <c r="M34" i="16"/>
  <c r="M33" i="16"/>
  <c r="M32" i="16"/>
  <c r="M31" i="16"/>
  <c r="M30" i="16"/>
  <c r="M29" i="16"/>
  <c r="M60" i="16" l="1"/>
  <c r="M40" i="16"/>
  <c r="D29" i="5" l="1"/>
  <c r="E29" i="5"/>
  <c r="F29" i="5"/>
  <c r="G29" i="5"/>
  <c r="H29" i="5"/>
  <c r="I29" i="5"/>
  <c r="J29" i="5"/>
  <c r="K29" i="5"/>
  <c r="L29" i="5"/>
  <c r="C29" i="5"/>
  <c r="M24" i="5"/>
  <c r="M25" i="5"/>
  <c r="M26" i="5"/>
  <c r="M27" i="5"/>
  <c r="M28" i="5"/>
  <c r="M23" i="5"/>
  <c r="D14" i="5"/>
  <c r="E14" i="5"/>
  <c r="F14" i="5"/>
  <c r="G14" i="5"/>
  <c r="H14" i="5"/>
  <c r="I14" i="5"/>
  <c r="J14" i="5"/>
  <c r="K14" i="5"/>
  <c r="L14" i="5"/>
  <c r="C14" i="5"/>
  <c r="M10" i="5"/>
  <c r="M11" i="5"/>
  <c r="M12" i="5"/>
  <c r="M13" i="5"/>
  <c r="M9" i="5"/>
  <c r="M9" i="16"/>
  <c r="M20" i="16" s="1"/>
  <c r="D22" i="15"/>
  <c r="E22" i="15"/>
  <c r="F22" i="15"/>
  <c r="G22" i="15"/>
  <c r="H22" i="15"/>
  <c r="C22" i="15"/>
  <c r="D66" i="2"/>
  <c r="E66" i="2"/>
  <c r="F66" i="2"/>
  <c r="G66" i="2"/>
  <c r="H66" i="2"/>
  <c r="I66" i="2"/>
  <c r="J66" i="2"/>
  <c r="K66" i="2"/>
  <c r="L66" i="2"/>
  <c r="C66" i="2"/>
  <c r="D22" i="2"/>
  <c r="E22" i="2"/>
  <c r="F22" i="2"/>
  <c r="G22" i="2"/>
  <c r="H22" i="2"/>
  <c r="I22" i="2"/>
  <c r="J22" i="2"/>
  <c r="K22" i="2"/>
  <c r="L22" i="2"/>
  <c r="C22" i="2"/>
  <c r="I26" i="1"/>
  <c r="M18" i="1"/>
  <c r="M19" i="1" s="1"/>
  <c r="M12" i="1"/>
  <c r="D88" i="2" l="1"/>
  <c r="E88" i="2"/>
  <c r="F88" i="2"/>
  <c r="G88" i="2"/>
  <c r="H88" i="2"/>
  <c r="I88" i="2"/>
  <c r="L88" i="2"/>
  <c r="J88" i="2"/>
  <c r="K88" i="2"/>
  <c r="C88" i="2"/>
  <c r="L44" i="2"/>
  <c r="C44" i="2"/>
  <c r="D44" i="2"/>
  <c r="E44" i="2"/>
  <c r="F44" i="2"/>
  <c r="G44" i="2"/>
  <c r="H44" i="2"/>
  <c r="I44" i="2"/>
  <c r="J44" i="2"/>
  <c r="K44" i="2"/>
  <c r="M29" i="5"/>
  <c r="I22" i="15"/>
  <c r="M14" i="5"/>
  <c r="N88" i="2" l="1"/>
  <c r="N86" i="2"/>
  <c r="N85" i="2"/>
  <c r="N84" i="2"/>
  <c r="N83" i="2"/>
  <c r="N82" i="2"/>
  <c r="N81" i="2"/>
  <c r="N80" i="2"/>
  <c r="N79" i="2"/>
  <c r="N77" i="2"/>
  <c r="D27" i="1"/>
  <c r="E27" i="1"/>
  <c r="F27" i="1"/>
  <c r="G27" i="1"/>
  <c r="H27" i="1"/>
  <c r="I27" i="1"/>
  <c r="C27" i="1"/>
  <c r="L19" i="1"/>
  <c r="K19" i="1"/>
  <c r="J19" i="1"/>
  <c r="I19" i="1"/>
  <c r="H19" i="1"/>
  <c r="G19" i="1"/>
  <c r="F19" i="1"/>
  <c r="E19" i="1"/>
  <c r="D19" i="1"/>
  <c r="C19" i="1"/>
  <c r="D12" i="1"/>
  <c r="E12" i="1"/>
  <c r="F12" i="1"/>
  <c r="G12" i="1"/>
  <c r="H12" i="1"/>
  <c r="I12" i="1"/>
  <c r="J12" i="1"/>
  <c r="K12" i="1"/>
  <c r="L12" i="1"/>
  <c r="C12" i="1"/>
</calcChain>
</file>

<file path=xl/sharedStrings.xml><?xml version="1.0" encoding="utf-8"?>
<sst xmlns="http://schemas.openxmlformats.org/spreadsheetml/2006/main" count="805" uniqueCount="428">
  <si>
    <t>Number of loans by property category</t>
  </si>
  <si>
    <t>Owner-occupied homes</t>
  </si>
  <si>
    <t>Holiday houses</t>
  </si>
  <si>
    <t>Subsidised Housing</t>
  </si>
  <si>
    <t>Cooperative Housing</t>
  </si>
  <si>
    <t>Private rental</t>
  </si>
  <si>
    <t>Manufacturing and Manual Industries</t>
  </si>
  <si>
    <t>Office and Business</t>
  </si>
  <si>
    <t>Social and cultural purposes</t>
  </si>
  <si>
    <t>Other</t>
  </si>
  <si>
    <t>Total</t>
  </si>
  <si>
    <t>DKK 0 - 2m</t>
  </si>
  <si>
    <t>DKK 2 - 5m</t>
  </si>
  <si>
    <t>DKK 5 - 20m</t>
  </si>
  <si>
    <t>DKK 20 - 50m</t>
  </si>
  <si>
    <t>DKK 50 - 100m</t>
  </si>
  <si>
    <t>&gt; DKK 100m</t>
  </si>
  <si>
    <t>0 - 19,9</t>
  </si>
  <si>
    <t>20 - 39,9</t>
  </si>
  <si>
    <t>40 - 59,9</t>
  </si>
  <si>
    <t>60 - 69,9</t>
  </si>
  <si>
    <t>70 - 79,9</t>
  </si>
  <si>
    <t>80 - 84,9</t>
  </si>
  <si>
    <t>85 - 89,9</t>
  </si>
  <si>
    <t>90 - 94,9</t>
  </si>
  <si>
    <t>95 - 100</t>
  </si>
  <si>
    <t>&gt; 100</t>
  </si>
  <si>
    <t>Per cent</t>
  </si>
  <si>
    <t>Agricultutal properties</t>
  </si>
  <si>
    <t>Properties for social and cultural purposes</t>
  </si>
  <si>
    <t>Reporting date</t>
  </si>
  <si>
    <t>Greater Copenhagen area (Region Hovedstaden)</t>
  </si>
  <si>
    <t>Remaining Zealand &amp; Bornholm (Region Sjælland)</t>
  </si>
  <si>
    <t>Northern Jutland (Region Nordjylland)</t>
  </si>
  <si>
    <t>Eastern Jutland (Region Midtjylland)</t>
  </si>
  <si>
    <t>Southern Jutland &amp; Funen (Region Syddanmark)</t>
  </si>
  <si>
    <t>Index Loans</t>
  </si>
  <si>
    <t>Fixed-rate loans</t>
  </si>
  <si>
    <t>Money market based loans</t>
  </si>
  <si>
    <t>Non Capped floaters</t>
  </si>
  <si>
    <t>Capped floaters</t>
  </si>
  <si>
    <t>*Interest-only loans at time of compilation. Interest-only is typically limited to a maximum of 10 years</t>
  </si>
  <si>
    <t>&lt; 12 months</t>
  </si>
  <si>
    <t>≥ 24 - ≤ 36 months</t>
  </si>
  <si>
    <t>≥ 36 - ≤ 60 months</t>
  </si>
  <si>
    <t>≥ 60 months</t>
  </si>
  <si>
    <t>&lt; 1 Years</t>
  </si>
  <si>
    <t>≥ 3 - ≤ 5 Years</t>
  </si>
  <si>
    <t>≥ 5 - ≤ 10 Years</t>
  </si>
  <si>
    <t>≥ 20 Years</t>
  </si>
  <si>
    <t>≥ 10 - ≤ 20 Years</t>
  </si>
  <si>
    <t>90 day NPL</t>
  </si>
  <si>
    <t>Agriculture</t>
  </si>
  <si>
    <t xml:space="preserve">Key information regarding issuers' balance sheet </t>
  </si>
  <si>
    <t>Total Balance Sheet Assets</t>
  </si>
  <si>
    <t>of which: Used/registered for covered bond collateral pool</t>
  </si>
  <si>
    <t>Tier 1 Ratio (%)</t>
  </si>
  <si>
    <t>Solvency Ratio (%)</t>
  </si>
  <si>
    <t>Outstanding Senior Unsecured Liabilities</t>
  </si>
  <si>
    <t>Customer loans (mortgage) (DKKbn)</t>
  </si>
  <si>
    <t xml:space="preserve">Composition by </t>
  </si>
  <si>
    <t>Maturity</t>
  </si>
  <si>
    <t>Currency</t>
  </si>
  <si>
    <t>-</t>
  </si>
  <si>
    <t>DKKbn / Percentage of nominal outstanding CBs</t>
  </si>
  <si>
    <t>Overcollateralisation</t>
  </si>
  <si>
    <t>Nominal value of outstanding CBs</t>
  </si>
  <si>
    <t>– hereof  amount maturing 0-1 day</t>
  </si>
  <si>
    <t>Tier 2 capital</t>
  </si>
  <si>
    <t>Core tier 1 capital</t>
  </si>
  <si>
    <t>0-1 day</t>
  </si>
  <si>
    <t>5-10 years</t>
  </si>
  <si>
    <t>10-20 years</t>
  </si>
  <si>
    <t>&gt;  20 years</t>
  </si>
  <si>
    <t>Amortisation profile of issued CBs</t>
  </si>
  <si>
    <t>Serial</t>
  </si>
  <si>
    <t>Interest rate profile of issued CBs</t>
  </si>
  <si>
    <t>Capped floating rate</t>
  </si>
  <si>
    <t>Currency denomination profile of issued CBs</t>
  </si>
  <si>
    <t>DKK</t>
  </si>
  <si>
    <t>EUR</t>
  </si>
  <si>
    <t>SEK</t>
  </si>
  <si>
    <t>CHF</t>
  </si>
  <si>
    <t>NOK</t>
  </si>
  <si>
    <t>UCITS compliant</t>
  </si>
  <si>
    <t>CRD compliant</t>
  </si>
  <si>
    <t>Eligible for central bank repo</t>
  </si>
  <si>
    <t>Rating</t>
  </si>
  <si>
    <t>Moody’s</t>
  </si>
  <si>
    <t>S&amp;P</t>
  </si>
  <si>
    <t>AAA</t>
  </si>
  <si>
    <t>Fitch</t>
  </si>
  <si>
    <t>Issue adherence</t>
  </si>
  <si>
    <t>General balance principle</t>
  </si>
  <si>
    <t> x</t>
  </si>
  <si>
    <t>Specific balance principle</t>
  </si>
  <si>
    <t>Yes</t>
  </si>
  <si>
    <t>No</t>
  </si>
  <si>
    <t>One-to-one balance between terms of granted loans and bonds issued, i.e. daily tap issuance?</t>
  </si>
  <si>
    <t>Pass-through cash flow from borrowers to investors?</t>
  </si>
  <si>
    <t>Asset substitution in cover pool allowed?</t>
  </si>
  <si>
    <t>Table G4 – Additional characteristics of ALM business model for issued CBs</t>
  </si>
  <si>
    <t>-       0 &lt;= 1 year</t>
  </si>
  <si>
    <t>-       &lt; 1 &lt;= 5 years</t>
  </si>
  <si>
    <t>-       over 5 years</t>
  </si>
  <si>
    <t>-       DKK</t>
  </si>
  <si>
    <t>-       EUR</t>
  </si>
  <si>
    <t>-       USD</t>
  </si>
  <si>
    <t>-       Other</t>
  </si>
  <si>
    <t>-        Commercial (office and business, industry, agriculture, manufacture, social and cultural, ships)</t>
  </si>
  <si>
    <t>-       Subsidised</t>
  </si>
  <si>
    <t>Property categories are defined according to Danish FSA's AS-reporting form</t>
  </si>
  <si>
    <t>Lending by property category, DKKbn</t>
  </si>
  <si>
    <t>Lending, by loan size, DKKbn</t>
  </si>
  <si>
    <t>Lending, by-loan to-value (LTV), current property value, DKKbn</t>
  </si>
  <si>
    <t>Lending by region, DKKbn</t>
  </si>
  <si>
    <t>Lending by loan type - IO Loans, DKKbn</t>
  </si>
  <si>
    <t>Lending by loan type - Repayment Loans / Amortizing Loans, DKKbn</t>
  </si>
  <si>
    <t>Lending by loan type - All loans, DKKbn</t>
  </si>
  <si>
    <t>Lending by remaining maturity, DKKbn</t>
  </si>
  <si>
    <t>Total Customer Loans(fair value)</t>
  </si>
  <si>
    <t>Outstanding Covered Bonds (fair value)</t>
  </si>
  <si>
    <t xml:space="preserve">Guarantees (e.g. provided by states, municipals, banks) </t>
  </si>
  <si>
    <t>Net loan losses (Net loan losses and net loan loss provisions)</t>
  </si>
  <si>
    <t>Value of acquired properties / ships (temporary possessions, end quarter)</t>
  </si>
  <si>
    <t>Total customer loans (market value)</t>
  </si>
  <si>
    <t>-        Residential (owner-occ., private rental, corporate housing, holiday houses)</t>
  </si>
  <si>
    <t>Non-performing loans (See definition in table X1)</t>
  </si>
  <si>
    <t>Loan loss provisions (sum of total individual and group wise loss provisions, end of quarter)</t>
  </si>
  <si>
    <t>Nominal cover pool (total value)</t>
  </si>
  <si>
    <t>Transmission or liquidation proceeds to CB holders (for redemption of CBs maturing 0-1 day)</t>
  </si>
  <si>
    <t>Additional tier 1 capital (e.g. hybrid core capital)</t>
  </si>
  <si>
    <t>Fair value of outstanding CBs (marked value)</t>
  </si>
  <si>
    <t>Fixed rate (Fixed rate constant for more than 1 year)</t>
  </si>
  <si>
    <t>Floating rate ( Floating rate constant for less than 1 year)</t>
  </si>
  <si>
    <t>≥  12 - ≤ 24 months</t>
  </si>
  <si>
    <t>≥  1 - ≤ 3 Years</t>
  </si>
  <si>
    <t>Table X1</t>
  </si>
  <si>
    <t>Key Concepts Explanation</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</si>
  <si>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</si>
  <si>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</si>
  <si>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</si>
  <si>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</si>
  <si>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</si>
  <si>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</si>
  <si>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</si>
  <si>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</si>
  <si>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E.g.: Private rental, Manufacturing and Manual Industries, Offices and Business, Agriculture.</t>
  </si>
  <si>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</si>
  <si>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</si>
  <si>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</si>
  <si>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</si>
  <si>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Explain how you distinguish between performing and nonperforming loans in the cover pool?</t>
  </si>
  <si>
    <t>Are NPLs parts of eligible assets in cover pool? Are NPL parts of non eligible assets in cover pool?</t>
  </si>
  <si>
    <t xml:space="preserve">Are loans in foreclosure procedure part of eligible assets in cover pool?  </t>
  </si>
  <si>
    <t>If NPL and/or loans in foreclosure procedure are part of the covered pool which provisions are made in respect of the value of these loans in the cover pool?</t>
  </si>
  <si>
    <t xml:space="preserve">Loan-to-Value (LTV) </t>
  </si>
  <si>
    <t>Legal framework for valuation and LTV-calculation follow the rules of the Danish FSA - Bekendtgørelse nr. 687 af 20. juni 2007</t>
  </si>
  <si>
    <t>Describe the method on which your LTV calculation is based</t>
  </si>
  <si>
    <t>Frequency of collateral valuation for the purpose of calculating the LTV</t>
  </si>
  <si>
    <t>To Frontpage</t>
  </si>
  <si>
    <t>In %</t>
  </si>
  <si>
    <t>1 year</t>
  </si>
  <si>
    <t>1 day – &lt; 1 year</t>
  </si>
  <si>
    <t>Proceeds from senior secured debt</t>
  </si>
  <si>
    <t>80-89.9 per cent LTV</t>
  </si>
  <si>
    <t>90-100 per cent LTV</t>
  </si>
  <si>
    <t>&gt;100 per cent LTV</t>
  </si>
  <si>
    <t>Realised losses (DKKm)</t>
  </si>
  <si>
    <t>Realised losses (%)</t>
  </si>
  <si>
    <t>Lending, by-loan to-value (LTV), current property value, DKKbn ("Sidste krone")</t>
  </si>
  <si>
    <t>90 day Non-performing loans by property type, as percentage of lending, by continous LTV bracket, %</t>
  </si>
  <si>
    <t>As of</t>
  </si>
  <si>
    <t>A</t>
  </si>
  <si>
    <t>General Issuer Detail</t>
  </si>
  <si>
    <t>G1.1</t>
  </si>
  <si>
    <t>Cover Pool Information</t>
  </si>
  <si>
    <t>G2</t>
  </si>
  <si>
    <t>Outstanding CBs</t>
  </si>
  <si>
    <t xml:space="preserve">General cover pool information </t>
  </si>
  <si>
    <t>G3</t>
  </si>
  <si>
    <t>G4</t>
  </si>
  <si>
    <t>Legal ALM (balance principle) adherence</t>
  </si>
  <si>
    <t>Additional characteristics of ALM business model for issued CBs</t>
  </si>
  <si>
    <t>Lending, by-loan to-value (LTV), current property value, Per cent</t>
  </si>
  <si>
    <t>Lending, by-loan to-value (LTV), current property value, Per cent ("Sidste krone")</t>
  </si>
  <si>
    <t>Lending by Seasoning, DKKbn (Seasoning defined by duration of customer relationship)</t>
  </si>
  <si>
    <t>90 day Non-performing loans by property type, as percentage of instalments payments, %</t>
  </si>
  <si>
    <t>90 day Non-performing loans by property type, as percentage of lending, %</t>
  </si>
  <si>
    <t>Key Concepts</t>
  </si>
  <si>
    <t>Table X3</t>
  </si>
  <si>
    <t>General explanation</t>
  </si>
  <si>
    <t>Table A</t>
  </si>
  <si>
    <t>Senior Secured Bonds</t>
  </si>
  <si>
    <t>Table G1.1</t>
  </si>
  <si>
    <t>Senior secured debt</t>
  </si>
  <si>
    <t>Senior unsecured debt</t>
  </si>
  <si>
    <t>Table G3</t>
  </si>
  <si>
    <t>Table G4</t>
  </si>
  <si>
    <t>Table M1-M5</t>
  </si>
  <si>
    <t>Table M6-M8</t>
  </si>
  <si>
    <t>Table M9-10</t>
  </si>
  <si>
    <t>Seasoning</t>
  </si>
  <si>
    <t>X3</t>
  </si>
  <si>
    <t>X1/X2</t>
  </si>
  <si>
    <t>Table X2</t>
  </si>
  <si>
    <t xml:space="preserve">Key Concepts Explanation </t>
  </si>
  <si>
    <t xml:space="preserve">Issuer specific </t>
  </si>
  <si>
    <t>(N/A for some issuers)</t>
  </si>
  <si>
    <t>Guaranteed loans (if part of the cover pool)</t>
  </si>
  <si>
    <t>How are the loans guaranteed?</t>
  </si>
  <si>
    <t>Please provide details of guarantors</t>
  </si>
  <si>
    <t>Any other loan types, which not comply with the above mentioned.</t>
  </si>
  <si>
    <t>No, (due to Danish legislation) asset substitution is not allowed/possible.</t>
  </si>
  <si>
    <t>Yes, the mortgage bank is an intermediary between persons requiring loans for the purchase of real properties and investors funding the loans by purchasing bonds.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</si>
  <si>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</si>
  <si>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</si>
  <si>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USD</t>
  </si>
  <si>
    <t>Total balance sheet assets as reported in the interim or annual reports of the issuer,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</si>
  <si>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</si>
  <si>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</si>
  <si>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</si>
  <si>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</si>
  <si>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</si>
  <si>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</si>
  <si>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</si>
  <si>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Maturity distribution of all mortgage credit loans</t>
  </si>
  <si>
    <t>Please see definition of Non-performing loans in table X1</t>
  </si>
  <si>
    <t>Sum of nominal value of covered bonds + Senior secured debt + capital. Capital is:  Additional tier 1 capital (e.g. hybrid core capital) and Core tier 1 capital</t>
  </si>
  <si>
    <t>Hybrid Tier 1 capital (perpetual debt instruments).</t>
  </si>
  <si>
    <t>Equity capital and retained earnings.</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</si>
  <si>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</si>
  <si>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</si>
  <si>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Adjustable Rate Mortgages</t>
  </si>
  <si>
    <t>Total nominal value of senior secured debt</t>
  </si>
  <si>
    <t>Subordinated debt</t>
  </si>
  <si>
    <t>Fixed-rate to maturity</t>
  </si>
  <si>
    <t>- rate fixed &gt; 3 and ≤ 5 years</t>
  </si>
  <si>
    <t>- rate fixed &gt; 5 years</t>
  </si>
  <si>
    <t>Seasoning defined by duration of customer relationship, calculated from the first disbursement of a mortgage loan.</t>
  </si>
  <si>
    <t>Fixed-rate shorter period than maturity (ARM's etc.)</t>
  </si>
  <si>
    <t>&lt; 60per cent LTV</t>
  </si>
  <si>
    <t>60-69.9 per cent LTV</t>
  </si>
  <si>
    <t>70-79.9 per cent LTV</t>
  </si>
  <si>
    <t>To Contents</t>
  </si>
  <si>
    <t xml:space="preserve">Table A.    General Issuer Detail </t>
  </si>
  <si>
    <t>Bullet</t>
  </si>
  <si>
    <t>Annuity</t>
  </si>
  <si>
    <t>Liquidity due to be paid out next day in connection with refinancing</t>
  </si>
  <si>
    <t>Outside Denmark*</t>
  </si>
  <si>
    <t>* Contains owner-occupied homes on the Feroe Island, and owner-occupied homes and commercial real estate on Greenland</t>
  </si>
  <si>
    <t>Table M1</t>
  </si>
  <si>
    <t>Table M2</t>
  </si>
  <si>
    <t>Table M3</t>
  </si>
  <si>
    <t>Table M4a</t>
  </si>
  <si>
    <t>Table M4b</t>
  </si>
  <si>
    <t>Table M4c</t>
  </si>
  <si>
    <t>Table M5 - Total</t>
  </si>
  <si>
    <t>90 day Non-performing loans by property type, as percentage of total payments, %</t>
  </si>
  <si>
    <t>No distinction made. Asset substitution is not allowed for specialised mortgage banks.</t>
  </si>
  <si>
    <t>·       Office</t>
  </si>
  <si>
    <t>·       Retail/shop</t>
  </si>
  <si>
    <t>DLR Capital center B</t>
  </si>
  <si>
    <t>Table G2 – DLR Capital Centre B, Outstanding CBs</t>
  </si>
  <si>
    <t>Total realised losses*</t>
  </si>
  <si>
    <t>(DKKbn – except Tier 1 and Solvency Ratio)</t>
  </si>
  <si>
    <t>Total Customer Loans (fair value)</t>
  </si>
  <si>
    <t>Senior Secured Bonds (Sec. 15 bonds)</t>
  </si>
  <si>
    <t>Loan loss provisions (sum of total individual and group wise loan loss provisions, end of quarter)</t>
  </si>
  <si>
    <t>Loan loss provisions (cover pool level - shown in Table A on issuer level) - Optional on cover pool level</t>
  </si>
  <si>
    <t>Transmission or liquidation proceeds to CB holders</t>
  </si>
  <si>
    <t>Overcollateralisation ratio, %</t>
  </si>
  <si>
    <t>Lending, by-loan to-value (LTV), current property value, DKKbn ("Continously distributed into LTV brackets")</t>
  </si>
  <si>
    <t>DKK bn</t>
  </si>
  <si>
    <t>Lending, by-loan to-value (LTV), current property value, DKKbn ("Total loan in the highest LTV bracket")</t>
  </si>
  <si>
    <t>Lending, by-loan to-value (LTV), current property value, per cent ("Total loan in the highest LTV bracket")</t>
  </si>
  <si>
    <t>- Non Capped floaters</t>
  </si>
  <si>
    <t>- Capped floaters</t>
  </si>
  <si>
    <t>Total realised losses, %*</t>
  </si>
  <si>
    <t xml:space="preserve">LTV is calculated on each property on a loan-by-loan basis, and takes into account prior-ranking loans at fair values relative to the estimated property value based on the most recent valuation or approved market value.
</t>
  </si>
  <si>
    <t>Example on marginal distribution into LTV brackets for a loan with fair value of 75 per cent</t>
  </si>
  <si>
    <t>In this case, the loan will be distributed with 100 per cent into the fifth bracket (70-79.9)</t>
  </si>
  <si>
    <t>Asset substitution is not allowed for specialised mortgage banks, hence NPLs are part of the cover pool.</t>
  </si>
  <si>
    <t>Asset substitution is not allowed for specialised mortgage banks, hence loans in foreclosure are part of the cover pool.</t>
  </si>
  <si>
    <t>For mortgage loans funded by the issuance of "Særligt Dækkede Obligationer" (SDO),  revaluation of  collateral must be carried out on an ongoing basis in order to ensure that the value of the cover asset at least matches the value of the issued SDOs at any time. Residential properties must be revaluated at least once every third year, whereas commercial and agricultural properties must be revaluated at least once a year. In times of larger fluctuations in property prices, extraordinary LTV surveillance must take place.</t>
  </si>
  <si>
    <t>Should the LTV on an individual loan increase beyond the legal maximum, fx due to falling property prices, the mortgage institute must inject additional collateral into the cover pool to secure full collateral coverage.</t>
  </si>
  <si>
    <t>All mortgage credit loans funded by the issue of covered mortgage bonds or mortgage bonds,  measured at fair value</t>
  </si>
  <si>
    <t>Senior secured bonds - formerly known as JCB (Section 15 bonds)</t>
  </si>
  <si>
    <t>All mortgage credit loans funded by the issue of covered mortgage bonds or mortgage bonds, measured at market value</t>
  </si>
  <si>
    <t>All individual and group wise loan loss provisions, as stated in the issuer´s interim and annual accounts</t>
  </si>
  <si>
    <t>Total value of cover pool less nominal value of covered bonds</t>
  </si>
  <si>
    <t>Issuer's senior unsecured liabilities targeted to finance OC- and LTV-ratio requirements in cover pool</t>
  </si>
  <si>
    <t>Mortgage banks issue and sell bonds to investors, who then fund the loans. During the loan term,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</si>
  <si>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Residential property owned and administered by the cooperative and used by the members of the cooperative.  Max LTV 80 % (legislation).</t>
  </si>
  <si>
    <t>Holiday houses for owner's own use or for subletting. Max LTV 60 % (legislation).</t>
  </si>
  <si>
    <t>Private owned residential properties used by the owner,  Max LTV 80 % (legislation).</t>
  </si>
  <si>
    <t>Residential rental properties subsidised by the goverment. Max LTV 80 % (legislation). LTVs above 80 % can be granted against full government guarantee.</t>
  </si>
  <si>
    <t>Residential property rented out to private tenants. Max LTV 80 % (legislation).</t>
  </si>
  <si>
    <t>Industrial and manufacturing buildings and warehouses for own use or for renting. Max LTV 60 % (legislation).</t>
  </si>
  <si>
    <t>Office property and retail buildings for own use or for rent. Max LTV 60 % (legislation).</t>
  </si>
  <si>
    <t>Property and land for agricultural use. Max LTV 70 % (legislation). Lending from 60 - 70 % LTV however only against additional collateral.</t>
  </si>
  <si>
    <t>Property used for education, kindergardens, museums and other buildings for public use. Max LTV  70 % (legislation).</t>
  </si>
  <si>
    <t>Property, that can not be placed in the categories above, fx unused land or green energy plants.  Max LTV 70 % (legislation).</t>
  </si>
  <si>
    <t>1) Cf. the Danish Executive Order on bond issuance, balance principle and risk management. See X3 for definitions.</t>
  </si>
  <si>
    <t xml:space="preserve">These are loans where instalments and outstanding debt are adjusted with the development of an index which typically reflects trends in consumer prices. The loan type was introduced in Denmark in 1982. All Danish index loans have semi-annual payment dates (January 1st and July 1st). Index loans are offered as cash loans. The maturity depends on the loan type. Especially the maturity for subsidized housing depends on the size of the future inflation rate. </t>
  </si>
  <si>
    <t>The long-term – typically 30-year – fixed-rate, callable loan is considered the most traditional Danish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</si>
  <si>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Adjustable-rate mortgages (ARMs) were introduced in 1996, and the main advantage of ARMs is that interest rates are generally lower than those of fixed-rate loans, when the loan is raised. The interest rate is generally reset at a frequency of 1, 3, 5 or 10 years, and the underlying bonds are then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</si>
  <si>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is generally fixed for 3 or 6 months.  In addition, this loan type differs from ARMs as the interest rate is linked to a reference rate, i.e. an interest rate determined in the money market. The reference rate of DKK-denominated loans is CIBOR (Copenhagen Interbank Offered Rate) or CITA (Copenhagen Interbank Tomorrow/Next Average ), an interest rate which is quoted daily by OMX NASDAQ.  This loan type is also offered with interest-only periods.</t>
  </si>
  <si>
    <t>Overcollateralisation after correction</t>
  </si>
  <si>
    <t>Note: 90 days NPL ratio defined as term payments on loans with arrears of 90 days or more, as percentage of total term payments</t>
  </si>
  <si>
    <t>Note: 90 days NPL ratio defined as outstanding debt on loans with arrears of 90 days or more as percentage of total outstanding debt</t>
  </si>
  <si>
    <t>Note: 90 days NPL ratio defined as in table 11a</t>
  </si>
  <si>
    <t>Realised losses (DKK million)</t>
  </si>
  <si>
    <t>M1</t>
  </si>
  <si>
    <t>M2</t>
  </si>
  <si>
    <t>M3</t>
  </si>
  <si>
    <t>M4a</t>
  </si>
  <si>
    <t>M4b</t>
  </si>
  <si>
    <t>M4c</t>
  </si>
  <si>
    <t>M4d</t>
  </si>
  <si>
    <t>M5</t>
  </si>
  <si>
    <t>M6</t>
  </si>
  <si>
    <t>M7</t>
  </si>
  <si>
    <t>M8</t>
  </si>
  <si>
    <t>M9</t>
  </si>
  <si>
    <t>M10</t>
  </si>
  <si>
    <t>M11</t>
  </si>
  <si>
    <t>M11a</t>
  </si>
  <si>
    <t>M11b</t>
  </si>
  <si>
    <t>M12</t>
  </si>
  <si>
    <t>M12a</t>
  </si>
  <si>
    <t>The guarantors are Danish regional and local banks that at the same time are shareholders of DLR Kredit A/S.</t>
  </si>
  <si>
    <t>Proceeds from senior unsecured debt</t>
  </si>
  <si>
    <t>Core tier 1 capital invested in gilt-edged securities</t>
  </si>
  <si>
    <t>Total  capital coverage (rating compliant capital)</t>
  </si>
  <si>
    <t>Customer type</t>
  </si>
  <si>
    <t>Eligibility as covered bond collateral</t>
  </si>
  <si>
    <t>Table M4d</t>
  </si>
  <si>
    <t>Table M6</t>
  </si>
  <si>
    <t>Table M7</t>
  </si>
  <si>
    <t>Table M8</t>
  </si>
  <si>
    <t>Table M9</t>
  </si>
  <si>
    <t>Table M10</t>
  </si>
  <si>
    <t>Table M11</t>
  </si>
  <si>
    <t>Table M11a</t>
  </si>
  <si>
    <t>Table M11b</t>
  </si>
  <si>
    <t>Table M12</t>
  </si>
  <si>
    <t>Table M12a</t>
  </si>
  <si>
    <t>Note: Losses are reported on a company level, as the quarterly total realised losses</t>
  </si>
  <si>
    <t>Avg. LTV (%)</t>
  </si>
  <si>
    <t>Note: Losses are reported on a company level, as the annualised loss as percentage of total  lending within each property category</t>
  </si>
  <si>
    <t>G2.2</t>
  </si>
  <si>
    <t>G2.1a-f</t>
  </si>
  <si>
    <t>Cover assets and maturity structure</t>
  </si>
  <si>
    <t>Interest and currency risk</t>
  </si>
  <si>
    <t>Specialised mortgage banks</t>
  </si>
  <si>
    <t>DLR Kredit A/S's loans to agricultural properties offered before 1 January 2015 are covered by a joint guarantee agreement as well as a loss deduction agreement with the loan distributing banks. Loans offered after 1 January 2015 are covered by individual bank guarantees from the loan distributing banks covering the outermost 6% of the fair value of the loan, combined with a 3-year loss deduction agreement and a portfolio guarantee from the loan distributing banks.</t>
  </si>
  <si>
    <t>The loans to urban trade properties, e.g. private rental and office and business properties, and cooperative housing properties offered before 1 January 2015 are covered by individual bank guarantees from the loan distributing banks, covering the outermost 25 - 50 % of the fair value of the loan, depending on the property category. Loans to urban trade properties and cooperative housing properties offered after 1 January 2015 are covered by individual bank guarantees from the loan distributing banks covering the outermost 6% of the fair value of the loan, combined with a 3-year loss deduction agreement and a portfolio guarantee from the loan distributing banks.</t>
  </si>
  <si>
    <t>Maturity of issued CBs</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</si>
  <si>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</si>
  <si>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</si>
  <si>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</si>
  <si>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</si>
  <si>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</si>
  <si>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</si>
  <si>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</si>
  <si>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</si>
  <si>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</si>
  <si>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</si>
  <si>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</si>
  <si>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</si>
  <si>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</si>
  <si>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</si>
  <si>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</si>
  <si>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</si>
  <si>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</si>
  <si>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</si>
  <si>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</si>
  <si>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</si>
  <si>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</si>
  <si>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</si>
  <si>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</si>
  <si>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</si>
  <si>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t>Table G2.1f - Other Derivatives  (subordinated)</t>
  </si>
  <si>
    <t>Table G2.2 – Interest and currency risk</t>
  </si>
  <si>
    <t>Match funded (without interest and/or currency risk)</t>
  </si>
  <si>
    <t>Completely hedged with derivatives</t>
  </si>
  <si>
    <t>Un-hedged interest rate risk</t>
  </si>
  <si>
    <t>Un-hedged currency risk</t>
  </si>
  <si>
    <t>Mandatory (% of RWA, general, by law)</t>
  </si>
  <si>
    <t>Total (% of nom. value of outstanding CBs)</t>
  </si>
  <si>
    <t>National Transparency Template : Contents</t>
  </si>
  <si>
    <r>
      <t>·</t>
    </r>
    <r>
      <rPr>
        <sz val="11"/>
        <color theme="1"/>
        <rFont val="Century Gothic"/>
        <family val="2"/>
      </rPr>
      <t>       Warehouse</t>
    </r>
  </si>
  <si>
    <r>
      <t>·</t>
    </r>
    <r>
      <rPr>
        <sz val="11"/>
        <color theme="1"/>
        <rFont val="Century Gothic"/>
        <family val="2"/>
      </rPr>
      <t>       Restaurants, inns etc.</t>
    </r>
  </si>
  <si>
    <r>
      <t>·</t>
    </r>
    <r>
      <rPr>
        <sz val="11"/>
        <color theme="1"/>
        <rFont val="Century Gothic"/>
        <family val="2"/>
      </rPr>
      <t>       Hotels and resorts </t>
    </r>
  </si>
  <si>
    <r>
      <t>·</t>
    </r>
    <r>
      <rPr>
        <sz val="11"/>
        <color theme="1"/>
        <rFont val="Century Gothic"/>
        <family val="2"/>
      </rPr>
      <t>       Congress and conference centres</t>
    </r>
  </si>
  <si>
    <r>
      <t>·</t>
    </r>
    <r>
      <rPr>
        <sz val="11"/>
        <color theme="1"/>
        <rFont val="Century Gothic"/>
        <family val="2"/>
      </rPr>
      <t>       Agriculture</t>
    </r>
  </si>
  <si>
    <r>
      <t>·</t>
    </r>
    <r>
      <rPr>
        <sz val="11"/>
        <color theme="1"/>
        <rFont val="Century Gothic"/>
        <family val="2"/>
      </rPr>
      <t>       Forestry</t>
    </r>
  </si>
  <si>
    <r>
      <t>·</t>
    </r>
    <r>
      <rPr>
        <sz val="11"/>
        <color theme="1"/>
        <rFont val="Century Gothic"/>
        <family val="2"/>
      </rPr>
      <t>       Nurseries</t>
    </r>
  </si>
  <si>
    <r>
      <t xml:space="preserve">The Danish FSA set rules for loan loss provisioning. In case of </t>
    </r>
    <r>
      <rPr>
        <sz val="11"/>
        <color theme="1"/>
        <rFont val="Century Gothic"/>
        <family val="2"/>
      </rPr>
      <t>objective evidence of value reduction (OIV) provisioning for potential losses must be made.</t>
    </r>
  </si>
  <si>
    <r>
      <t xml:space="preserve">Fair value of the loan distributed are shown utilising LTV bracket intervals. The intervals become smaller as the percentage approaches par. Table M4a and M4b distribute the loan continuously from the lower LTV bracket to the upper brackets relative to fair value of the collateral, whereas in table M4c and M4d the entire loan is placed in the highest LTV bracket ("marginal distribution"). 
</t>
    </r>
    <r>
      <rPr>
        <u/>
        <sz val="11"/>
        <color theme="1"/>
        <rFont val="Century Gothic"/>
        <family val="2"/>
      </rPr>
      <t>Example on continuously distribution into LTV brackets for a loan with fair value of 75 per cent</t>
    </r>
    <r>
      <rPr>
        <sz val="11"/>
        <color theme="1"/>
        <rFont val="Century Gothic"/>
        <family val="2"/>
      </rPr>
      <t xml:space="preserve"> 
This example loan will be distributed with 20 per cent of the value into the lower three brackets; 10 per cent in the fourth bracket and the remaining 5 per cent of the value in the last bracket.</t>
    </r>
  </si>
  <si>
    <r>
      <t>Lending by Seasoning, DKKbn</t>
    </r>
    <r>
      <rPr>
        <i/>
        <sz val="8"/>
        <color theme="1"/>
        <rFont val="Century Gothic"/>
        <family val="2"/>
      </rPr>
      <t xml:space="preserve"> (Seasoning defined by duration of customer relationship)</t>
    </r>
  </si>
  <si>
    <r>
      <t xml:space="preserve">- rate fixed </t>
    </r>
    <r>
      <rPr>
        <b/>
        <sz val="11"/>
        <rFont val="Century Gothic"/>
        <family val="2"/>
      </rPr>
      <t>≤</t>
    </r>
    <r>
      <rPr>
        <sz val="11"/>
        <rFont val="Century Gothic"/>
        <family val="2"/>
      </rPr>
      <t xml:space="preserve"> 1 year</t>
    </r>
  </si>
  <si>
    <t>- rate fixed &gt; 1 and ≤ 3 years</t>
  </si>
  <si>
    <r>
      <t xml:space="preserve">Lending, by-loan to-value (LTV), current property value, </t>
    </r>
    <r>
      <rPr>
        <b/>
        <i/>
        <sz val="11"/>
        <rFont val="Century Gothic"/>
        <family val="2"/>
      </rPr>
      <t>per cent ("Continously distributed into LTV brackets")</t>
    </r>
  </si>
  <si>
    <r>
      <t>Table G1.1 – DLR Capital Centre B, General cover pool information</t>
    </r>
    <r>
      <rPr>
        <b/>
        <sz val="12"/>
        <color theme="1"/>
        <rFont val="Century Gothic"/>
        <family val="2"/>
      </rPr>
      <t xml:space="preserve"> </t>
    </r>
  </si>
  <si>
    <t>&gt; 1 and ≤ 2 years</t>
  </si>
  <si>
    <t>&gt; 2 and ≤ 3 years</t>
  </si>
  <si>
    <t>&gt; 3 and ≤ 4 years</t>
  </si>
  <si>
    <t>&gt; 4 and ≤ 5 years</t>
  </si>
  <si>
    <r>
      <t>0-</t>
    </r>
    <r>
      <rPr>
        <u/>
        <sz val="11"/>
        <color theme="1"/>
        <rFont val="Century Gothic"/>
        <family val="2"/>
      </rPr>
      <t>&lt;</t>
    </r>
    <r>
      <rPr>
        <sz val="11"/>
        <color theme="1"/>
        <rFont val="Century Gothic"/>
        <family val="2"/>
      </rPr>
      <t>1 year</t>
    </r>
  </si>
  <si>
    <r>
      <t xml:space="preserve">&gt;1- </t>
    </r>
    <r>
      <rPr>
        <u/>
        <sz val="11"/>
        <color theme="1"/>
        <rFont val="Century Gothic"/>
        <family val="2"/>
      </rPr>
      <t xml:space="preserve">&lt; </t>
    </r>
    <r>
      <rPr>
        <sz val="11"/>
        <color theme="1"/>
        <rFont val="Century Gothic"/>
        <family val="2"/>
      </rPr>
      <t>5 years</t>
    </r>
  </si>
  <si>
    <r>
      <t>0-</t>
    </r>
    <r>
      <rPr>
        <u/>
        <sz val="11"/>
        <rFont val="Century Gothic"/>
        <family val="2"/>
      </rPr>
      <t>&lt;</t>
    </r>
    <r>
      <rPr>
        <sz val="11"/>
        <rFont val="Century Gothic"/>
        <family val="2"/>
      </rPr>
      <t>1 year</t>
    </r>
  </si>
  <si>
    <r>
      <t xml:space="preserve">&gt;1- </t>
    </r>
    <r>
      <rPr>
        <u/>
        <sz val="11"/>
        <rFont val="Century Gothic"/>
        <family val="2"/>
      </rPr>
      <t xml:space="preserve">&lt; </t>
    </r>
    <r>
      <rPr>
        <sz val="11"/>
        <rFont val="Century Gothic"/>
        <family val="2"/>
      </rPr>
      <t>5 years</t>
    </r>
  </si>
  <si>
    <r>
      <t xml:space="preserve">Total  value of loans </t>
    </r>
    <r>
      <rPr>
        <b/>
        <sz val="11"/>
        <color theme="1"/>
        <rFont val="Century Gothic"/>
        <family val="2"/>
      </rPr>
      <t>funded</t>
    </r>
    <r>
      <rPr>
        <sz val="11"/>
        <color theme="1"/>
        <rFont val="Century Gothic"/>
        <family val="2"/>
      </rPr>
      <t xml:space="preserve"> in cover pool</t>
    </r>
  </si>
  <si>
    <r>
      <t>-</t>
    </r>
    <r>
      <rPr>
        <sz val="7"/>
        <color theme="1"/>
        <rFont val="Century Gothic"/>
        <family val="2"/>
      </rPr>
      <t xml:space="preserve">          </t>
    </r>
    <r>
      <rPr>
        <sz val="11"/>
        <color theme="1"/>
        <rFont val="Century Gothic"/>
        <family val="2"/>
      </rPr>
      <t>Of which  EUR</t>
    </r>
  </si>
  <si>
    <r>
      <t>-</t>
    </r>
    <r>
      <rPr>
        <sz val="7"/>
        <color theme="1"/>
        <rFont val="Century Gothic"/>
        <family val="2"/>
      </rPr>
      <t xml:space="preserve">          </t>
    </r>
    <r>
      <rPr>
        <sz val="11"/>
        <color theme="1"/>
        <rFont val="Century Gothic"/>
        <family val="2"/>
      </rPr>
      <t>Of which DKK</t>
    </r>
  </si>
  <si>
    <r>
      <t>-</t>
    </r>
    <r>
      <rPr>
        <sz val="7"/>
        <color theme="1"/>
        <rFont val="Century Gothic"/>
        <family val="2"/>
      </rPr>
      <t xml:space="preserve">          </t>
    </r>
    <r>
      <rPr>
        <sz val="11"/>
        <color theme="1"/>
        <rFont val="Century Gothic"/>
        <family val="2"/>
      </rPr>
      <t xml:space="preserve">Of which… </t>
    </r>
  </si>
  <si>
    <r>
      <t>Table G3 – Legal ALM (balance principle) adherence</t>
    </r>
    <r>
      <rPr>
        <b/>
        <vertAlign val="superscript"/>
        <sz val="12"/>
        <color theme="1"/>
        <rFont val="Century Gothic"/>
        <family val="2"/>
      </rPr>
      <t>1</t>
    </r>
  </si>
  <si>
    <t xml:space="preserve">National Transparency Template for </t>
  </si>
  <si>
    <t xml:space="preserve"> Danish Covered Bond Issuers</t>
  </si>
  <si>
    <t>Q3 2024</t>
  </si>
  <si>
    <t>Q2 2024</t>
  </si>
  <si>
    <t>Q1 2024</t>
  </si>
  <si>
    <t>Q4 2023</t>
  </si>
  <si>
    <t xml:space="preserve"> </t>
  </si>
  <si>
    <t>ND</t>
  </si>
  <si>
    <t>DKK. 194.8 bn.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</si>
</sst>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_ * #,##0_ ;_ * \-#,##0_ ;_ * &quot;-&quot;??_ ;_ @_ "/>
    <numFmt numFmtId="166" formatCode="_ * #,##0.0_ ;_ * \-#,##0.0_ ;_ * &quot;-&quot;??_ ;_ @_ "/>
    <numFmt numFmtId="167" formatCode="0.0"/>
    <numFmt numFmtId="168" formatCode="0.0%"/>
    <numFmt numFmtId="169" formatCode="dd/mmm/yyyy"/>
  </numFmts>
  <fonts count="63" x14ac:knownFonts="1">
    <font>
      <sz val="11"/>
      <color theme="1"/>
      <name val="Calibri"/>
      <family val="2"/>
      <scheme val="minor"/>
    </font>
    <font>
      <sz val="11"/>
      <color theme="1"/>
      <name val="Calibri"/>
      <family val="2"/>
      <scheme val="minor"/>
    </font>
    <font>
      <b/>
      <sz val="11"/>
      <color theme="1"/>
      <name val="Calibri"/>
      <family val="2"/>
      <scheme val="minor"/>
    </font>
    <font>
      <u/>
      <sz val="9.35"/>
      <color theme="10"/>
      <name val="Calibri"/>
      <family val="2"/>
    </font>
    <font>
      <sz val="10"/>
      <name val="Arial"/>
      <family val="2"/>
    </font>
    <font>
      <sz val="8"/>
      <name val="Arial"/>
      <family val="2"/>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theme="1"/>
      <name val="Century Gothic"/>
      <family val="2"/>
    </font>
    <font>
      <b/>
      <sz val="12"/>
      <color rgb="FF000000"/>
      <name val="Century Gothic"/>
      <family val="2"/>
    </font>
    <font>
      <b/>
      <sz val="11"/>
      <color rgb="FF000000"/>
      <name val="Century Gothic"/>
      <family val="2"/>
    </font>
    <font>
      <sz val="11"/>
      <color rgb="FF000000"/>
      <name val="Century Gothic"/>
      <family val="2"/>
    </font>
    <font>
      <b/>
      <u/>
      <sz val="9.35"/>
      <color rgb="FF0000FF"/>
      <name val="Century Gothic"/>
      <family val="2"/>
    </font>
    <font>
      <b/>
      <sz val="12"/>
      <color theme="1"/>
      <name val="Century Gothic"/>
      <family val="2"/>
    </font>
    <font>
      <sz val="8"/>
      <color rgb="FF000000"/>
      <name val="Century Gothic"/>
      <family val="2"/>
    </font>
    <font>
      <b/>
      <sz val="11"/>
      <color theme="1"/>
      <name val="Century Gothic"/>
      <family val="2"/>
    </font>
    <font>
      <b/>
      <sz val="10"/>
      <color rgb="FF000000"/>
      <name val="Century Gothic"/>
      <family val="2"/>
    </font>
    <font>
      <b/>
      <i/>
      <sz val="10"/>
      <color rgb="FF000000"/>
      <name val="Century Gothic"/>
      <family val="2"/>
    </font>
    <font>
      <u/>
      <sz val="9.35"/>
      <color theme="10"/>
      <name val="Century Gothic"/>
      <family val="2"/>
    </font>
    <font>
      <u/>
      <sz val="11"/>
      <color theme="1"/>
      <name val="Century Gothic"/>
      <family val="2"/>
    </font>
    <font>
      <sz val="12"/>
      <color theme="1"/>
      <name val="Century Gothic"/>
      <family val="2"/>
    </font>
    <font>
      <i/>
      <sz val="11"/>
      <color theme="1"/>
      <name val="Century Gothic"/>
      <family val="2"/>
    </font>
    <font>
      <b/>
      <i/>
      <sz val="11"/>
      <color theme="1"/>
      <name val="Century Gothic"/>
      <family val="2"/>
    </font>
    <font>
      <i/>
      <sz val="8"/>
      <color theme="1"/>
      <name val="Century Gothic"/>
      <family val="2"/>
    </font>
    <font>
      <b/>
      <i/>
      <sz val="11"/>
      <name val="Century Gothic"/>
      <family val="2"/>
    </font>
    <font>
      <b/>
      <sz val="9"/>
      <color rgb="FF000000"/>
      <name val="Century Gothic"/>
      <family val="2"/>
    </font>
    <font>
      <b/>
      <sz val="11"/>
      <name val="Century Gothic"/>
      <family val="2"/>
    </font>
    <font>
      <sz val="11"/>
      <name val="Century Gothic"/>
      <family val="2"/>
    </font>
    <font>
      <sz val="11"/>
      <color rgb="FFFF0000"/>
      <name val="Century Gothic"/>
      <family val="2"/>
    </font>
    <font>
      <b/>
      <sz val="14"/>
      <color theme="0" tint="-0.499984740745262"/>
      <name val="Century Gothic"/>
      <family val="2"/>
    </font>
    <font>
      <i/>
      <sz val="11"/>
      <name val="Century Gothic"/>
      <family val="2"/>
    </font>
    <font>
      <b/>
      <i/>
      <sz val="11"/>
      <color rgb="FF000000"/>
      <name val="Century Gothic"/>
      <family val="2"/>
    </font>
    <font>
      <i/>
      <sz val="10"/>
      <color theme="1"/>
      <name val="Century Gothic"/>
      <family val="2"/>
    </font>
    <font>
      <u/>
      <sz val="11"/>
      <name val="Century Gothic"/>
      <family val="2"/>
    </font>
    <font>
      <sz val="7"/>
      <color theme="1"/>
      <name val="Century Gothic"/>
      <family val="2"/>
    </font>
    <font>
      <b/>
      <vertAlign val="superscript"/>
      <sz val="12"/>
      <color theme="1"/>
      <name val="Century Gothic"/>
      <family val="2"/>
    </font>
    <font>
      <sz val="8"/>
      <color theme="1"/>
      <name val="Century Gothic"/>
      <family val="2"/>
    </font>
    <font>
      <i/>
      <sz val="11"/>
      <color rgb="FF000000"/>
      <name val="Century Gothic"/>
      <family val="2"/>
    </font>
    <font>
      <b/>
      <sz val="12"/>
      <color theme="0" tint="-0.499984740745262"/>
      <name val="Century Gothic"/>
      <family val="2"/>
    </font>
    <font>
      <b/>
      <u/>
      <sz val="12"/>
      <color theme="1"/>
      <name val="Century Gothic"/>
      <family val="2"/>
    </font>
    <font>
      <u/>
      <sz val="12"/>
      <color theme="10"/>
      <name val="Century Gothic"/>
      <family val="2"/>
    </font>
    <font>
      <b/>
      <sz val="20"/>
      <color theme="1" tint="0.499984740745262"/>
      <name val="Georgia"/>
      <family val="1"/>
    </font>
    <font>
      <b/>
      <sz val="8"/>
      <name val="Century Gothic"/>
      <family val="2"/>
    </font>
    <font>
      <sz val="8"/>
      <name val="Century Gothic"/>
      <family val="2"/>
    </font>
    <font>
      <sz val="16"/>
      <name val="Century Gothic"/>
      <family val="2"/>
    </font>
    <font>
      <b/>
      <sz val="10"/>
      <color theme="1"/>
      <name val="Century Gothic"/>
      <family val="2"/>
    </font>
    <font>
      <b/>
      <sz val="16"/>
      <color theme="0" tint="-0.499984740745262"/>
      <name val="Century Gothic"/>
      <family val="2"/>
    </font>
    <font>
      <sz val="20"/>
      <color theme="1"/>
      <name val="Century Gothic"/>
      <family val="2"/>
    </font>
    <font>
      <b/>
      <sz val="16"/>
      <name val="Century Gothic"/>
      <family val="2"/>
    </font>
    <font>
      <sz val="30"/>
      <color rgb="FF296053"/>
      <name val="Georgia"/>
      <family val="1"/>
    </font>
  </fonts>
  <fills count="3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16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4" fillId="0" borderId="0"/>
    <xf numFmtId="0" fontId="5" fillId="0" borderId="0"/>
    <xf numFmtId="0" fontId="5" fillId="0" borderId="0"/>
    <xf numFmtId="0" fontId="7" fillId="0" borderId="0" applyNumberFormat="0" applyFill="0" applyBorder="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11" fillId="8" borderId="0" applyNumberFormat="0" applyBorder="0" applyAlignment="0" applyProtection="0"/>
    <xf numFmtId="0" fontId="12" fillId="9" borderId="0" applyNumberFormat="0" applyBorder="0" applyAlignment="0" applyProtection="0"/>
    <xf numFmtId="0" fontId="13" fillId="10" borderId="0" applyNumberFormat="0" applyBorder="0" applyAlignment="0" applyProtection="0"/>
    <xf numFmtId="0" fontId="14" fillId="11" borderId="7" applyNumberFormat="0" applyAlignment="0" applyProtection="0"/>
    <xf numFmtId="0" fontId="15" fillId="12" borderId="8" applyNumberFormat="0" applyAlignment="0" applyProtection="0"/>
    <xf numFmtId="0" fontId="16" fillId="12" borderId="7" applyNumberFormat="0" applyAlignment="0" applyProtection="0"/>
    <xf numFmtId="0" fontId="17" fillId="0" borderId="9" applyNumberFormat="0" applyFill="0" applyAlignment="0" applyProtection="0"/>
    <xf numFmtId="0" fontId="18" fillId="13" borderId="10" applyNumberFormat="0" applyAlignment="0" applyProtection="0"/>
    <xf numFmtId="0" fontId="6" fillId="0" borderId="0" applyNumberFormat="0" applyFill="0" applyBorder="0" applyAlignment="0" applyProtection="0"/>
    <xf numFmtId="0" fontId="1" fillId="14" borderId="11" applyNumberFormat="0" applyFont="0" applyAlignment="0" applyProtection="0"/>
    <xf numFmtId="0" fontId="19" fillId="0" borderId="0" applyNumberFormat="0" applyFill="0" applyBorder="0" applyAlignment="0" applyProtection="0"/>
    <xf numFmtId="0" fontId="2" fillId="0" borderId="12" applyNumberFormat="0" applyFill="0" applyAlignment="0" applyProtection="0"/>
    <xf numFmtId="0" fontId="2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0" fillId="34" borderId="0" applyNumberFormat="0" applyBorder="0" applyAlignment="0" applyProtection="0"/>
    <xf numFmtId="0" fontId="2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20" fillId="38" borderId="0" applyNumberFormat="0" applyBorder="0" applyAlignment="0" applyProtection="0"/>
  </cellStyleXfs>
  <cellXfs count="254">
    <xf numFmtId="0" fontId="0" fillId="0" borderId="0" xfId="0"/>
    <xf numFmtId="0" fontId="21" fillId="5" borderId="0" xfId="0" applyFont="1" applyFill="1"/>
    <xf numFmtId="0" fontId="22" fillId="5" borderId="0" xfId="0" applyFont="1" applyFill="1"/>
    <xf numFmtId="0" fontId="23" fillId="6" borderId="0" xfId="0" applyFont="1" applyFill="1" applyAlignment="1">
      <alignment horizontal="left" vertical="center" wrapText="1" indent="1"/>
    </xf>
    <xf numFmtId="0" fontId="24" fillId="5" borderId="0" xfId="0" applyFont="1" applyFill="1" applyAlignment="1">
      <alignment vertical="center" wrapText="1"/>
    </xf>
    <xf numFmtId="0" fontId="21" fillId="5" borderId="0" xfId="0" applyFont="1" applyFill="1" applyAlignment="1">
      <alignment vertical="center" wrapText="1"/>
    </xf>
    <xf numFmtId="0" fontId="24" fillId="5" borderId="0" xfId="0" applyFont="1" applyFill="1" applyAlignment="1">
      <alignment vertical="top" wrapText="1"/>
    </xf>
    <xf numFmtId="0" fontId="24" fillId="5" borderId="0" xfId="0" applyFont="1" applyFill="1" applyAlignment="1">
      <alignment horizontal="justify" vertical="center" wrapText="1"/>
    </xf>
    <xf numFmtId="0" fontId="21" fillId="5" borderId="0" xfId="0" applyFont="1" applyFill="1" applyAlignment="1">
      <alignment vertical="top" wrapText="1"/>
    </xf>
    <xf numFmtId="0" fontId="24" fillId="5" borderId="0" xfId="0" applyFont="1" applyFill="1" applyAlignment="1">
      <alignment horizontal="left" vertical="top" wrapText="1" indent="5"/>
    </xf>
    <xf numFmtId="0" fontId="24" fillId="5" borderId="0" xfId="0" applyFont="1" applyFill="1" applyAlignment="1">
      <alignment horizontal="left" vertical="top" wrapText="1"/>
    </xf>
    <xf numFmtId="0" fontId="24" fillId="5" borderId="0" xfId="0" applyFont="1" applyFill="1" applyAlignment="1">
      <alignment vertical="center"/>
    </xf>
    <xf numFmtId="0" fontId="21" fillId="5" borderId="0" xfId="0" applyFont="1" applyFill="1" applyAlignment="1">
      <alignment vertical="top"/>
    </xf>
    <xf numFmtId="0" fontId="21" fillId="5" borderId="0" xfId="0" applyFont="1" applyFill="1" applyAlignment="1">
      <alignment vertical="center"/>
    </xf>
    <xf numFmtId="0" fontId="24" fillId="5" borderId="0" xfId="0" applyFont="1" applyFill="1" applyAlignment="1">
      <alignment horizontal="left" vertical="center" wrapText="1" indent="5"/>
    </xf>
    <xf numFmtId="0" fontId="23" fillId="6" borderId="0" xfId="0" applyFont="1" applyFill="1" applyAlignment="1">
      <alignment vertical="center" wrapText="1"/>
    </xf>
    <xf numFmtId="0" fontId="24" fillId="6" borderId="0" xfId="0" applyFont="1" applyFill="1" applyAlignment="1">
      <alignment horizontal="justify" vertical="center" wrapText="1"/>
    </xf>
    <xf numFmtId="0" fontId="23" fillId="5" borderId="0" xfId="0" applyFont="1" applyFill="1" applyAlignment="1">
      <alignment horizontal="left" vertical="center" wrapText="1" indent="1"/>
    </xf>
    <xf numFmtId="0" fontId="23" fillId="5" borderId="0" xfId="0" applyFont="1" applyFill="1" applyAlignment="1">
      <alignment vertical="center" wrapText="1"/>
    </xf>
    <xf numFmtId="0" fontId="25" fillId="5" borderId="0" xfId="3" applyFont="1" applyFill="1" applyBorder="1" applyAlignment="1" applyProtection="1">
      <alignment horizontal="right"/>
    </xf>
    <xf numFmtId="0" fontId="21" fillId="3" borderId="0" xfId="0" applyFont="1" applyFill="1"/>
    <xf numFmtId="0" fontId="26" fillId="2" borderId="0" xfId="0" applyFont="1" applyFill="1"/>
    <xf numFmtId="0" fontId="21" fillId="2" borderId="0" xfId="0" applyFont="1" applyFill="1"/>
    <xf numFmtId="0" fontId="23" fillId="2" borderId="0" xfId="0" applyFont="1" applyFill="1" applyAlignment="1">
      <alignment horizontal="left" vertical="center" wrapText="1" indent="1"/>
    </xf>
    <xf numFmtId="0" fontId="23" fillId="2" borderId="0" xfId="0" applyFont="1" applyFill="1" applyAlignment="1">
      <alignment vertical="center" wrapText="1"/>
    </xf>
    <xf numFmtId="0" fontId="27" fillId="2" borderId="0" xfId="0" applyFont="1" applyFill="1" applyAlignment="1">
      <alignment horizontal="justify" vertical="center" wrapText="1"/>
    </xf>
    <xf numFmtId="0" fontId="23" fillId="3" borderId="0" xfId="0" applyFont="1" applyFill="1" applyAlignment="1">
      <alignment horizontal="left" vertical="center" wrapText="1" indent="1"/>
    </xf>
    <xf numFmtId="0" fontId="23" fillId="3" borderId="0" xfId="0" applyFont="1" applyFill="1" applyAlignment="1">
      <alignment vertical="center" wrapText="1"/>
    </xf>
    <xf numFmtId="0" fontId="27" fillId="3" borderId="0" xfId="0" applyFont="1" applyFill="1" applyAlignment="1">
      <alignment horizontal="justify" vertical="center" wrapText="1"/>
    </xf>
    <xf numFmtId="0" fontId="28" fillId="3" borderId="2" xfId="0" applyFont="1" applyFill="1" applyBorder="1"/>
    <xf numFmtId="0" fontId="21" fillId="3" borderId="2" xfId="0" applyFont="1" applyFill="1" applyBorder="1" applyAlignment="1">
      <alignment horizontal="right" wrapText="1"/>
    </xf>
    <xf numFmtId="0" fontId="24" fillId="3" borderId="0" xfId="0" applyFont="1" applyFill="1" applyAlignment="1">
      <alignment vertical="center" wrapText="1"/>
    </xf>
    <xf numFmtId="0" fontId="24" fillId="3" borderId="0" xfId="0" applyFont="1" applyFill="1" applyAlignment="1">
      <alignment vertical="center"/>
    </xf>
    <xf numFmtId="0" fontId="24" fillId="3" borderId="0" xfId="0" applyFont="1" applyFill="1" applyAlignment="1">
      <alignment horizontal="justify" vertical="top" wrapText="1"/>
    </xf>
    <xf numFmtId="0" fontId="24" fillId="3" borderId="0" xfId="0" applyFont="1" applyFill="1" applyAlignment="1">
      <alignment horizontal="justify" vertical="center" wrapText="1"/>
    </xf>
    <xf numFmtId="0" fontId="24" fillId="3" borderId="0" xfId="0" applyFont="1" applyFill="1" applyAlignment="1">
      <alignment vertical="top" wrapText="1"/>
    </xf>
    <xf numFmtId="0" fontId="24" fillId="3" borderId="0" xfId="0" applyFont="1" applyFill="1" applyAlignment="1">
      <alignment horizontal="left" vertical="center" wrapText="1" indent="5"/>
    </xf>
    <xf numFmtId="0" fontId="21" fillId="3" borderId="0" xfId="0" applyFont="1" applyFill="1" applyAlignment="1">
      <alignment vertical="top" wrapText="1"/>
    </xf>
    <xf numFmtId="0" fontId="21" fillId="3" borderId="2" xfId="0" applyFont="1" applyFill="1" applyBorder="1"/>
    <xf numFmtId="0" fontId="21" fillId="3" borderId="0" xfId="0" applyFont="1" applyFill="1" applyAlignment="1">
      <alignment vertical="center" wrapText="1"/>
    </xf>
    <xf numFmtId="0" fontId="29" fillId="2" borderId="0" xfId="0" applyFont="1" applyFill="1" applyAlignment="1">
      <alignment horizontal="left" vertical="center" wrapText="1" indent="1"/>
    </xf>
    <xf numFmtId="0" fontId="30" fillId="2" borderId="0" xfId="0" applyFont="1" applyFill="1" applyAlignment="1">
      <alignment horizontal="center" vertical="center" wrapText="1"/>
    </xf>
    <xf numFmtId="0" fontId="23" fillId="3" borderId="2" xfId="0" applyFont="1" applyFill="1" applyBorder="1" applyAlignment="1">
      <alignment vertical="center" wrapText="1"/>
    </xf>
    <xf numFmtId="0" fontId="33" fillId="3" borderId="0" xfId="0" applyFont="1" applyFill="1" applyAlignment="1">
      <alignment vertical="center"/>
    </xf>
    <xf numFmtId="0" fontId="32" fillId="3" borderId="0" xfId="0" applyFont="1" applyFill="1" applyAlignment="1">
      <alignment horizontal="left" vertical="top" wrapText="1"/>
    </xf>
    <xf numFmtId="0" fontId="21" fillId="3" borderId="0" xfId="0" applyFont="1" applyFill="1" applyAlignment="1">
      <alignment horizontal="left" vertical="top" wrapText="1"/>
    </xf>
    <xf numFmtId="0" fontId="31" fillId="3" borderId="0" xfId="3" applyFont="1" applyFill="1" applyAlignment="1" applyProtection="1">
      <alignment horizontal="right"/>
    </xf>
    <xf numFmtId="0" fontId="34" fillId="3" borderId="0" xfId="0" applyFont="1" applyFill="1" applyAlignment="1">
      <alignment horizontal="right"/>
    </xf>
    <xf numFmtId="14" fontId="34" fillId="3" borderId="0" xfId="0" applyNumberFormat="1" applyFont="1" applyFill="1" applyAlignment="1">
      <alignment horizontal="left"/>
    </xf>
    <xf numFmtId="0" fontId="26" fillId="3" borderId="0" xfId="0" applyFont="1" applyFill="1"/>
    <xf numFmtId="0" fontId="35" fillId="2" borderId="0" xfId="0" applyFont="1" applyFill="1" applyAlignment="1">
      <alignment horizontal="left"/>
    </xf>
    <xf numFmtId="0" fontId="28" fillId="2" borderId="0" xfId="0" applyFont="1" applyFill="1"/>
    <xf numFmtId="0" fontId="21" fillId="3" borderId="1" xfId="0" applyFont="1" applyFill="1" applyBorder="1"/>
    <xf numFmtId="0" fontId="21" fillId="3" borderId="1" xfId="0" applyFont="1" applyFill="1" applyBorder="1" applyAlignment="1">
      <alignment wrapText="1"/>
    </xf>
    <xf numFmtId="0" fontId="28" fillId="3" borderId="1" xfId="0" applyFont="1" applyFill="1" applyBorder="1" applyAlignment="1">
      <alignment wrapText="1"/>
    </xf>
    <xf numFmtId="166" fontId="21" fillId="3" borderId="0" xfId="1" applyNumberFormat="1" applyFont="1" applyFill="1"/>
    <xf numFmtId="166" fontId="28" fillId="3" borderId="2" xfId="1" applyNumberFormat="1" applyFont="1" applyFill="1" applyBorder="1"/>
    <xf numFmtId="164" fontId="21" fillId="3" borderId="0" xfId="1" applyFont="1" applyFill="1"/>
    <xf numFmtId="0" fontId="37" fillId="2" borderId="0" xfId="0" applyFont="1" applyFill="1" applyAlignment="1">
      <alignment horizontal="left"/>
    </xf>
    <xf numFmtId="164" fontId="21" fillId="3" borderId="2" xfId="1" applyFont="1" applyFill="1" applyBorder="1"/>
    <xf numFmtId="164" fontId="28" fillId="3" borderId="2" xfId="1" applyFont="1" applyFill="1" applyBorder="1"/>
    <xf numFmtId="0" fontId="34" fillId="3" borderId="0" xfId="0" applyFont="1" applyFill="1"/>
    <xf numFmtId="0" fontId="38" fillId="3" borderId="0" xfId="0" applyFont="1" applyFill="1"/>
    <xf numFmtId="164" fontId="21" fillId="3" borderId="2" xfId="1" applyFont="1" applyFill="1" applyBorder="1" applyAlignment="1">
      <alignment horizontal="right"/>
    </xf>
    <xf numFmtId="164" fontId="28" fillId="0" borderId="2" xfId="1" applyFont="1" applyFill="1" applyBorder="1" applyAlignment="1">
      <alignment horizontal="right"/>
    </xf>
    <xf numFmtId="164" fontId="21" fillId="3" borderId="0" xfId="0" applyNumberFormat="1" applyFont="1" applyFill="1"/>
    <xf numFmtId="0" fontId="21" fillId="3" borderId="0" xfId="0" applyFont="1" applyFill="1" applyAlignment="1">
      <alignment horizontal="right"/>
    </xf>
    <xf numFmtId="0" fontId="21" fillId="3" borderId="1" xfId="0" applyFont="1" applyFill="1" applyBorder="1" applyAlignment="1">
      <alignment horizontal="right"/>
    </xf>
    <xf numFmtId="166" fontId="21" fillId="3" borderId="1" xfId="1" applyNumberFormat="1" applyFont="1" applyFill="1" applyBorder="1"/>
    <xf numFmtId="166" fontId="39" fillId="3" borderId="2" xfId="1" applyNumberFormat="1" applyFont="1" applyFill="1" applyBorder="1" applyAlignment="1">
      <alignment horizontal="right"/>
    </xf>
    <xf numFmtId="0" fontId="34" fillId="0" borderId="0" xfId="0" applyFont="1"/>
    <xf numFmtId="0" fontId="21" fillId="0" borderId="0" xfId="0" applyFont="1"/>
    <xf numFmtId="0" fontId="40" fillId="3" borderId="0" xfId="0" applyFont="1" applyFill="1" applyAlignment="1">
      <alignment wrapText="1"/>
    </xf>
    <xf numFmtId="0" fontId="40" fillId="3" borderId="0" xfId="0" quotePrefix="1" applyFont="1" applyFill="1" applyAlignment="1">
      <alignment vertical="center"/>
    </xf>
    <xf numFmtId="0" fontId="40" fillId="3" borderId="0" xfId="0" quotePrefix="1" applyFont="1" applyFill="1"/>
    <xf numFmtId="0" fontId="21" fillId="3" borderId="0" xfId="0" quotePrefix="1" applyFont="1" applyFill="1"/>
    <xf numFmtId="0" fontId="40" fillId="3" borderId="0" xfId="0" applyFont="1" applyFill="1"/>
    <xf numFmtId="168" fontId="21" fillId="3" borderId="0" xfId="2" applyNumberFormat="1" applyFont="1" applyFill="1"/>
    <xf numFmtId="0" fontId="21" fillId="3" borderId="1" xfId="0" applyFont="1" applyFill="1" applyBorder="1" applyAlignment="1">
      <alignment horizontal="right" wrapText="1"/>
    </xf>
    <xf numFmtId="0" fontId="21" fillId="3" borderId="0" xfId="0" applyFont="1" applyFill="1" applyAlignment="1">
      <alignment wrapText="1"/>
    </xf>
    <xf numFmtId="0" fontId="35" fillId="2" borderId="0" xfId="0" applyFont="1" applyFill="1" applyAlignment="1">
      <alignment horizontal="right"/>
    </xf>
    <xf numFmtId="0" fontId="21" fillId="2" borderId="0" xfId="0" applyFont="1" applyFill="1" applyAlignment="1">
      <alignment horizontal="left"/>
    </xf>
    <xf numFmtId="0" fontId="21" fillId="3" borderId="0" xfId="0" applyFont="1" applyFill="1" applyAlignment="1">
      <alignment horizontal="right" wrapText="1"/>
    </xf>
    <xf numFmtId="0" fontId="21" fillId="3" borderId="0" xfId="0" applyFont="1" applyFill="1" applyAlignment="1">
      <alignment horizontal="center"/>
    </xf>
    <xf numFmtId="166" fontId="21" fillId="3" borderId="0" xfId="1" applyNumberFormat="1" applyFont="1" applyFill="1" applyAlignment="1">
      <alignment horizontal="center"/>
    </xf>
    <xf numFmtId="166" fontId="28" fillId="3" borderId="2" xfId="1" applyNumberFormat="1" applyFont="1" applyFill="1" applyBorder="1" applyAlignment="1">
      <alignment horizontal="center"/>
    </xf>
    <xf numFmtId="166" fontId="28" fillId="3" borderId="0" xfId="1" applyNumberFormat="1" applyFont="1" applyFill="1" applyBorder="1" applyAlignment="1">
      <alignment horizontal="center"/>
    </xf>
    <xf numFmtId="168" fontId="40" fillId="3" borderId="0" xfId="2" applyNumberFormat="1" applyFont="1" applyFill="1" applyAlignment="1">
      <alignment horizontal="right"/>
    </xf>
    <xf numFmtId="0" fontId="41" fillId="3" borderId="0" xfId="0" applyFont="1" applyFill="1"/>
    <xf numFmtId="167" fontId="21" fillId="3" borderId="0" xfId="0" applyNumberFormat="1" applyFont="1" applyFill="1" applyAlignment="1">
      <alignment horizontal="right"/>
    </xf>
    <xf numFmtId="168" fontId="40" fillId="3" borderId="2" xfId="2" applyNumberFormat="1" applyFont="1" applyFill="1" applyBorder="1" applyAlignment="1">
      <alignment horizontal="right"/>
    </xf>
    <xf numFmtId="166" fontId="28" fillId="3" borderId="0" xfId="1" applyNumberFormat="1" applyFont="1" applyFill="1" applyBorder="1" applyAlignment="1">
      <alignment horizontal="right"/>
    </xf>
    <xf numFmtId="166" fontId="40" fillId="3" borderId="0" xfId="1" applyNumberFormat="1" applyFont="1" applyFill="1" applyAlignment="1">
      <alignment horizontal="right"/>
    </xf>
    <xf numFmtId="166" fontId="41" fillId="3" borderId="0" xfId="1" applyNumberFormat="1" applyFont="1" applyFill="1" applyAlignment="1">
      <alignment horizontal="right"/>
    </xf>
    <xf numFmtId="0" fontId="42" fillId="3" borderId="0" xfId="0" applyFont="1" applyFill="1" applyAlignment="1">
      <alignment horizontal="left" vertical="center"/>
    </xf>
    <xf numFmtId="0" fontId="35" fillId="2" borderId="1" xfId="0" applyFont="1" applyFill="1" applyBorder="1"/>
    <xf numFmtId="0" fontId="21" fillId="2" borderId="1" xfId="0" applyFont="1" applyFill="1" applyBorder="1"/>
    <xf numFmtId="165" fontId="40" fillId="3" borderId="2" xfId="1" applyNumberFormat="1" applyFont="1" applyFill="1" applyBorder="1"/>
    <xf numFmtId="165" fontId="28" fillId="3" borderId="2" xfId="1" applyNumberFormat="1" applyFont="1" applyFill="1" applyBorder="1"/>
    <xf numFmtId="0" fontId="43" fillId="3" borderId="2" xfId="0" applyFont="1" applyFill="1" applyBorder="1"/>
    <xf numFmtId="9" fontId="43" fillId="3" borderId="2" xfId="2" applyFont="1" applyFill="1" applyBorder="1"/>
    <xf numFmtId="166" fontId="21" fillId="3" borderId="2" xfId="1" applyNumberFormat="1" applyFont="1" applyFill="1" applyBorder="1"/>
    <xf numFmtId="0" fontId="35" fillId="3" borderId="0" xfId="0" applyFont="1" applyFill="1"/>
    <xf numFmtId="9" fontId="37" fillId="3" borderId="2" xfId="2" applyFont="1" applyFill="1" applyBorder="1"/>
    <xf numFmtId="0" fontId="42" fillId="3" borderId="0" xfId="0" applyFont="1" applyFill="1" applyAlignment="1">
      <alignment horizontal="justify" vertical="center" wrapText="1"/>
    </xf>
    <xf numFmtId="0" fontId="28" fillId="3" borderId="0" xfId="0" applyFont="1" applyFill="1" applyAlignment="1">
      <alignment vertical="center"/>
    </xf>
    <xf numFmtId="0" fontId="44" fillId="2" borderId="0" xfId="0" applyFont="1" applyFill="1" applyAlignment="1">
      <alignment horizontal="left" vertical="center" wrapText="1"/>
    </xf>
    <xf numFmtId="0" fontId="23" fillId="2" borderId="0" xfId="0" applyFont="1" applyFill="1" applyAlignment="1">
      <alignment horizontal="center" vertical="center" wrapText="1"/>
    </xf>
    <xf numFmtId="0" fontId="23" fillId="2" borderId="0" xfId="0" applyFont="1" applyFill="1" applyAlignment="1">
      <alignment horizontal="right" vertical="center" wrapText="1"/>
    </xf>
    <xf numFmtId="167" fontId="24" fillId="3" borderId="0" xfId="0" applyNumberFormat="1" applyFont="1" applyFill="1" applyAlignment="1">
      <alignment vertical="center" wrapText="1"/>
    </xf>
    <xf numFmtId="167" fontId="21" fillId="3" borderId="0" xfId="0" applyNumberFormat="1" applyFont="1" applyFill="1" applyAlignment="1">
      <alignment vertical="center" wrapText="1"/>
    </xf>
    <xf numFmtId="168" fontId="21" fillId="3" borderId="0" xfId="2" applyNumberFormat="1" applyFont="1" applyFill="1" applyBorder="1" applyAlignment="1">
      <alignment vertical="center"/>
    </xf>
    <xf numFmtId="0" fontId="24" fillId="3" borderId="1" xfId="0" applyFont="1" applyFill="1" applyBorder="1" applyAlignment="1">
      <alignment vertical="center"/>
    </xf>
    <xf numFmtId="168" fontId="21" fillId="3" borderId="1" xfId="2" applyNumberFormat="1" applyFont="1" applyFill="1" applyBorder="1" applyAlignment="1">
      <alignment vertical="center"/>
    </xf>
    <xf numFmtId="167" fontId="24" fillId="3" borderId="0" xfId="0" applyNumberFormat="1" applyFont="1" applyFill="1" applyAlignment="1">
      <alignment vertical="center"/>
    </xf>
    <xf numFmtId="165" fontId="21" fillId="3" borderId="0" xfId="1" applyNumberFormat="1" applyFont="1" applyFill="1" applyBorder="1" applyAlignment="1">
      <alignment horizontal="center" vertical="center"/>
    </xf>
    <xf numFmtId="0" fontId="40" fillId="3" borderId="0" xfId="0" applyFont="1" applyFill="1" applyAlignment="1">
      <alignment vertical="center"/>
    </xf>
    <xf numFmtId="167" fontId="40" fillId="3" borderId="0" xfId="0" applyNumberFormat="1" applyFont="1" applyFill="1" applyAlignment="1">
      <alignment horizontal="right" vertical="center"/>
    </xf>
    <xf numFmtId="0" fontId="40" fillId="3" borderId="0" xfId="0" applyFont="1" applyFill="1" applyAlignment="1">
      <alignment horizontal="left" vertical="center" indent="1"/>
    </xf>
    <xf numFmtId="1" fontId="40" fillId="3" borderId="0" xfId="0" applyNumberFormat="1" applyFont="1" applyFill="1" applyAlignment="1">
      <alignment horizontal="right" vertical="center"/>
    </xf>
    <xf numFmtId="0" fontId="40" fillId="0" borderId="1" xfId="0" applyFont="1" applyBorder="1" applyAlignment="1">
      <alignment horizontal="left" vertical="center"/>
    </xf>
    <xf numFmtId="0" fontId="41" fillId="0" borderId="1" xfId="0" applyFont="1" applyBorder="1"/>
    <xf numFmtId="0" fontId="41" fillId="3" borderId="1" xfId="0" applyFont="1" applyFill="1" applyBorder="1"/>
    <xf numFmtId="166" fontId="40" fillId="3" borderId="1" xfId="1" applyNumberFormat="1" applyFont="1" applyFill="1" applyBorder="1" applyAlignment="1">
      <alignment horizontal="right"/>
    </xf>
    <xf numFmtId="166" fontId="40" fillId="0" borderId="1" xfId="1" applyNumberFormat="1" applyFont="1" applyFill="1" applyBorder="1" applyAlignment="1">
      <alignment horizontal="right"/>
    </xf>
    <xf numFmtId="0" fontId="41" fillId="0" borderId="0" xfId="0" applyFont="1"/>
    <xf numFmtId="166" fontId="41" fillId="0" borderId="0" xfId="1" applyNumberFormat="1" applyFont="1" applyFill="1" applyBorder="1" applyAlignment="1">
      <alignment horizontal="right"/>
    </xf>
    <xf numFmtId="166" fontId="41" fillId="3" borderId="0" xfId="1" applyNumberFormat="1" applyFont="1" applyFill="1" applyBorder="1" applyAlignment="1">
      <alignment horizontal="right"/>
    </xf>
    <xf numFmtId="0" fontId="21" fillId="0" borderId="0" xfId="0" applyFont="1" applyAlignment="1">
      <alignment horizontal="justify" vertical="center"/>
    </xf>
    <xf numFmtId="167" fontId="21" fillId="3" borderId="0" xfId="0" applyNumberFormat="1" applyFont="1" applyFill="1"/>
    <xf numFmtId="167" fontId="21" fillId="0" borderId="0" xfId="0" applyNumberFormat="1" applyFont="1"/>
    <xf numFmtId="0" fontId="21" fillId="3" borderId="0" xfId="0" applyFont="1" applyFill="1" applyAlignment="1">
      <alignment vertical="center"/>
    </xf>
    <xf numFmtId="166" fontId="21" fillId="3" borderId="0" xfId="1" applyNumberFormat="1" applyFont="1" applyFill="1" applyBorder="1" applyAlignment="1">
      <alignment horizontal="right"/>
    </xf>
    <xf numFmtId="166" fontId="21" fillId="3" borderId="0" xfId="1" applyNumberFormat="1" applyFont="1" applyFill="1" applyBorder="1"/>
    <xf numFmtId="168" fontId="21" fillId="3" borderId="0" xfId="2" applyNumberFormat="1" applyFont="1" applyFill="1" applyBorder="1" applyAlignment="1">
      <alignment horizontal="right" vertical="center"/>
    </xf>
    <xf numFmtId="0" fontId="24" fillId="0" borderId="0" xfId="0" applyFont="1" applyAlignment="1">
      <alignment vertical="center"/>
    </xf>
    <xf numFmtId="165" fontId="21" fillId="3" borderId="0" xfId="1" applyNumberFormat="1" applyFont="1" applyFill="1" applyBorder="1" applyAlignment="1">
      <alignment horizontal="right" vertical="center"/>
    </xf>
    <xf numFmtId="9" fontId="21" fillId="3" borderId="0" xfId="2" applyFont="1" applyFill="1" applyBorder="1" applyAlignment="1">
      <alignment horizontal="right" vertical="center"/>
    </xf>
    <xf numFmtId="165" fontId="21" fillId="3" borderId="0" xfId="1" applyNumberFormat="1" applyFont="1" applyFill="1" applyBorder="1" applyAlignment="1">
      <alignment vertical="center"/>
    </xf>
    <xf numFmtId="9" fontId="24" fillId="3" borderId="0" xfId="0" applyNumberFormat="1" applyFont="1" applyFill="1" applyAlignment="1">
      <alignment horizontal="right" vertical="center"/>
    </xf>
    <xf numFmtId="0" fontId="24" fillId="3" borderId="0" xfId="0" applyFont="1" applyFill="1" applyAlignment="1">
      <alignment horizontal="right" vertical="center"/>
    </xf>
    <xf numFmtId="0" fontId="24" fillId="3" borderId="0" xfId="0" applyFont="1" applyFill="1" applyAlignment="1">
      <alignment horizontal="right" vertical="center" wrapText="1"/>
    </xf>
    <xf numFmtId="0" fontId="24" fillId="3" borderId="1" xfId="0" applyFont="1" applyFill="1" applyBorder="1" applyAlignment="1">
      <alignment horizontal="right" vertical="center"/>
    </xf>
    <xf numFmtId="0" fontId="24" fillId="3" borderId="1" xfId="0" applyFont="1" applyFill="1" applyBorder="1" applyAlignment="1">
      <alignment horizontal="right" vertical="center" wrapText="1"/>
    </xf>
    <xf numFmtId="0" fontId="42" fillId="2" borderId="0" xfId="0" applyFont="1" applyFill="1" applyAlignment="1">
      <alignment horizontal="justify" vertical="center" wrapText="1"/>
    </xf>
    <xf numFmtId="0" fontId="28" fillId="3" borderId="0" xfId="0" applyFont="1" applyFill="1"/>
    <xf numFmtId="0" fontId="28" fillId="3" borderId="1" xfId="0" applyFont="1" applyFill="1" applyBorder="1"/>
    <xf numFmtId="164" fontId="21" fillId="3" borderId="0" xfId="1" applyFont="1" applyFill="1" applyBorder="1"/>
    <xf numFmtId="164" fontId="21" fillId="3" borderId="1" xfId="1" applyFont="1" applyFill="1" applyBorder="1"/>
    <xf numFmtId="165" fontId="21" fillId="3" borderId="2" xfId="1" applyNumberFormat="1" applyFont="1" applyFill="1" applyBorder="1" applyAlignment="1">
      <alignment vertical="center"/>
    </xf>
    <xf numFmtId="0" fontId="40" fillId="3" borderId="1" xfId="0" applyFont="1" applyFill="1" applyBorder="1"/>
    <xf numFmtId="0" fontId="45" fillId="3" borderId="0" xfId="0" applyFont="1" applyFill="1"/>
    <xf numFmtId="0" fontId="21" fillId="3" borderId="0" xfId="0" applyFont="1" applyFill="1" applyAlignment="1">
      <alignment horizontal="left"/>
    </xf>
    <xf numFmtId="0" fontId="39" fillId="3" borderId="0" xfId="0" applyFont="1" applyFill="1"/>
    <xf numFmtId="164" fontId="40" fillId="3" borderId="1" xfId="1" applyFont="1" applyFill="1" applyBorder="1"/>
    <xf numFmtId="0" fontId="40" fillId="3" borderId="3" xfId="0" applyFont="1" applyFill="1" applyBorder="1"/>
    <xf numFmtId="0" fontId="40" fillId="3" borderId="2" xfId="0" applyFont="1" applyFill="1" applyBorder="1"/>
    <xf numFmtId="164" fontId="40" fillId="3" borderId="0" xfId="1" applyFont="1" applyFill="1" applyBorder="1"/>
    <xf numFmtId="0" fontId="44" fillId="2" borderId="0" xfId="0" applyFont="1" applyFill="1" applyAlignment="1">
      <alignment vertical="center" wrapText="1"/>
    </xf>
    <xf numFmtId="0" fontId="44" fillId="3" borderId="0" xfId="0" applyFont="1" applyFill="1" applyAlignment="1">
      <alignment vertical="center" wrapText="1"/>
    </xf>
    <xf numFmtId="0" fontId="21" fillId="3" borderId="1" xfId="0" applyFont="1" applyFill="1" applyBorder="1" applyAlignment="1">
      <alignment horizontal="center"/>
    </xf>
    <xf numFmtId="9" fontId="21" fillId="3" borderId="0" xfId="0" applyNumberFormat="1" applyFont="1" applyFill="1" applyAlignment="1">
      <alignment horizontal="right"/>
    </xf>
    <xf numFmtId="165" fontId="21" fillId="3" borderId="1" xfId="1" applyNumberFormat="1" applyFont="1" applyFill="1" applyBorder="1" applyAlignment="1">
      <alignment horizontal="center" vertical="center"/>
    </xf>
    <xf numFmtId="0" fontId="21" fillId="3" borderId="0" xfId="0" applyFont="1" applyFill="1" applyAlignment="1">
      <alignment horizontal="center" vertical="center"/>
    </xf>
    <xf numFmtId="0" fontId="21" fillId="3" borderId="1" xfId="0" applyFont="1" applyFill="1" applyBorder="1" applyAlignment="1">
      <alignment vertical="center"/>
    </xf>
    <xf numFmtId="0" fontId="34" fillId="3" borderId="0" xfId="0" applyFont="1" applyFill="1" applyAlignment="1">
      <alignment vertical="center"/>
    </xf>
    <xf numFmtId="0" fontId="44" fillId="3" borderId="0" xfId="0" applyFont="1" applyFill="1" applyAlignment="1">
      <alignment horizontal="justify" vertical="center" wrapText="1"/>
    </xf>
    <xf numFmtId="0" fontId="49" fillId="3" borderId="0" xfId="0" applyFont="1" applyFill="1"/>
    <xf numFmtId="0" fontId="37" fillId="3" borderId="0" xfId="0" applyFont="1" applyFill="1" applyAlignment="1">
      <alignment vertical="center"/>
    </xf>
    <xf numFmtId="0" fontId="22" fillId="3" borderId="0" xfId="0" applyFont="1" applyFill="1"/>
    <xf numFmtId="0" fontId="50" fillId="3" borderId="0" xfId="0" applyFont="1" applyFill="1" applyAlignment="1">
      <alignment horizontal="justify" vertical="center" wrapText="1"/>
    </xf>
    <xf numFmtId="0" fontId="23" fillId="3" borderId="0" xfId="0" applyFont="1" applyFill="1" applyAlignment="1">
      <alignment vertical="center"/>
    </xf>
    <xf numFmtId="0" fontId="50" fillId="2" borderId="0" xfId="0" applyFont="1" applyFill="1" applyAlignment="1">
      <alignment vertical="center"/>
    </xf>
    <xf numFmtId="0" fontId="24" fillId="3" borderId="1" xfId="0" applyFont="1" applyFill="1" applyBorder="1" applyAlignment="1">
      <alignment horizontal="left" vertical="center" wrapText="1" indent="3"/>
    </xf>
    <xf numFmtId="167" fontId="24" fillId="3" borderId="1" xfId="0" applyNumberFormat="1" applyFont="1" applyFill="1" applyBorder="1" applyAlignment="1">
      <alignment vertical="center" wrapText="1"/>
    </xf>
    <xf numFmtId="0" fontId="24" fillId="3" borderId="3" xfId="0" applyFont="1" applyFill="1" applyBorder="1" applyAlignment="1">
      <alignment vertical="center" wrapText="1"/>
    </xf>
    <xf numFmtId="168" fontId="24" fillId="3" borderId="3" xfId="2" applyNumberFormat="1" applyFont="1" applyFill="1" applyBorder="1" applyAlignment="1">
      <alignment vertical="center" wrapText="1"/>
    </xf>
    <xf numFmtId="168" fontId="21" fillId="3" borderId="0" xfId="2" applyNumberFormat="1" applyFont="1" applyFill="1" applyBorder="1" applyAlignment="1">
      <alignment vertical="top" wrapText="1"/>
    </xf>
    <xf numFmtId="0" fontId="24" fillId="0" borderId="0" xfId="0" applyFont="1" applyAlignment="1">
      <alignment vertical="center" wrapText="1"/>
    </xf>
    <xf numFmtId="0" fontId="24" fillId="3" borderId="1" xfId="0" applyFont="1" applyFill="1" applyBorder="1" applyAlignment="1">
      <alignment vertical="center" wrapText="1"/>
    </xf>
    <xf numFmtId="0" fontId="51" fillId="3" borderId="0" xfId="0" applyFont="1" applyFill="1" applyAlignment="1">
      <alignment horizontal="justify" vertical="center" wrapText="1"/>
    </xf>
    <xf numFmtId="0" fontId="44" fillId="2" borderId="0" xfId="0" applyFont="1" applyFill="1" applyAlignment="1">
      <alignment horizontal="justify" vertical="center" wrapText="1"/>
    </xf>
    <xf numFmtId="0" fontId="24" fillId="2" borderId="0" xfId="0" applyFont="1" applyFill="1" applyAlignment="1">
      <alignment vertical="center" wrapText="1"/>
    </xf>
    <xf numFmtId="167" fontId="21" fillId="3" borderId="0" xfId="0" applyNumberFormat="1" applyFont="1" applyFill="1" applyAlignment="1">
      <alignment vertical="top" wrapText="1"/>
    </xf>
    <xf numFmtId="0" fontId="23" fillId="2" borderId="0" xfId="0" applyFont="1" applyFill="1" applyAlignment="1">
      <alignment horizontal="justify" vertical="center" wrapText="1"/>
    </xf>
    <xf numFmtId="0" fontId="24" fillId="3" borderId="0" xfId="0" applyFont="1" applyFill="1" applyAlignment="1">
      <alignment horizontal="left" vertical="center" wrapText="1" indent="6"/>
    </xf>
    <xf numFmtId="166" fontId="21" fillId="3" borderId="0" xfId="1" applyNumberFormat="1" applyFont="1" applyFill="1" applyBorder="1" applyAlignment="1">
      <alignment vertical="top" wrapText="1"/>
    </xf>
    <xf numFmtId="165" fontId="24" fillId="3" borderId="1" xfId="0" applyNumberFormat="1" applyFont="1" applyFill="1" applyBorder="1" applyAlignment="1">
      <alignment vertical="center" wrapText="1"/>
    </xf>
    <xf numFmtId="165" fontId="21" fillId="3" borderId="0" xfId="1" applyNumberFormat="1" applyFont="1" applyFill="1" applyBorder="1" applyAlignment="1">
      <alignment horizontal="right" vertical="top" wrapText="1"/>
    </xf>
    <xf numFmtId="166" fontId="21" fillId="3" borderId="0" xfId="1" applyNumberFormat="1" applyFont="1" applyFill="1" applyBorder="1" applyAlignment="1">
      <alignment wrapText="1"/>
    </xf>
    <xf numFmtId="166" fontId="21" fillId="3" borderId="1" xfId="1" applyNumberFormat="1" applyFont="1" applyFill="1" applyBorder="1" applyAlignment="1">
      <alignment wrapText="1"/>
    </xf>
    <xf numFmtId="166" fontId="24" fillId="3" borderId="0" xfId="0" applyNumberFormat="1" applyFont="1" applyFill="1" applyAlignment="1">
      <alignment vertical="center" wrapText="1"/>
    </xf>
    <xf numFmtId="166" fontId="24" fillId="3" borderId="1" xfId="0" applyNumberFormat="1" applyFont="1" applyFill="1" applyBorder="1" applyAlignment="1">
      <alignment vertical="center" wrapText="1"/>
    </xf>
    <xf numFmtId="169" fontId="28" fillId="3" borderId="0" xfId="0" quotePrefix="1" applyNumberFormat="1" applyFont="1" applyFill="1" applyAlignment="1">
      <alignment horizontal="left"/>
    </xf>
    <xf numFmtId="0" fontId="33" fillId="3" borderId="0" xfId="0" applyFont="1" applyFill="1"/>
    <xf numFmtId="0" fontId="52" fillId="3" borderId="0" xfId="0" applyFont="1" applyFill="1" applyAlignment="1">
      <alignment horizontal="left"/>
    </xf>
    <xf numFmtId="0" fontId="26" fillId="3" borderId="0" xfId="0" applyFont="1" applyFill="1" applyAlignment="1">
      <alignment horizontal="left"/>
    </xf>
    <xf numFmtId="0" fontId="53" fillId="3" borderId="0" xfId="3" applyFont="1" applyFill="1" applyBorder="1" applyAlignment="1" applyProtection="1"/>
    <xf numFmtId="0" fontId="42" fillId="3" borderId="0" xfId="0" applyFont="1" applyFill="1" applyAlignment="1">
      <alignment horizontal="justify" vertical="center"/>
    </xf>
    <xf numFmtId="0" fontId="55" fillId="4" borderId="0" xfId="6" applyFont="1" applyFill="1"/>
    <xf numFmtId="169" fontId="57" fillId="4" borderId="0" xfId="6" applyNumberFormat="1" applyFont="1" applyFill="1" applyAlignment="1">
      <alignment horizontal="center"/>
    </xf>
    <xf numFmtId="169" fontId="56" fillId="4" borderId="0" xfId="6" applyNumberFormat="1" applyFont="1" applyFill="1" applyAlignment="1">
      <alignment horizontal="center"/>
    </xf>
    <xf numFmtId="0" fontId="58" fillId="3" borderId="0" xfId="0" applyFont="1" applyFill="1" applyAlignment="1">
      <alignment horizontal="left" vertical="top"/>
    </xf>
    <xf numFmtId="0" fontId="59" fillId="3" borderId="0" xfId="0" applyFont="1" applyFill="1" applyAlignment="1">
      <alignment horizontal="center" vertical="center"/>
    </xf>
    <xf numFmtId="0" fontId="60" fillId="3" borderId="0" xfId="0" applyFont="1" applyFill="1" applyAlignment="1">
      <alignment horizontal="center" vertical="center"/>
    </xf>
    <xf numFmtId="169" fontId="61" fillId="4" borderId="0" xfId="6" applyNumberFormat="1" applyFont="1" applyFill="1" applyAlignment="1">
      <alignment horizontal="center" vertical="center"/>
    </xf>
    <xf numFmtId="0" fontId="62" fillId="3" borderId="0" xfId="0" applyFont="1" applyFill="1" applyAlignment="1">
      <alignment horizontal="center" vertical="center"/>
    </xf>
    <xf numFmtId="10" fontId="21" fillId="3" borderId="0" xfId="0" applyNumberFormat="1" applyFont="1" applyFill="1" applyAlignment="1">
      <alignment horizontal="right"/>
    </xf>
    <xf numFmtId="10" fontId="21" fillId="3" borderId="1" xfId="0" applyNumberFormat="1" applyFont="1" applyFill="1" applyBorder="1" applyAlignment="1">
      <alignment horizontal="right"/>
    </xf>
    <xf numFmtId="168" fontId="21" fillId="3" borderId="2" xfId="2" applyNumberFormat="1" applyFont="1" applyFill="1" applyBorder="1" applyAlignment="1">
      <alignment horizontal="right"/>
    </xf>
    <xf numFmtId="2" fontId="21" fillId="3" borderId="0" xfId="0" applyNumberFormat="1" applyFont="1" applyFill="1"/>
    <xf numFmtId="2" fontId="21" fillId="3" borderId="0" xfId="1" applyNumberFormat="1" applyFont="1" applyFill="1" applyBorder="1" applyAlignment="1">
      <alignment vertical="center"/>
    </xf>
    <xf numFmtId="2" fontId="21" fillId="3" borderId="0" xfId="1" applyNumberFormat="1" applyFont="1" applyFill="1" applyBorder="1"/>
    <xf numFmtId="2" fontId="21" fillId="3" borderId="1" xfId="1" applyNumberFormat="1" applyFont="1" applyFill="1" applyBorder="1" applyAlignment="1">
      <alignment horizontal="right"/>
    </xf>
    <xf numFmtId="2" fontId="21" fillId="3" borderId="1" xfId="1" applyNumberFormat="1" applyFont="1" applyFill="1" applyBorder="1"/>
    <xf numFmtId="2" fontId="21" fillId="3" borderId="1" xfId="0" applyNumberFormat="1" applyFont="1" applyFill="1" applyBorder="1"/>
    <xf numFmtId="167" fontId="24" fillId="3" borderId="3" xfId="0" applyNumberFormat="1" applyFont="1" applyFill="1" applyBorder="1" applyAlignment="1">
      <alignment horizontal="right" vertical="center" wrapText="1"/>
    </xf>
    <xf numFmtId="9" fontId="21" fillId="3" borderId="0" xfId="2" applyFont="1" applyFill="1" applyAlignment="1">
      <alignment horizontal="right"/>
    </xf>
    <xf numFmtId="9" fontId="28" fillId="3" borderId="2" xfId="2" applyFont="1" applyFill="1" applyBorder="1" applyAlignment="1">
      <alignment horizontal="center"/>
    </xf>
    <xf numFmtId="9" fontId="28" fillId="3" borderId="2" xfId="2" applyFont="1" applyFill="1" applyBorder="1" applyAlignment="1">
      <alignment horizontal="right"/>
    </xf>
    <xf numFmtId="169" fontId="56" fillId="4" borderId="0" xfId="6" applyNumberFormat="1" applyFont="1" applyFill="1" applyAlignment="1">
      <alignment horizontal="center"/>
    </xf>
    <xf numFmtId="0" fontId="54" fillId="3" borderId="0" xfId="0" applyFont="1" applyFill="1" applyAlignment="1">
      <alignment horizontal="left" wrapText="1"/>
    </xf>
    <xf numFmtId="0" fontId="42" fillId="0" borderId="0" xfId="0" applyFont="1" applyAlignment="1">
      <alignment horizontal="center" vertical="center" wrapText="1"/>
    </xf>
    <xf numFmtId="0" fontId="42" fillId="3" borderId="0" xfId="0" applyFont="1" applyFill="1" applyAlignment="1">
      <alignment horizontal="justify" vertical="center"/>
    </xf>
    <xf numFmtId="0" fontId="21" fillId="0" borderId="0" xfId="0" applyFont="1" applyAlignment="1">
      <alignment horizontal="justify" vertical="center"/>
    </xf>
    <xf numFmtId="0" fontId="21" fillId="3" borderId="0" xfId="0" applyFont="1" applyFill="1" applyAlignment="1">
      <alignment horizontal="center" vertical="center"/>
    </xf>
    <xf numFmtId="0" fontId="42" fillId="3" borderId="0" xfId="0" applyFont="1" applyFill="1" applyAlignment="1">
      <alignment horizontal="left" vertical="center"/>
    </xf>
    <xf numFmtId="0" fontId="28" fillId="3" borderId="0" xfId="0" applyFont="1" applyFill="1" applyAlignment="1">
      <alignment vertical="center"/>
    </xf>
    <xf numFmtId="0" fontId="44" fillId="2" borderId="0" xfId="0" applyFont="1" applyFill="1" applyAlignment="1">
      <alignment horizontal="center" vertical="center" wrapText="1"/>
    </xf>
    <xf numFmtId="0" fontId="42" fillId="3" borderId="0" xfId="0" applyFont="1" applyFill="1" applyAlignment="1">
      <alignment horizontal="left" vertical="center" wrapText="1"/>
    </xf>
    <xf numFmtId="0" fontId="21" fillId="3" borderId="2" xfId="0" applyFont="1" applyFill="1" applyBorder="1" applyAlignment="1">
      <alignment horizontal="left"/>
    </xf>
    <xf numFmtId="0" fontId="21" fillId="3" borderId="1" xfId="0" applyFont="1" applyFill="1" applyBorder="1" applyAlignment="1">
      <alignment horizontal="center" vertical="center"/>
    </xf>
    <xf numFmtId="0" fontId="23" fillId="3" borderId="0" xfId="0" applyFont="1" applyFill="1" applyAlignment="1">
      <alignment horizontal="center" vertical="center" wrapText="1"/>
    </xf>
    <xf numFmtId="0" fontId="34" fillId="3" borderId="1" xfId="0" applyFont="1" applyFill="1" applyBorder="1" applyAlignment="1">
      <alignment horizontal="center"/>
    </xf>
    <xf numFmtId="0" fontId="21" fillId="3" borderId="0" xfId="0" applyFont="1" applyFill="1" applyAlignment="1">
      <alignment horizontal="left" vertical="top" wrapText="1"/>
    </xf>
    <xf numFmtId="0" fontId="21" fillId="3" borderId="0" xfId="0" applyFont="1" applyFill="1" applyAlignment="1">
      <alignment horizontal="left" wrapText="1"/>
    </xf>
    <xf numFmtId="0" fontId="24" fillId="3" borderId="0" xfId="0" applyFont="1" applyFill="1" applyAlignment="1">
      <alignment horizontal="justify" vertical="top" wrapText="1"/>
    </xf>
    <xf numFmtId="0" fontId="24" fillId="3" borderId="0" xfId="0" applyFont="1" applyFill="1" applyAlignment="1">
      <alignment vertical="center" wrapText="1"/>
    </xf>
    <xf numFmtId="0" fontId="31" fillId="3" borderId="2" xfId="3" applyFont="1" applyFill="1" applyBorder="1" applyAlignment="1" applyProtection="1">
      <alignment horizontal="left" vertical="center" wrapText="1"/>
    </xf>
    <xf numFmtId="0" fontId="29" fillId="2" borderId="0" xfId="0" applyFont="1" applyFill="1" applyAlignment="1">
      <alignment horizontal="left" vertical="center" wrapText="1" indent="1"/>
    </xf>
    <xf numFmtId="0" fontId="29" fillId="2" borderId="0" xfId="0" applyFont="1" applyFill="1" applyAlignment="1">
      <alignment horizontal="center" vertical="center" wrapText="1"/>
    </xf>
    <xf numFmtId="0" fontId="30" fillId="2" borderId="0" xfId="0" applyFont="1" applyFill="1" applyAlignment="1">
      <alignment horizontal="center" vertical="center" wrapText="1"/>
    </xf>
    <xf numFmtId="0" fontId="24" fillId="3" borderId="2" xfId="0" applyFont="1" applyFill="1" applyBorder="1" applyAlignment="1">
      <alignment horizontal="center" vertical="center" wrapText="1"/>
    </xf>
    <xf numFmtId="0" fontId="21" fillId="3" borderId="3" xfId="0" applyFont="1" applyFill="1" applyBorder="1" applyAlignment="1">
      <alignment horizontal="left" vertical="top" wrapText="1"/>
    </xf>
    <xf numFmtId="0" fontId="21" fillId="3" borderId="1" xfId="0" applyFont="1" applyFill="1" applyBorder="1" applyAlignment="1">
      <alignment horizontal="left" vertical="top" wrapText="1"/>
    </xf>
    <xf numFmtId="0" fontId="24" fillId="3" borderId="3" xfId="0" applyFont="1" applyFill="1" applyBorder="1" applyAlignment="1">
      <alignment horizontal="justify" vertical="top" wrapText="1"/>
    </xf>
    <xf numFmtId="0" fontId="24" fillId="3" borderId="0" xfId="0" applyFont="1" applyFill="1" applyAlignment="1">
      <alignment horizontal="left" vertical="top" wrapText="1"/>
    </xf>
    <xf numFmtId="0" fontId="24" fillId="7" borderId="0" xfId="0" applyFont="1" applyFill="1" applyAlignment="1">
      <alignment horizontal="left" vertical="top"/>
    </xf>
    <xf numFmtId="0" fontId="24" fillId="5" borderId="0" xfId="0" applyFont="1" applyFill="1" applyAlignment="1">
      <alignment horizontal="left" vertical="top"/>
    </xf>
    <xf numFmtId="0" fontId="24" fillId="5" borderId="0" xfId="0" applyFont="1" applyFill="1" applyAlignment="1">
      <alignment horizontal="left" vertical="top" wrapText="1"/>
    </xf>
    <xf numFmtId="0" fontId="23" fillId="6" borderId="0" xfId="0" applyFont="1" applyFill="1" applyAlignment="1">
      <alignment horizontal="left" vertical="center" wrapText="1"/>
    </xf>
    <xf numFmtId="0" fontId="23" fillId="6" borderId="0" xfId="0" applyFont="1" applyFill="1" applyAlignment="1">
      <alignment horizontal="left" vertical="top" wrapText="1"/>
    </xf>
    <xf numFmtId="0" fontId="24" fillId="7" borderId="0" xfId="0" applyFont="1" applyFill="1" applyAlignment="1">
      <alignment horizontal="left" vertical="top" wrapText="1"/>
    </xf>
    <xf numFmtId="0" fontId="24" fillId="5" borderId="0" xfId="0" applyFont="1" applyFill="1" applyAlignment="1">
      <alignment horizontal="left" vertical="center" wrapText="1"/>
    </xf>
  </cellXfs>
  <cellStyles count="48">
    <cellStyle name="20 % - Farve1" xfId="25" builtinId="30" customBuiltin="1"/>
    <cellStyle name="20 % - Farve2" xfId="29" builtinId="34" customBuiltin="1"/>
    <cellStyle name="20 % - Farve3" xfId="33" builtinId="38" customBuiltin="1"/>
    <cellStyle name="20 % - Farve4" xfId="37" builtinId="42" customBuiltin="1"/>
    <cellStyle name="20 % - Farve5" xfId="41" builtinId="46" customBuiltin="1"/>
    <cellStyle name="20 % - Farve6" xfId="45" builtinId="50" customBuiltin="1"/>
    <cellStyle name="40 % - Farve1" xfId="26" builtinId="31" customBuiltin="1"/>
    <cellStyle name="40 % - Farve2" xfId="30" builtinId="35" customBuiltin="1"/>
    <cellStyle name="40 % - Farve3" xfId="34" builtinId="39" customBuiltin="1"/>
    <cellStyle name="40 % - Farve4" xfId="38" builtinId="43" customBuiltin="1"/>
    <cellStyle name="40 % - Farve5" xfId="42" builtinId="47" customBuiltin="1"/>
    <cellStyle name="40 % - Farve6" xfId="46" builtinId="51" customBuiltin="1"/>
    <cellStyle name="60 % - Farve1" xfId="27" builtinId="32" customBuiltin="1"/>
    <cellStyle name="60 % - Farve2" xfId="31" builtinId="36" customBuiltin="1"/>
    <cellStyle name="60 % - Farve3" xfId="35" builtinId="40" customBuiltin="1"/>
    <cellStyle name="60 % - Farve4" xfId="39" builtinId="44" customBuiltin="1"/>
    <cellStyle name="60 % - Farve5" xfId="43" builtinId="48" customBuiltin="1"/>
    <cellStyle name="60 % - Farve6" xfId="47" builtinId="52" customBuiltin="1"/>
    <cellStyle name="Advarselstekst" xfId="20" builtinId="11" customBuiltin="1"/>
    <cellStyle name="Bemærk!" xfId="21" builtinId="10" customBuiltin="1"/>
    <cellStyle name="Beregning" xfId="17" builtinId="22" customBuiltin="1"/>
    <cellStyle name="Farve1" xfId="24" builtinId="29" customBuiltin="1"/>
    <cellStyle name="Farve2" xfId="28" builtinId="33" customBuiltin="1"/>
    <cellStyle name="Farve3" xfId="32" builtinId="37" customBuiltin="1"/>
    <cellStyle name="Farve4" xfId="36" builtinId="41" customBuiltin="1"/>
    <cellStyle name="Farve5" xfId="40" builtinId="45" customBuiltin="1"/>
    <cellStyle name="Farve6" xfId="44" builtinId="49" customBuiltin="1"/>
    <cellStyle name="Forklarende tekst" xfId="22" builtinId="53" customBuiltin="1"/>
    <cellStyle name="God" xfId="12" builtinId="26" customBuiltin="1"/>
    <cellStyle name="Input" xfId="15" builtinId="20" customBuiltin="1"/>
    <cellStyle name="Komma" xfId="1" builtinId="3"/>
    <cellStyle name="Kontrollér celle" xfId="19" builtinId="23" customBuiltin="1"/>
    <cellStyle name="Link" xfId="3" builtinId="8"/>
    <cellStyle name="Neutral" xfId="14" builtinId="28" customBuiltin="1"/>
    <cellStyle name="Normal" xfId="0" builtinId="0"/>
    <cellStyle name="Normal 2" xfId="4" xr:uid="{00000000-0005-0000-0000-000023000000}"/>
    <cellStyle name="Normal 7" xfId="5" xr:uid="{00000000-0005-0000-0000-000024000000}"/>
    <cellStyle name="Normal_porteføljerapport skabelon v4.3 - q1-2010 26apr2010" xfId="6" xr:uid="{00000000-0005-0000-0000-000025000000}"/>
    <cellStyle name="Output" xfId="16" builtinId="21" customBuiltin="1"/>
    <cellStyle name="Overskrift 1" xfId="8" builtinId="16" customBuiltin="1"/>
    <cellStyle name="Overskrift 2" xfId="9" builtinId="17" customBuiltin="1"/>
    <cellStyle name="Overskrift 3" xfId="10" builtinId="18" customBuiltin="1"/>
    <cellStyle name="Overskrift 4" xfId="11" builtinId="19" customBuiltin="1"/>
    <cellStyle name="Procent" xfId="2" builtinId="5"/>
    <cellStyle name="Sammenkædet celle" xfId="18" builtinId="24" customBuiltin="1"/>
    <cellStyle name="Titel" xfId="7" builtinId="15" customBuiltin="1"/>
    <cellStyle name="Total" xfId="23" builtinId="25" customBuiltin="1"/>
    <cellStyle name="Ugyldig" xfId="13" builtinId="27" customBuiltin="1"/>
  </cellStyles>
  <dxfs count="0"/>
  <tableStyles count="0" defaultTableStyle="TableStyleMedium2" defaultPivotStyle="PivotStyleLight16"/>
  <colors>
    <mruColors>
      <color rgb="FF296053"/>
      <color rgb="FF387D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1171574</xdr:colOff>
      <xdr:row>27</xdr:row>
      <xdr:rowOff>1152525</xdr:rowOff>
    </xdr:from>
    <xdr:to>
      <xdr:col>2</xdr:col>
      <xdr:colOff>5972174</xdr:colOff>
      <xdr:row>27</xdr:row>
      <xdr:rowOff>1409700</xdr:rowOff>
    </xdr:to>
    <xdr:sp macro="" textlink="">
      <xdr:nvSpPr>
        <xdr:cNvPr id="3" name="TextBox 33">
          <a:extLst>
            <a:ext uri="{FF2B5EF4-FFF2-40B4-BE49-F238E27FC236}">
              <a16:creationId xmlns:a16="http://schemas.microsoft.com/office/drawing/2014/main" id="{00000000-0008-0000-0000-000003000000}"/>
            </a:ext>
          </a:extLst>
        </xdr:cNvPr>
        <xdr:cNvSpPr txBox="1"/>
      </xdr:nvSpPr>
      <xdr:spPr>
        <a:xfrm>
          <a:off x="1400174" y="4238625"/>
          <a:ext cx="604837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600" b="1">
              <a:latin typeface="Arial" pitchFamily="34" charset="0"/>
              <a:cs typeface="Arial" pitchFamily="34" charset="0"/>
            </a:rPr>
            <a:t>Published [date] </a:t>
          </a:r>
          <a:r>
            <a:rPr lang="da-DK" sz="1100" b="1">
              <a:latin typeface="Arial"/>
              <a:cs typeface="Arial"/>
            </a:rPr>
            <a:t>●</a:t>
          </a:r>
          <a:r>
            <a:rPr lang="da-DK" sz="1600" b="1">
              <a:latin typeface="Arial"/>
              <a:cs typeface="Arial"/>
            </a:rPr>
            <a:t>  Data per [date]</a:t>
          </a:r>
          <a:endParaRPr lang="da-DK" sz="1600" b="1">
            <a:latin typeface="Arial" pitchFamily="34" charset="0"/>
            <a:cs typeface="Arial" pitchFamily="34" charset="0"/>
          </a:endParaRPr>
        </a:p>
      </xdr:txBody>
    </xdr:sp>
    <xdr:clientData/>
  </xdr:twoCellAnchor>
  <xdr:twoCellAnchor>
    <xdr:from>
      <xdr:col>0</xdr:col>
      <xdr:colOff>0</xdr:colOff>
      <xdr:row>38</xdr:row>
      <xdr:rowOff>95249</xdr:rowOff>
    </xdr:from>
    <xdr:to>
      <xdr:col>2</xdr:col>
      <xdr:colOff>3413312</xdr:colOff>
      <xdr:row>42</xdr:row>
      <xdr:rowOff>30449</xdr:rowOff>
    </xdr:to>
    <xdr:sp macro="" textlink="">
      <xdr:nvSpPr>
        <xdr:cNvPr id="5" name="Tekstboks 4">
          <a:extLst>
            <a:ext uri="{FF2B5EF4-FFF2-40B4-BE49-F238E27FC236}">
              <a16:creationId xmlns:a16="http://schemas.microsoft.com/office/drawing/2014/main" id="{00000000-0008-0000-0000-000005000000}"/>
            </a:ext>
          </a:extLst>
        </xdr:cNvPr>
        <xdr:cNvSpPr txBox="1"/>
      </xdr:nvSpPr>
      <xdr:spPr>
        <a:xfrm>
          <a:off x="0" y="8829674"/>
          <a:ext cx="4889687" cy="1764000"/>
        </a:xfrm>
        <a:prstGeom prst="rect">
          <a:avLst/>
        </a:prstGeom>
        <a:solidFill>
          <a:srgbClr val="296053"/>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bg1"/>
              </a:solidFill>
              <a:latin typeface="Century Gothic" panose="020B0502020202020204" pitchFamily="34" charset="0"/>
              <a:ea typeface="+mn-ea"/>
              <a:cs typeface="+mn-cs"/>
            </a:rPr>
            <a:t>Cover pool template:</a:t>
          </a:r>
        </a:p>
        <a:p>
          <a:r>
            <a:rPr lang="en-GB" sz="1100" b="1">
              <a:solidFill>
                <a:schemeClr val="bg1"/>
              </a:solidFill>
              <a:latin typeface="Century Gothic" panose="020B0502020202020204" pitchFamily="34" charset="0"/>
              <a:ea typeface="+mn-ea"/>
              <a:cs typeface="+mn-cs"/>
            </a:rPr>
            <a:t>Issuer:</a:t>
          </a:r>
          <a:r>
            <a:rPr lang="en-GB" sz="1100">
              <a:solidFill>
                <a:schemeClr val="bg1"/>
              </a:solidFill>
              <a:latin typeface="Century Gothic" panose="020B0502020202020204" pitchFamily="34" charset="0"/>
              <a:ea typeface="+mn-ea"/>
              <a:cs typeface="+mn-cs"/>
            </a:rPr>
            <a:t> </a:t>
          </a:r>
          <a:r>
            <a:rPr lang="da-DK" sz="1100">
              <a:solidFill>
                <a:schemeClr val="bg1"/>
              </a:solidFill>
              <a:latin typeface="Century Gothic" panose="020B0502020202020204" pitchFamily="34" charset="0"/>
              <a:ea typeface="+mn-ea"/>
              <a:cs typeface="+mn-cs"/>
            </a:rPr>
            <a:t> DLR</a:t>
          </a:r>
          <a:r>
            <a:rPr lang="da-DK" sz="1100" baseline="0">
              <a:solidFill>
                <a:schemeClr val="bg1"/>
              </a:solidFill>
              <a:latin typeface="Century Gothic" panose="020B0502020202020204" pitchFamily="34" charset="0"/>
              <a:ea typeface="+mn-ea"/>
              <a:cs typeface="+mn-cs"/>
            </a:rPr>
            <a:t> Kredit A/S, Denmark</a:t>
          </a:r>
          <a:endParaRPr lang="da-DK" sz="110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Issuer type:</a:t>
          </a:r>
          <a:r>
            <a:rPr lang="en-GB" sz="1100">
              <a:solidFill>
                <a:schemeClr val="bg1"/>
              </a:solidFill>
              <a:latin typeface="Century Gothic" panose="020B0502020202020204" pitchFamily="34" charset="0"/>
              <a:ea typeface="+mn-ea"/>
              <a:cs typeface="+mn-cs"/>
            </a:rPr>
            <a:t> Specialized mortgage bank</a:t>
          </a:r>
          <a:endParaRPr lang="da-DK" sz="110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Cover pool:</a:t>
          </a:r>
          <a:r>
            <a:rPr lang="en-GB" sz="1100">
              <a:solidFill>
                <a:schemeClr val="bg1"/>
              </a:solidFill>
              <a:latin typeface="Century Gothic" panose="020B0502020202020204" pitchFamily="34" charset="0"/>
              <a:ea typeface="+mn-ea"/>
              <a:cs typeface="+mn-cs"/>
            </a:rPr>
            <a:t> Capital Centre B, SDO</a:t>
          </a:r>
          <a:endParaRPr lang="da-DK" sz="110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Cover pool setup:</a:t>
          </a:r>
          <a:r>
            <a:rPr lang="en-GB" sz="1100">
              <a:solidFill>
                <a:schemeClr val="bg1"/>
              </a:solidFill>
              <a:latin typeface="Century Gothic" panose="020B0502020202020204" pitchFamily="34" charset="0"/>
              <a:ea typeface="+mn-ea"/>
              <a:cs typeface="+mn-cs"/>
            </a:rPr>
            <a:t> Single cover pool</a:t>
          </a:r>
        </a:p>
        <a:p>
          <a:r>
            <a:rPr lang="en-GB" sz="1100" b="1">
              <a:solidFill>
                <a:schemeClr val="bg1"/>
              </a:solidFill>
              <a:latin typeface="Century Gothic" panose="020B0502020202020204" pitchFamily="34" charset="0"/>
              <a:ea typeface="+mn-ea"/>
              <a:cs typeface="+mn-cs"/>
            </a:rPr>
            <a:t>Link to cover pool IR website:  </a:t>
          </a:r>
          <a:r>
            <a:rPr lang="en-GB" sz="1100" b="0">
              <a:solidFill>
                <a:schemeClr val="bg1"/>
              </a:solidFill>
              <a:latin typeface="Century Gothic" panose="020B0502020202020204" pitchFamily="34" charset="0"/>
              <a:ea typeface="+mn-ea"/>
              <a:cs typeface="+mn-cs"/>
            </a:rPr>
            <a:t>http://www.dlr.dk/cover-pool-reports</a:t>
          </a:r>
          <a:endParaRPr lang="da-DK" sz="1100" b="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Homepage: </a:t>
          </a:r>
          <a:r>
            <a:rPr lang="en-GB" sz="1100" b="0">
              <a:solidFill>
                <a:schemeClr val="bg1"/>
              </a:solidFill>
              <a:latin typeface="Century Gothic" panose="020B0502020202020204" pitchFamily="34" charset="0"/>
              <a:ea typeface="+mn-ea"/>
              <a:cs typeface="+mn-cs"/>
            </a:rPr>
            <a:t>http://www.dlr.dk/welcome-investorpage</a:t>
          </a:r>
          <a:endParaRPr lang="da-DK" sz="1100" b="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Format of transparency template:</a:t>
          </a:r>
          <a:r>
            <a:rPr lang="en-GB" sz="1100">
              <a:solidFill>
                <a:schemeClr val="bg1"/>
              </a:solidFill>
              <a:latin typeface="Century Gothic" panose="020B0502020202020204" pitchFamily="34" charset="0"/>
              <a:ea typeface="+mn-ea"/>
              <a:cs typeface="+mn-cs"/>
            </a:rPr>
            <a:t> Excel, pdf</a:t>
          </a:r>
          <a:endParaRPr lang="da-DK" sz="1100">
            <a:solidFill>
              <a:schemeClr val="bg1"/>
            </a:solidFill>
            <a:latin typeface="Century Gothic" panose="020B0502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bg1"/>
              </a:solidFill>
              <a:effectLst/>
              <a:latin typeface="Century Gothic" panose="020B0502020202020204" pitchFamily="34" charset="0"/>
              <a:ea typeface="+mn-ea"/>
              <a:cs typeface="+mn-cs"/>
            </a:rPr>
            <a:t>Frequency of updates:</a:t>
          </a:r>
          <a:r>
            <a:rPr lang="en-GB" sz="1100">
              <a:solidFill>
                <a:schemeClr val="bg1"/>
              </a:solidFill>
              <a:effectLst/>
              <a:latin typeface="Century Gothic" panose="020B0502020202020204" pitchFamily="34" charset="0"/>
              <a:ea typeface="+mn-ea"/>
              <a:cs typeface="+mn-cs"/>
            </a:rPr>
            <a:t> </a:t>
          </a:r>
          <a:r>
            <a:rPr lang="en-GB" sz="1100" baseline="0">
              <a:solidFill>
                <a:schemeClr val="bg1"/>
              </a:solidFill>
              <a:effectLst/>
              <a:latin typeface="Century Gothic" panose="020B0502020202020204" pitchFamily="34" charset="0"/>
              <a:ea typeface="+mn-ea"/>
              <a:cs typeface="+mn-cs"/>
            </a:rPr>
            <a:t> Q</a:t>
          </a:r>
          <a:r>
            <a:rPr lang="en-GB" sz="1100">
              <a:solidFill>
                <a:schemeClr val="bg1"/>
              </a:solidFill>
              <a:effectLst/>
              <a:latin typeface="Century Gothic" panose="020B0502020202020204" pitchFamily="34" charset="0"/>
              <a:ea typeface="+mn-ea"/>
              <a:cs typeface="+mn-cs"/>
            </a:rPr>
            <a:t>uarterly</a:t>
          </a:r>
          <a:endParaRPr lang="da-DK">
            <a:solidFill>
              <a:schemeClr val="bg1"/>
            </a:solidFill>
            <a:effectLst/>
            <a:latin typeface="Century Gothic" panose="020B0502020202020204" pitchFamily="34" charset="0"/>
          </a:endParaRPr>
        </a:p>
      </xdr:txBody>
    </xdr:sp>
    <xdr:clientData/>
  </xdr:twoCellAnchor>
  <xdr:twoCellAnchor editAs="oneCell">
    <xdr:from>
      <xdr:col>0</xdr:col>
      <xdr:colOff>0</xdr:colOff>
      <xdr:row>0</xdr:row>
      <xdr:rowOff>0</xdr:rowOff>
    </xdr:from>
    <xdr:to>
      <xdr:col>6</xdr:col>
      <xdr:colOff>885825</xdr:colOff>
      <xdr:row>14</xdr:row>
      <xdr:rowOff>169136</xdr:rowOff>
    </xdr:to>
    <xdr:pic>
      <xdr:nvPicPr>
        <xdr:cNvPr id="9" name="Billede 8">
          <a:extLst>
            <a:ext uri="{FF2B5EF4-FFF2-40B4-BE49-F238E27FC236}">
              <a16:creationId xmlns:a16="http://schemas.microsoft.com/office/drawing/2014/main" id="{86FA8CDB-ACA8-43B3-B6C1-EF49C352A9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058400" cy="3102836"/>
        </a:xfrm>
        <a:prstGeom prst="rect">
          <a:avLst/>
        </a:prstGeom>
      </xdr:spPr>
    </xdr:pic>
    <xdr:clientData/>
  </xdr:twoCellAnchor>
  <xdr:twoCellAnchor editAs="oneCell">
    <xdr:from>
      <xdr:col>0</xdr:col>
      <xdr:colOff>104775</xdr:colOff>
      <xdr:row>0</xdr:row>
      <xdr:rowOff>161926</xdr:rowOff>
    </xdr:from>
    <xdr:to>
      <xdr:col>2</xdr:col>
      <xdr:colOff>257175</xdr:colOff>
      <xdr:row>2</xdr:row>
      <xdr:rowOff>24244</xdr:rowOff>
    </xdr:to>
    <xdr:pic>
      <xdr:nvPicPr>
        <xdr:cNvPr id="6" name="Billede 5">
          <a:extLst>
            <a:ext uri="{FF2B5EF4-FFF2-40B4-BE49-F238E27FC236}">
              <a16:creationId xmlns:a16="http://schemas.microsoft.com/office/drawing/2014/main" id="{085AD7D2-96F9-461E-B5C6-7C086DE46F9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775" y="161926"/>
          <a:ext cx="1628775" cy="281418"/>
        </a:xfrm>
        <a:prstGeom prst="rect">
          <a:avLst/>
        </a:prstGeom>
      </xdr:spPr>
    </xdr:pic>
    <xdr:clientData/>
  </xdr:twoCellAnchor>
  <xdr:twoCellAnchor>
    <xdr:from>
      <xdr:col>2</xdr:col>
      <xdr:colOff>3409950</xdr:colOff>
      <xdr:row>38</xdr:row>
      <xdr:rowOff>95250</xdr:rowOff>
    </xdr:from>
    <xdr:to>
      <xdr:col>2</xdr:col>
      <xdr:colOff>6276975</xdr:colOff>
      <xdr:row>42</xdr:row>
      <xdr:rowOff>28575</xdr:rowOff>
    </xdr:to>
    <xdr:sp macro="" textlink="">
      <xdr:nvSpPr>
        <xdr:cNvPr id="15" name="Tekstboks 4">
          <a:extLst>
            <a:ext uri="{FF2B5EF4-FFF2-40B4-BE49-F238E27FC236}">
              <a16:creationId xmlns:a16="http://schemas.microsoft.com/office/drawing/2014/main" id="{C6A53539-2B04-44E7-833A-07FC773F6B23}"/>
            </a:ext>
          </a:extLst>
        </xdr:cNvPr>
        <xdr:cNvSpPr txBox="1"/>
      </xdr:nvSpPr>
      <xdr:spPr>
        <a:xfrm>
          <a:off x="4886325" y="8829675"/>
          <a:ext cx="2867025" cy="1762125"/>
        </a:xfrm>
        <a:prstGeom prst="rect">
          <a:avLst/>
        </a:prstGeom>
        <a:solidFill>
          <a:srgbClr val="387D6B"/>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da-DK" sz="1800" b="0" i="0" u="none" strike="noStrike" kern="0" cap="none" spc="0" normalizeH="0" baseline="0" noProof="0">
            <a:ln>
              <a:noFill/>
            </a:ln>
            <a:solidFill>
              <a:sysClr val="window" lastClr="FFFFFF"/>
            </a:solidFill>
            <a:effectLst/>
            <a:uLnTx/>
            <a:uFillTx/>
            <a:latin typeface="Century Gothic" panose="020B0502020202020204" pitchFamily="34" charset="0"/>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38659</xdr:colOff>
      <xdr:row>46</xdr:row>
      <xdr:rowOff>1539687</xdr:rowOff>
    </xdr:from>
    <xdr:to>
      <xdr:col>3</xdr:col>
      <xdr:colOff>4419356</xdr:colOff>
      <xdr:row>46</xdr:row>
      <xdr:rowOff>2211479</xdr:rowOff>
    </xdr:to>
    <xdr:pic>
      <xdr:nvPicPr>
        <xdr:cNvPr id="3" name="Billed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stretch>
          <a:fillRect/>
        </a:stretch>
      </xdr:blipFill>
      <xdr:spPr>
        <a:xfrm>
          <a:off x="5204571" y="15154834"/>
          <a:ext cx="4380697" cy="671792"/>
        </a:xfrm>
        <a:prstGeom prst="rect">
          <a:avLst/>
        </a:prstGeom>
        <a:ln>
          <a:solidFill>
            <a:schemeClr val="tx2">
              <a:lumMod val="40000"/>
              <a:lumOff val="60000"/>
            </a:schemeClr>
          </a:solidFill>
        </a:ln>
      </xdr:spPr>
    </xdr:pic>
    <xdr:clientData/>
  </xdr:twoCellAnchor>
  <xdr:twoCellAnchor>
    <xdr:from>
      <xdr:col>0</xdr:col>
      <xdr:colOff>302559</xdr:colOff>
      <xdr:row>2</xdr:row>
      <xdr:rowOff>4</xdr:rowOff>
    </xdr:from>
    <xdr:to>
      <xdr:col>4</xdr:col>
      <xdr:colOff>5345206</xdr:colOff>
      <xdr:row>2</xdr:row>
      <xdr:rowOff>11206</xdr:rowOff>
    </xdr:to>
    <xdr:cxnSp macro="">
      <xdr:nvCxnSpPr>
        <xdr:cNvPr id="36" name="Lige forbindelse 35">
          <a:extLst>
            <a:ext uri="{FF2B5EF4-FFF2-40B4-BE49-F238E27FC236}">
              <a16:creationId xmlns:a16="http://schemas.microsoft.com/office/drawing/2014/main" id="{00000000-0008-0000-0900-000024000000}"/>
            </a:ext>
          </a:extLst>
        </xdr:cNvPr>
        <xdr:cNvCxnSpPr/>
      </xdr:nvCxnSpPr>
      <xdr:spPr>
        <a:xfrm>
          <a:off x="302559" y="381004"/>
          <a:ext cx="14634882" cy="11202"/>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1972234</xdr:colOff>
      <xdr:row>2</xdr:row>
      <xdr:rowOff>100853</xdr:rowOff>
    </xdr:from>
    <xdr:to>
      <xdr:col>4</xdr:col>
      <xdr:colOff>3295304</xdr:colOff>
      <xdr:row>3</xdr:row>
      <xdr:rowOff>116541</xdr:rowOff>
    </xdr:to>
    <xdr:pic>
      <xdr:nvPicPr>
        <xdr:cNvPr id="6" name="Billede 5">
          <a:extLst>
            <a:ext uri="{FF2B5EF4-FFF2-40B4-BE49-F238E27FC236}">
              <a16:creationId xmlns:a16="http://schemas.microsoft.com/office/drawing/2014/main" id="{5879E1AB-4E00-46D7-AB8E-D1034F33CD3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637558" y="481853"/>
          <a:ext cx="1323070" cy="22859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xdr:row>
      <xdr:rowOff>179298</xdr:rowOff>
    </xdr:from>
    <xdr:to>
      <xdr:col>3</xdr:col>
      <xdr:colOff>5348007</xdr:colOff>
      <xdr:row>2</xdr:row>
      <xdr:rowOff>0</xdr:rowOff>
    </xdr:to>
    <xdr:cxnSp macro="">
      <xdr:nvCxnSpPr>
        <xdr:cNvPr id="38" name="Lige forbindelse 37">
          <a:extLst>
            <a:ext uri="{FF2B5EF4-FFF2-40B4-BE49-F238E27FC236}">
              <a16:creationId xmlns:a16="http://schemas.microsoft.com/office/drawing/2014/main" id="{00000000-0008-0000-0A00-000026000000}"/>
            </a:ext>
          </a:extLst>
        </xdr:cNvPr>
        <xdr:cNvCxnSpPr/>
      </xdr:nvCxnSpPr>
      <xdr:spPr>
        <a:xfrm>
          <a:off x="314325" y="369798"/>
          <a:ext cx="14634882" cy="11202"/>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4034118</xdr:colOff>
      <xdr:row>2</xdr:row>
      <xdr:rowOff>156883</xdr:rowOff>
    </xdr:from>
    <xdr:to>
      <xdr:col>4</xdr:col>
      <xdr:colOff>776</xdr:colOff>
      <xdr:row>3</xdr:row>
      <xdr:rowOff>172571</xdr:rowOff>
    </xdr:to>
    <xdr:pic>
      <xdr:nvPicPr>
        <xdr:cNvPr id="5" name="Billede 4">
          <a:extLst>
            <a:ext uri="{FF2B5EF4-FFF2-40B4-BE49-F238E27FC236}">
              <a16:creationId xmlns:a16="http://schemas.microsoft.com/office/drawing/2014/main" id="{55B48B0E-B14F-4CFD-9FEA-6694C0FECD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26353" y="537883"/>
          <a:ext cx="1323070" cy="2285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179294</xdr:colOff>
      <xdr:row>2</xdr:row>
      <xdr:rowOff>0</xdr:rowOff>
    </xdr:from>
    <xdr:to>
      <xdr:col>5</xdr:col>
      <xdr:colOff>840441</xdr:colOff>
      <xdr:row>2</xdr:row>
      <xdr:rowOff>11205</xdr:rowOff>
    </xdr:to>
    <xdr:cxnSp macro="">
      <xdr:nvCxnSpPr>
        <xdr:cNvPr id="7" name="Lige forbindelse 6">
          <a:extLst>
            <a:ext uri="{FF2B5EF4-FFF2-40B4-BE49-F238E27FC236}">
              <a16:creationId xmlns:a16="http://schemas.microsoft.com/office/drawing/2014/main" id="{00000000-0008-0000-0100-000007000000}"/>
            </a:ext>
          </a:extLst>
        </xdr:cNvPr>
        <xdr:cNvCxnSpPr/>
      </xdr:nvCxnSpPr>
      <xdr:spPr>
        <a:xfrm>
          <a:off x="179294" y="313765"/>
          <a:ext cx="9536206" cy="11205"/>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44</xdr:row>
      <xdr:rowOff>168088</xdr:rowOff>
    </xdr:from>
    <xdr:to>
      <xdr:col>3</xdr:col>
      <xdr:colOff>4549588</xdr:colOff>
      <xdr:row>47</xdr:row>
      <xdr:rowOff>179293</xdr:rowOff>
    </xdr:to>
    <xdr:sp macro="" textlink="">
      <xdr:nvSpPr>
        <xdr:cNvPr id="9" name="Tekstboks 4">
          <a:extLst>
            <a:ext uri="{FF2B5EF4-FFF2-40B4-BE49-F238E27FC236}">
              <a16:creationId xmlns:a16="http://schemas.microsoft.com/office/drawing/2014/main" id="{00000000-0008-0000-0100-000009000000}"/>
            </a:ext>
          </a:extLst>
        </xdr:cNvPr>
        <xdr:cNvSpPr txBox="1"/>
      </xdr:nvSpPr>
      <xdr:spPr>
        <a:xfrm>
          <a:off x="224118" y="8830235"/>
          <a:ext cx="6902823" cy="616323"/>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GB" sz="1200" b="1">
              <a:solidFill>
                <a:schemeClr val="dk1"/>
              </a:solidFill>
              <a:latin typeface="Arial" pitchFamily="34" charset="0"/>
              <a:ea typeface="+mn-ea"/>
              <a:cs typeface="Arial" pitchFamily="34" charset="0"/>
            </a:rPr>
            <a:t>This transparency template is compliant</a:t>
          </a:r>
          <a:r>
            <a:rPr lang="en-GB" sz="1200" b="1" baseline="0">
              <a:solidFill>
                <a:schemeClr val="dk1"/>
              </a:solidFill>
              <a:latin typeface="Arial" pitchFamily="34" charset="0"/>
              <a:ea typeface="+mn-ea"/>
              <a:cs typeface="Arial" pitchFamily="34" charset="0"/>
            </a:rPr>
            <a:t> with the disclosure requirements in CRR 129(7).</a:t>
          </a:r>
          <a:endParaRPr lang="en-GB" sz="1200">
            <a:solidFill>
              <a:schemeClr val="dk1"/>
            </a:solidFill>
            <a:latin typeface="Arial" pitchFamily="34" charset="0"/>
            <a:ea typeface="+mn-ea"/>
            <a:cs typeface="Arial" pitchFamily="34" charset="0"/>
          </a:endParaRPr>
        </a:p>
      </xdr:txBody>
    </xdr:sp>
    <xdr:clientData/>
  </xdr:twoCellAnchor>
  <xdr:twoCellAnchor editAs="oneCell">
    <xdr:from>
      <xdr:col>4</xdr:col>
      <xdr:colOff>1203738</xdr:colOff>
      <xdr:row>3</xdr:row>
      <xdr:rowOff>19050</xdr:rowOff>
    </xdr:from>
    <xdr:to>
      <xdr:col>5</xdr:col>
      <xdr:colOff>840883</xdr:colOff>
      <xdr:row>4</xdr:row>
      <xdr:rowOff>47624</xdr:rowOff>
    </xdr:to>
    <xdr:pic>
      <xdr:nvPicPr>
        <xdr:cNvPr id="3" name="Billede 2">
          <a:extLst>
            <a:ext uri="{FF2B5EF4-FFF2-40B4-BE49-F238E27FC236}">
              <a16:creationId xmlns:a16="http://schemas.microsoft.com/office/drawing/2014/main" id="{80DB38B9-0C7B-4784-968F-F2880B1B14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71388" y="476250"/>
          <a:ext cx="1323070" cy="2285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212912</xdr:colOff>
      <xdr:row>1</xdr:row>
      <xdr:rowOff>145679</xdr:rowOff>
    </xdr:from>
    <xdr:to>
      <xdr:col>5</xdr:col>
      <xdr:colOff>1051941</xdr:colOff>
      <xdr:row>2</xdr:row>
      <xdr:rowOff>0</xdr:rowOff>
    </xdr:to>
    <xdr:cxnSp macro="">
      <xdr:nvCxnSpPr>
        <xdr:cNvPr id="34" name="Lige forbindelse 33">
          <a:extLst>
            <a:ext uri="{FF2B5EF4-FFF2-40B4-BE49-F238E27FC236}">
              <a16:creationId xmlns:a16="http://schemas.microsoft.com/office/drawing/2014/main" id="{00000000-0008-0000-0200-000022000000}"/>
            </a:ext>
          </a:extLst>
        </xdr:cNvPr>
        <xdr:cNvCxnSpPr/>
      </xdr:nvCxnSpPr>
      <xdr:spPr>
        <a:xfrm>
          <a:off x="212912" y="302561"/>
          <a:ext cx="8784000" cy="11204"/>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773206</xdr:colOff>
      <xdr:row>3</xdr:row>
      <xdr:rowOff>179294</xdr:rowOff>
    </xdr:from>
    <xdr:to>
      <xdr:col>5</xdr:col>
      <xdr:colOff>1042923</xdr:colOff>
      <xdr:row>3</xdr:row>
      <xdr:rowOff>407893</xdr:rowOff>
    </xdr:to>
    <xdr:pic>
      <xdr:nvPicPr>
        <xdr:cNvPr id="5" name="Billede 4">
          <a:extLst>
            <a:ext uri="{FF2B5EF4-FFF2-40B4-BE49-F238E27FC236}">
              <a16:creationId xmlns:a16="http://schemas.microsoft.com/office/drawing/2014/main" id="{CA5EAAEF-2D65-4589-9300-573B5C05A6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64824" y="649941"/>
          <a:ext cx="1323070" cy="2285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212911</xdr:colOff>
      <xdr:row>1</xdr:row>
      <xdr:rowOff>112059</xdr:rowOff>
    </xdr:from>
    <xdr:to>
      <xdr:col>10</xdr:col>
      <xdr:colOff>29999</xdr:colOff>
      <xdr:row>1</xdr:row>
      <xdr:rowOff>112061</xdr:rowOff>
    </xdr:to>
    <xdr:cxnSp macro="">
      <xdr:nvCxnSpPr>
        <xdr:cNvPr id="34" name="Lige forbindelse 33">
          <a:extLst>
            <a:ext uri="{FF2B5EF4-FFF2-40B4-BE49-F238E27FC236}">
              <a16:creationId xmlns:a16="http://schemas.microsoft.com/office/drawing/2014/main" id="{00000000-0008-0000-0300-000022000000}"/>
            </a:ext>
          </a:extLst>
        </xdr:cNvPr>
        <xdr:cNvCxnSpPr/>
      </xdr:nvCxnSpPr>
      <xdr:spPr>
        <a:xfrm flipV="1">
          <a:off x="212911" y="302559"/>
          <a:ext cx="9936000" cy="2"/>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156882</xdr:colOff>
      <xdr:row>2</xdr:row>
      <xdr:rowOff>112059</xdr:rowOff>
    </xdr:from>
    <xdr:to>
      <xdr:col>10</xdr:col>
      <xdr:colOff>34393</xdr:colOff>
      <xdr:row>3</xdr:row>
      <xdr:rowOff>183776</xdr:rowOff>
    </xdr:to>
    <xdr:pic>
      <xdr:nvPicPr>
        <xdr:cNvPr id="5" name="Billede 4">
          <a:extLst>
            <a:ext uri="{FF2B5EF4-FFF2-40B4-BE49-F238E27FC236}">
              <a16:creationId xmlns:a16="http://schemas.microsoft.com/office/drawing/2014/main" id="{887E2721-783D-4208-9D4F-2A0748D13B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30235" y="493059"/>
          <a:ext cx="1323070" cy="22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302558</xdr:colOff>
      <xdr:row>1</xdr:row>
      <xdr:rowOff>112058</xdr:rowOff>
    </xdr:from>
    <xdr:to>
      <xdr:col>12</xdr:col>
      <xdr:colOff>1272383</xdr:colOff>
      <xdr:row>1</xdr:row>
      <xdr:rowOff>112061</xdr:rowOff>
    </xdr:to>
    <xdr:cxnSp macro="">
      <xdr:nvCxnSpPr>
        <xdr:cNvPr id="34" name="Lige forbindelse 33">
          <a:extLst>
            <a:ext uri="{FF2B5EF4-FFF2-40B4-BE49-F238E27FC236}">
              <a16:creationId xmlns:a16="http://schemas.microsoft.com/office/drawing/2014/main" id="{00000000-0008-0000-0400-000022000000}"/>
            </a:ext>
          </a:extLst>
        </xdr:cNvPr>
        <xdr:cNvCxnSpPr/>
      </xdr:nvCxnSpPr>
      <xdr:spPr>
        <a:xfrm flipV="1">
          <a:off x="302558" y="321608"/>
          <a:ext cx="12276000" cy="3"/>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1028700</xdr:colOff>
      <xdr:row>2</xdr:row>
      <xdr:rowOff>180975</xdr:rowOff>
    </xdr:from>
    <xdr:to>
      <xdr:col>13</xdr:col>
      <xdr:colOff>18145</xdr:colOff>
      <xdr:row>3</xdr:row>
      <xdr:rowOff>200024</xdr:rowOff>
    </xdr:to>
    <xdr:pic>
      <xdr:nvPicPr>
        <xdr:cNvPr id="5" name="Billede 4">
          <a:extLst>
            <a:ext uri="{FF2B5EF4-FFF2-40B4-BE49-F238E27FC236}">
              <a16:creationId xmlns:a16="http://schemas.microsoft.com/office/drawing/2014/main" id="{E17B6722-56BC-4B12-90F7-E96ED6E525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87125" y="600075"/>
          <a:ext cx="1323070" cy="2285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13607</xdr:colOff>
      <xdr:row>1</xdr:row>
      <xdr:rowOff>139276</xdr:rowOff>
    </xdr:from>
    <xdr:to>
      <xdr:col>13</xdr:col>
      <xdr:colOff>593892</xdr:colOff>
      <xdr:row>1</xdr:row>
      <xdr:rowOff>149679</xdr:rowOff>
    </xdr:to>
    <xdr:cxnSp macro="">
      <xdr:nvCxnSpPr>
        <xdr:cNvPr id="34" name="Lige forbindelse 33">
          <a:extLst>
            <a:ext uri="{FF2B5EF4-FFF2-40B4-BE49-F238E27FC236}">
              <a16:creationId xmlns:a16="http://schemas.microsoft.com/office/drawing/2014/main" id="{00000000-0008-0000-0500-000022000000}"/>
            </a:ext>
          </a:extLst>
        </xdr:cNvPr>
        <xdr:cNvCxnSpPr/>
      </xdr:nvCxnSpPr>
      <xdr:spPr>
        <a:xfrm>
          <a:off x="326571" y="343383"/>
          <a:ext cx="13752000" cy="10403"/>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517072</xdr:colOff>
      <xdr:row>2</xdr:row>
      <xdr:rowOff>149679</xdr:rowOff>
    </xdr:from>
    <xdr:to>
      <xdr:col>13</xdr:col>
      <xdr:colOff>561070</xdr:colOff>
      <xdr:row>3</xdr:row>
      <xdr:rowOff>174171</xdr:rowOff>
    </xdr:to>
    <xdr:pic>
      <xdr:nvPicPr>
        <xdr:cNvPr id="5" name="Billede 4">
          <a:extLst>
            <a:ext uri="{FF2B5EF4-FFF2-40B4-BE49-F238E27FC236}">
              <a16:creationId xmlns:a16="http://schemas.microsoft.com/office/drawing/2014/main" id="{3BC2C9FC-93A3-43C2-BDA5-538663A88A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22679" y="557893"/>
          <a:ext cx="1323070" cy="2285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304959</xdr:colOff>
      <xdr:row>1</xdr:row>
      <xdr:rowOff>150481</xdr:rowOff>
    </xdr:from>
    <xdr:to>
      <xdr:col>9</xdr:col>
      <xdr:colOff>0</xdr:colOff>
      <xdr:row>1</xdr:row>
      <xdr:rowOff>156882</xdr:rowOff>
    </xdr:to>
    <xdr:cxnSp macro="">
      <xdr:nvCxnSpPr>
        <xdr:cNvPr id="34" name="Lige forbindelse 33">
          <a:extLst>
            <a:ext uri="{FF2B5EF4-FFF2-40B4-BE49-F238E27FC236}">
              <a16:creationId xmlns:a16="http://schemas.microsoft.com/office/drawing/2014/main" id="{00000000-0008-0000-0600-000022000000}"/>
            </a:ext>
          </a:extLst>
        </xdr:cNvPr>
        <xdr:cNvCxnSpPr/>
      </xdr:nvCxnSpPr>
      <xdr:spPr>
        <a:xfrm>
          <a:off x="304959" y="340981"/>
          <a:ext cx="14699717" cy="6401"/>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358588</xdr:colOff>
      <xdr:row>2</xdr:row>
      <xdr:rowOff>179294</xdr:rowOff>
    </xdr:from>
    <xdr:to>
      <xdr:col>8</xdr:col>
      <xdr:colOff>1681658</xdr:colOff>
      <xdr:row>3</xdr:row>
      <xdr:rowOff>194982</xdr:rowOff>
    </xdr:to>
    <xdr:pic>
      <xdr:nvPicPr>
        <xdr:cNvPr id="5" name="Billede 4">
          <a:extLst>
            <a:ext uri="{FF2B5EF4-FFF2-40B4-BE49-F238E27FC236}">
              <a16:creationId xmlns:a16="http://schemas.microsoft.com/office/drawing/2014/main" id="{D695F2A1-BFF7-4BAE-BB44-A42897A1E1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48764" y="560294"/>
          <a:ext cx="1323070" cy="2285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302559</xdr:colOff>
      <xdr:row>1</xdr:row>
      <xdr:rowOff>150481</xdr:rowOff>
    </xdr:from>
    <xdr:to>
      <xdr:col>12</xdr:col>
      <xdr:colOff>1174217</xdr:colOff>
      <xdr:row>1</xdr:row>
      <xdr:rowOff>156882</xdr:rowOff>
    </xdr:to>
    <xdr:cxnSp macro="">
      <xdr:nvCxnSpPr>
        <xdr:cNvPr id="34" name="Lige forbindelse 33">
          <a:extLst>
            <a:ext uri="{FF2B5EF4-FFF2-40B4-BE49-F238E27FC236}">
              <a16:creationId xmlns:a16="http://schemas.microsoft.com/office/drawing/2014/main" id="{00000000-0008-0000-0700-000022000000}"/>
            </a:ext>
          </a:extLst>
        </xdr:cNvPr>
        <xdr:cNvCxnSpPr/>
      </xdr:nvCxnSpPr>
      <xdr:spPr>
        <a:xfrm>
          <a:off x="302559" y="340981"/>
          <a:ext cx="14699717" cy="6401"/>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1034142</xdr:colOff>
      <xdr:row>2</xdr:row>
      <xdr:rowOff>136072</xdr:rowOff>
    </xdr:from>
    <xdr:to>
      <xdr:col>12</xdr:col>
      <xdr:colOff>1173391</xdr:colOff>
      <xdr:row>3</xdr:row>
      <xdr:rowOff>160564</xdr:rowOff>
    </xdr:to>
    <xdr:pic>
      <xdr:nvPicPr>
        <xdr:cNvPr id="5" name="Billede 4">
          <a:extLst>
            <a:ext uri="{FF2B5EF4-FFF2-40B4-BE49-F238E27FC236}">
              <a16:creationId xmlns:a16="http://schemas.microsoft.com/office/drawing/2014/main" id="{7D59136C-0649-454F-B7A9-CBC228CFBB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56821" y="517072"/>
          <a:ext cx="1323070" cy="22859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179298</xdr:rowOff>
    </xdr:from>
    <xdr:to>
      <xdr:col>12</xdr:col>
      <xdr:colOff>1232648</xdr:colOff>
      <xdr:row>1</xdr:row>
      <xdr:rowOff>179298</xdr:rowOff>
    </xdr:to>
    <xdr:cxnSp macro="">
      <xdr:nvCxnSpPr>
        <xdr:cNvPr id="33" name="Lige forbindelse 32">
          <a:extLst>
            <a:ext uri="{FF2B5EF4-FFF2-40B4-BE49-F238E27FC236}">
              <a16:creationId xmlns:a16="http://schemas.microsoft.com/office/drawing/2014/main" id="{00000000-0008-0000-0800-000021000000}"/>
            </a:ext>
          </a:extLst>
        </xdr:cNvPr>
        <xdr:cNvCxnSpPr/>
      </xdr:nvCxnSpPr>
      <xdr:spPr>
        <a:xfrm>
          <a:off x="313765" y="369798"/>
          <a:ext cx="14679707" cy="0"/>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1200150</xdr:colOff>
      <xdr:row>3</xdr:row>
      <xdr:rowOff>19050</xdr:rowOff>
    </xdr:from>
    <xdr:to>
      <xdr:col>12</xdr:col>
      <xdr:colOff>1237345</xdr:colOff>
      <xdr:row>4</xdr:row>
      <xdr:rowOff>34737</xdr:rowOff>
    </xdr:to>
    <xdr:pic>
      <xdr:nvPicPr>
        <xdr:cNvPr id="5" name="Billede 4">
          <a:extLst>
            <a:ext uri="{FF2B5EF4-FFF2-40B4-BE49-F238E27FC236}">
              <a16:creationId xmlns:a16="http://schemas.microsoft.com/office/drawing/2014/main" id="{55BA282D-4A7C-4F09-893C-D9782DAEDE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35175" y="590550"/>
          <a:ext cx="1323070" cy="2285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7:D59"/>
  <sheetViews>
    <sheetView tabSelected="1" zoomScaleNormal="100" zoomScaleSheetLayoutView="90" workbookViewId="0">
      <selection activeCell="C20" sqref="C20"/>
    </sheetView>
  </sheetViews>
  <sheetFormatPr defaultColWidth="15.85546875" defaultRowHeight="16.5" x14ac:dyDescent="0.3"/>
  <cols>
    <col min="1" max="1" width="3.42578125" style="20" customWidth="1"/>
    <col min="2" max="2" width="18.7109375" style="20" customWidth="1"/>
    <col min="3" max="3" width="95.5703125" style="20" customWidth="1"/>
    <col min="4" max="4" width="15.140625" style="20" customWidth="1"/>
    <col min="5" max="5" width="2.85546875" style="20" customWidth="1"/>
    <col min="6" max="6" width="1.85546875" style="20" customWidth="1"/>
    <col min="7" max="256" width="15.85546875" style="20"/>
    <col min="257" max="257" width="3.42578125" style="20" customWidth="1"/>
    <col min="258" max="258" width="18.7109375" style="20" customWidth="1"/>
    <col min="259" max="259" width="95.5703125" style="20" customWidth="1"/>
    <col min="260" max="260" width="15.140625" style="20" customWidth="1"/>
    <col min="261" max="261" width="2.85546875" style="20" customWidth="1"/>
    <col min="262" max="262" width="1.85546875" style="20" customWidth="1"/>
    <col min="263" max="512" width="15.85546875" style="20"/>
    <col min="513" max="513" width="3.42578125" style="20" customWidth="1"/>
    <col min="514" max="514" width="18.7109375" style="20" customWidth="1"/>
    <col min="515" max="515" width="95.5703125" style="20" customWidth="1"/>
    <col min="516" max="516" width="15.140625" style="20" customWidth="1"/>
    <col min="517" max="517" width="2.85546875" style="20" customWidth="1"/>
    <col min="518" max="518" width="1.85546875" style="20" customWidth="1"/>
    <col min="519" max="768" width="15.85546875" style="20"/>
    <col min="769" max="769" width="3.42578125" style="20" customWidth="1"/>
    <col min="770" max="770" width="18.7109375" style="20" customWidth="1"/>
    <col min="771" max="771" width="95.5703125" style="20" customWidth="1"/>
    <col min="772" max="772" width="15.140625" style="20" customWidth="1"/>
    <col min="773" max="773" width="2.85546875" style="20" customWidth="1"/>
    <col min="774" max="774" width="1.85546875" style="20" customWidth="1"/>
    <col min="775" max="1024" width="15.85546875" style="20"/>
    <col min="1025" max="1025" width="3.42578125" style="20" customWidth="1"/>
    <col min="1026" max="1026" width="18.7109375" style="20" customWidth="1"/>
    <col min="1027" max="1027" width="95.5703125" style="20" customWidth="1"/>
    <col min="1028" max="1028" width="15.140625" style="20" customWidth="1"/>
    <col min="1029" max="1029" width="2.85546875" style="20" customWidth="1"/>
    <col min="1030" max="1030" width="1.85546875" style="20" customWidth="1"/>
    <col min="1031" max="1280" width="15.85546875" style="20"/>
    <col min="1281" max="1281" width="3.42578125" style="20" customWidth="1"/>
    <col min="1282" max="1282" width="18.7109375" style="20" customWidth="1"/>
    <col min="1283" max="1283" width="95.5703125" style="20" customWidth="1"/>
    <col min="1284" max="1284" width="15.140625" style="20" customWidth="1"/>
    <col min="1285" max="1285" width="2.85546875" style="20" customWidth="1"/>
    <col min="1286" max="1286" width="1.85546875" style="20" customWidth="1"/>
    <col min="1287" max="1536" width="15.85546875" style="20"/>
    <col min="1537" max="1537" width="3.42578125" style="20" customWidth="1"/>
    <col min="1538" max="1538" width="18.7109375" style="20" customWidth="1"/>
    <col min="1539" max="1539" width="95.5703125" style="20" customWidth="1"/>
    <col min="1540" max="1540" width="15.140625" style="20" customWidth="1"/>
    <col min="1541" max="1541" width="2.85546875" style="20" customWidth="1"/>
    <col min="1542" max="1542" width="1.85546875" style="20" customWidth="1"/>
    <col min="1543" max="1792" width="15.85546875" style="20"/>
    <col min="1793" max="1793" width="3.42578125" style="20" customWidth="1"/>
    <col min="1794" max="1794" width="18.7109375" style="20" customWidth="1"/>
    <col min="1795" max="1795" width="95.5703125" style="20" customWidth="1"/>
    <col min="1796" max="1796" width="15.140625" style="20" customWidth="1"/>
    <col min="1797" max="1797" width="2.85546875" style="20" customWidth="1"/>
    <col min="1798" max="1798" width="1.85546875" style="20" customWidth="1"/>
    <col min="1799" max="2048" width="15.85546875" style="20"/>
    <col min="2049" max="2049" width="3.42578125" style="20" customWidth="1"/>
    <col min="2050" max="2050" width="18.7109375" style="20" customWidth="1"/>
    <col min="2051" max="2051" width="95.5703125" style="20" customWidth="1"/>
    <col min="2052" max="2052" width="15.140625" style="20" customWidth="1"/>
    <col min="2053" max="2053" width="2.85546875" style="20" customWidth="1"/>
    <col min="2054" max="2054" width="1.85546875" style="20" customWidth="1"/>
    <col min="2055" max="2304" width="15.85546875" style="20"/>
    <col min="2305" max="2305" width="3.42578125" style="20" customWidth="1"/>
    <col min="2306" max="2306" width="18.7109375" style="20" customWidth="1"/>
    <col min="2307" max="2307" width="95.5703125" style="20" customWidth="1"/>
    <col min="2308" max="2308" width="15.140625" style="20" customWidth="1"/>
    <col min="2309" max="2309" width="2.85546875" style="20" customWidth="1"/>
    <col min="2310" max="2310" width="1.85546875" style="20" customWidth="1"/>
    <col min="2311" max="2560" width="15.85546875" style="20"/>
    <col min="2561" max="2561" width="3.42578125" style="20" customWidth="1"/>
    <col min="2562" max="2562" width="18.7109375" style="20" customWidth="1"/>
    <col min="2563" max="2563" width="95.5703125" style="20" customWidth="1"/>
    <col min="2564" max="2564" width="15.140625" style="20" customWidth="1"/>
    <col min="2565" max="2565" width="2.85546875" style="20" customWidth="1"/>
    <col min="2566" max="2566" width="1.85546875" style="20" customWidth="1"/>
    <col min="2567" max="2816" width="15.85546875" style="20"/>
    <col min="2817" max="2817" width="3.42578125" style="20" customWidth="1"/>
    <col min="2818" max="2818" width="18.7109375" style="20" customWidth="1"/>
    <col min="2819" max="2819" width="95.5703125" style="20" customWidth="1"/>
    <col min="2820" max="2820" width="15.140625" style="20" customWidth="1"/>
    <col min="2821" max="2821" width="2.85546875" style="20" customWidth="1"/>
    <col min="2822" max="2822" width="1.85546875" style="20" customWidth="1"/>
    <col min="2823" max="3072" width="15.85546875" style="20"/>
    <col min="3073" max="3073" width="3.42578125" style="20" customWidth="1"/>
    <col min="3074" max="3074" width="18.7109375" style="20" customWidth="1"/>
    <col min="3075" max="3075" width="95.5703125" style="20" customWidth="1"/>
    <col min="3076" max="3076" width="15.140625" style="20" customWidth="1"/>
    <col min="3077" max="3077" width="2.85546875" style="20" customWidth="1"/>
    <col min="3078" max="3078" width="1.85546875" style="20" customWidth="1"/>
    <col min="3079" max="3328" width="15.85546875" style="20"/>
    <col min="3329" max="3329" width="3.42578125" style="20" customWidth="1"/>
    <col min="3330" max="3330" width="18.7109375" style="20" customWidth="1"/>
    <col min="3331" max="3331" width="95.5703125" style="20" customWidth="1"/>
    <col min="3332" max="3332" width="15.140625" style="20" customWidth="1"/>
    <col min="3333" max="3333" width="2.85546875" style="20" customWidth="1"/>
    <col min="3334" max="3334" width="1.85546875" style="20" customWidth="1"/>
    <col min="3335" max="3584" width="15.85546875" style="20"/>
    <col min="3585" max="3585" width="3.42578125" style="20" customWidth="1"/>
    <col min="3586" max="3586" width="18.7109375" style="20" customWidth="1"/>
    <col min="3587" max="3587" width="95.5703125" style="20" customWidth="1"/>
    <col min="3588" max="3588" width="15.140625" style="20" customWidth="1"/>
    <col min="3589" max="3589" width="2.85546875" style="20" customWidth="1"/>
    <col min="3590" max="3590" width="1.85546875" style="20" customWidth="1"/>
    <col min="3591" max="3840" width="15.85546875" style="20"/>
    <col min="3841" max="3841" width="3.42578125" style="20" customWidth="1"/>
    <col min="3842" max="3842" width="18.7109375" style="20" customWidth="1"/>
    <col min="3843" max="3843" width="95.5703125" style="20" customWidth="1"/>
    <col min="3844" max="3844" width="15.140625" style="20" customWidth="1"/>
    <col min="3845" max="3845" width="2.85546875" style="20" customWidth="1"/>
    <col min="3846" max="3846" width="1.85546875" style="20" customWidth="1"/>
    <col min="3847" max="4096" width="15.85546875" style="20"/>
    <col min="4097" max="4097" width="3.42578125" style="20" customWidth="1"/>
    <col min="4098" max="4098" width="18.7109375" style="20" customWidth="1"/>
    <col min="4099" max="4099" width="95.5703125" style="20" customWidth="1"/>
    <col min="4100" max="4100" width="15.140625" style="20" customWidth="1"/>
    <col min="4101" max="4101" width="2.85546875" style="20" customWidth="1"/>
    <col min="4102" max="4102" width="1.85546875" style="20" customWidth="1"/>
    <col min="4103" max="4352" width="15.85546875" style="20"/>
    <col min="4353" max="4353" width="3.42578125" style="20" customWidth="1"/>
    <col min="4354" max="4354" width="18.7109375" style="20" customWidth="1"/>
    <col min="4355" max="4355" width="95.5703125" style="20" customWidth="1"/>
    <col min="4356" max="4356" width="15.140625" style="20" customWidth="1"/>
    <col min="4357" max="4357" width="2.85546875" style="20" customWidth="1"/>
    <col min="4358" max="4358" width="1.85546875" style="20" customWidth="1"/>
    <col min="4359" max="4608" width="15.85546875" style="20"/>
    <col min="4609" max="4609" width="3.42578125" style="20" customWidth="1"/>
    <col min="4610" max="4610" width="18.7109375" style="20" customWidth="1"/>
    <col min="4611" max="4611" width="95.5703125" style="20" customWidth="1"/>
    <col min="4612" max="4612" width="15.140625" style="20" customWidth="1"/>
    <col min="4613" max="4613" width="2.85546875" style="20" customWidth="1"/>
    <col min="4614" max="4614" width="1.85546875" style="20" customWidth="1"/>
    <col min="4615" max="4864" width="15.85546875" style="20"/>
    <col min="4865" max="4865" width="3.42578125" style="20" customWidth="1"/>
    <col min="4866" max="4866" width="18.7109375" style="20" customWidth="1"/>
    <col min="4867" max="4867" width="95.5703125" style="20" customWidth="1"/>
    <col min="4868" max="4868" width="15.140625" style="20" customWidth="1"/>
    <col min="4869" max="4869" width="2.85546875" style="20" customWidth="1"/>
    <col min="4870" max="4870" width="1.85546875" style="20" customWidth="1"/>
    <col min="4871" max="5120" width="15.85546875" style="20"/>
    <col min="5121" max="5121" width="3.42578125" style="20" customWidth="1"/>
    <col min="5122" max="5122" width="18.7109375" style="20" customWidth="1"/>
    <col min="5123" max="5123" width="95.5703125" style="20" customWidth="1"/>
    <col min="5124" max="5124" width="15.140625" style="20" customWidth="1"/>
    <col min="5125" max="5125" width="2.85546875" style="20" customWidth="1"/>
    <col min="5126" max="5126" width="1.85546875" style="20" customWidth="1"/>
    <col min="5127" max="5376" width="15.85546875" style="20"/>
    <col min="5377" max="5377" width="3.42578125" style="20" customWidth="1"/>
    <col min="5378" max="5378" width="18.7109375" style="20" customWidth="1"/>
    <col min="5379" max="5379" width="95.5703125" style="20" customWidth="1"/>
    <col min="5380" max="5380" width="15.140625" style="20" customWidth="1"/>
    <col min="5381" max="5381" width="2.85546875" style="20" customWidth="1"/>
    <col min="5382" max="5382" width="1.85546875" style="20" customWidth="1"/>
    <col min="5383" max="5632" width="15.85546875" style="20"/>
    <col min="5633" max="5633" width="3.42578125" style="20" customWidth="1"/>
    <col min="5634" max="5634" width="18.7109375" style="20" customWidth="1"/>
    <col min="5635" max="5635" width="95.5703125" style="20" customWidth="1"/>
    <col min="5636" max="5636" width="15.140625" style="20" customWidth="1"/>
    <col min="5637" max="5637" width="2.85546875" style="20" customWidth="1"/>
    <col min="5638" max="5638" width="1.85546875" style="20" customWidth="1"/>
    <col min="5639" max="5888" width="15.85546875" style="20"/>
    <col min="5889" max="5889" width="3.42578125" style="20" customWidth="1"/>
    <col min="5890" max="5890" width="18.7109375" style="20" customWidth="1"/>
    <col min="5891" max="5891" width="95.5703125" style="20" customWidth="1"/>
    <col min="5892" max="5892" width="15.140625" style="20" customWidth="1"/>
    <col min="5893" max="5893" width="2.85546875" style="20" customWidth="1"/>
    <col min="5894" max="5894" width="1.85546875" style="20" customWidth="1"/>
    <col min="5895" max="6144" width="15.85546875" style="20"/>
    <col min="6145" max="6145" width="3.42578125" style="20" customWidth="1"/>
    <col min="6146" max="6146" width="18.7109375" style="20" customWidth="1"/>
    <col min="6147" max="6147" width="95.5703125" style="20" customWidth="1"/>
    <col min="6148" max="6148" width="15.140625" style="20" customWidth="1"/>
    <col min="6149" max="6149" width="2.85546875" style="20" customWidth="1"/>
    <col min="6150" max="6150" width="1.85546875" style="20" customWidth="1"/>
    <col min="6151" max="6400" width="15.85546875" style="20"/>
    <col min="6401" max="6401" width="3.42578125" style="20" customWidth="1"/>
    <col min="6402" max="6402" width="18.7109375" style="20" customWidth="1"/>
    <col min="6403" max="6403" width="95.5703125" style="20" customWidth="1"/>
    <col min="6404" max="6404" width="15.140625" style="20" customWidth="1"/>
    <col min="6405" max="6405" width="2.85546875" style="20" customWidth="1"/>
    <col min="6406" max="6406" width="1.85546875" style="20" customWidth="1"/>
    <col min="6407" max="6656" width="15.85546875" style="20"/>
    <col min="6657" max="6657" width="3.42578125" style="20" customWidth="1"/>
    <col min="6658" max="6658" width="18.7109375" style="20" customWidth="1"/>
    <col min="6659" max="6659" width="95.5703125" style="20" customWidth="1"/>
    <col min="6660" max="6660" width="15.140625" style="20" customWidth="1"/>
    <col min="6661" max="6661" width="2.85546875" style="20" customWidth="1"/>
    <col min="6662" max="6662" width="1.85546875" style="20" customWidth="1"/>
    <col min="6663" max="6912" width="15.85546875" style="20"/>
    <col min="6913" max="6913" width="3.42578125" style="20" customWidth="1"/>
    <col min="6914" max="6914" width="18.7109375" style="20" customWidth="1"/>
    <col min="6915" max="6915" width="95.5703125" style="20" customWidth="1"/>
    <col min="6916" max="6916" width="15.140625" style="20" customWidth="1"/>
    <col min="6917" max="6917" width="2.85546875" style="20" customWidth="1"/>
    <col min="6918" max="6918" width="1.85546875" style="20" customWidth="1"/>
    <col min="6919" max="7168" width="15.85546875" style="20"/>
    <col min="7169" max="7169" width="3.42578125" style="20" customWidth="1"/>
    <col min="7170" max="7170" width="18.7109375" style="20" customWidth="1"/>
    <col min="7171" max="7171" width="95.5703125" style="20" customWidth="1"/>
    <col min="7172" max="7172" width="15.140625" style="20" customWidth="1"/>
    <col min="7173" max="7173" width="2.85546875" style="20" customWidth="1"/>
    <col min="7174" max="7174" width="1.85546875" style="20" customWidth="1"/>
    <col min="7175" max="7424" width="15.85546875" style="20"/>
    <col min="7425" max="7425" width="3.42578125" style="20" customWidth="1"/>
    <col min="7426" max="7426" width="18.7109375" style="20" customWidth="1"/>
    <col min="7427" max="7427" width="95.5703125" style="20" customWidth="1"/>
    <col min="7428" max="7428" width="15.140625" style="20" customWidth="1"/>
    <col min="7429" max="7429" width="2.85546875" style="20" customWidth="1"/>
    <col min="7430" max="7430" width="1.85546875" style="20" customWidth="1"/>
    <col min="7431" max="7680" width="15.85546875" style="20"/>
    <col min="7681" max="7681" width="3.42578125" style="20" customWidth="1"/>
    <col min="7682" max="7682" width="18.7109375" style="20" customWidth="1"/>
    <col min="7683" max="7683" width="95.5703125" style="20" customWidth="1"/>
    <col min="7684" max="7684" width="15.140625" style="20" customWidth="1"/>
    <col min="7685" max="7685" width="2.85546875" style="20" customWidth="1"/>
    <col min="7686" max="7686" width="1.85546875" style="20" customWidth="1"/>
    <col min="7687" max="7936" width="15.85546875" style="20"/>
    <col min="7937" max="7937" width="3.42578125" style="20" customWidth="1"/>
    <col min="7938" max="7938" width="18.7109375" style="20" customWidth="1"/>
    <col min="7939" max="7939" width="95.5703125" style="20" customWidth="1"/>
    <col min="7940" max="7940" width="15.140625" style="20" customWidth="1"/>
    <col min="7941" max="7941" width="2.85546875" style="20" customWidth="1"/>
    <col min="7942" max="7942" width="1.85546875" style="20" customWidth="1"/>
    <col min="7943" max="8192" width="15.85546875" style="20"/>
    <col min="8193" max="8193" width="3.42578125" style="20" customWidth="1"/>
    <col min="8194" max="8194" width="18.7109375" style="20" customWidth="1"/>
    <col min="8195" max="8195" width="95.5703125" style="20" customWidth="1"/>
    <col min="8196" max="8196" width="15.140625" style="20" customWidth="1"/>
    <col min="8197" max="8197" width="2.85546875" style="20" customWidth="1"/>
    <col min="8198" max="8198" width="1.85546875" style="20" customWidth="1"/>
    <col min="8199" max="8448" width="15.85546875" style="20"/>
    <col min="8449" max="8449" width="3.42578125" style="20" customWidth="1"/>
    <col min="8450" max="8450" width="18.7109375" style="20" customWidth="1"/>
    <col min="8451" max="8451" width="95.5703125" style="20" customWidth="1"/>
    <col min="8452" max="8452" width="15.140625" style="20" customWidth="1"/>
    <col min="8453" max="8453" width="2.85546875" style="20" customWidth="1"/>
    <col min="8454" max="8454" width="1.85546875" style="20" customWidth="1"/>
    <col min="8455" max="8704" width="15.85546875" style="20"/>
    <col min="8705" max="8705" width="3.42578125" style="20" customWidth="1"/>
    <col min="8706" max="8706" width="18.7109375" style="20" customWidth="1"/>
    <col min="8707" max="8707" width="95.5703125" style="20" customWidth="1"/>
    <col min="8708" max="8708" width="15.140625" style="20" customWidth="1"/>
    <col min="8709" max="8709" width="2.85546875" style="20" customWidth="1"/>
    <col min="8710" max="8710" width="1.85546875" style="20" customWidth="1"/>
    <col min="8711" max="8960" width="15.85546875" style="20"/>
    <col min="8961" max="8961" width="3.42578125" style="20" customWidth="1"/>
    <col min="8962" max="8962" width="18.7109375" style="20" customWidth="1"/>
    <col min="8963" max="8963" width="95.5703125" style="20" customWidth="1"/>
    <col min="8964" max="8964" width="15.140625" style="20" customWidth="1"/>
    <col min="8965" max="8965" width="2.85546875" style="20" customWidth="1"/>
    <col min="8966" max="8966" width="1.85546875" style="20" customWidth="1"/>
    <col min="8967" max="9216" width="15.85546875" style="20"/>
    <col min="9217" max="9217" width="3.42578125" style="20" customWidth="1"/>
    <col min="9218" max="9218" width="18.7109375" style="20" customWidth="1"/>
    <col min="9219" max="9219" width="95.5703125" style="20" customWidth="1"/>
    <col min="9220" max="9220" width="15.140625" style="20" customWidth="1"/>
    <col min="9221" max="9221" width="2.85546875" style="20" customWidth="1"/>
    <col min="9222" max="9222" width="1.85546875" style="20" customWidth="1"/>
    <col min="9223" max="9472" width="15.85546875" style="20"/>
    <col min="9473" max="9473" width="3.42578125" style="20" customWidth="1"/>
    <col min="9474" max="9474" width="18.7109375" style="20" customWidth="1"/>
    <col min="9475" max="9475" width="95.5703125" style="20" customWidth="1"/>
    <col min="9476" max="9476" width="15.140625" style="20" customWidth="1"/>
    <col min="9477" max="9477" width="2.85546875" style="20" customWidth="1"/>
    <col min="9478" max="9478" width="1.85546875" style="20" customWidth="1"/>
    <col min="9479" max="9728" width="15.85546875" style="20"/>
    <col min="9729" max="9729" width="3.42578125" style="20" customWidth="1"/>
    <col min="9730" max="9730" width="18.7109375" style="20" customWidth="1"/>
    <col min="9731" max="9731" width="95.5703125" style="20" customWidth="1"/>
    <col min="9732" max="9732" width="15.140625" style="20" customWidth="1"/>
    <col min="9733" max="9733" width="2.85546875" style="20" customWidth="1"/>
    <col min="9734" max="9734" width="1.85546875" style="20" customWidth="1"/>
    <col min="9735" max="9984" width="15.85546875" style="20"/>
    <col min="9985" max="9985" width="3.42578125" style="20" customWidth="1"/>
    <col min="9986" max="9986" width="18.7109375" style="20" customWidth="1"/>
    <col min="9987" max="9987" width="95.5703125" style="20" customWidth="1"/>
    <col min="9988" max="9988" width="15.140625" style="20" customWidth="1"/>
    <col min="9989" max="9989" width="2.85546875" style="20" customWidth="1"/>
    <col min="9990" max="9990" width="1.85546875" style="20" customWidth="1"/>
    <col min="9991" max="10240" width="15.85546875" style="20"/>
    <col min="10241" max="10241" width="3.42578125" style="20" customWidth="1"/>
    <col min="10242" max="10242" width="18.7109375" style="20" customWidth="1"/>
    <col min="10243" max="10243" width="95.5703125" style="20" customWidth="1"/>
    <col min="10244" max="10244" width="15.140625" style="20" customWidth="1"/>
    <col min="10245" max="10245" width="2.85546875" style="20" customWidth="1"/>
    <col min="10246" max="10246" width="1.85546875" style="20" customWidth="1"/>
    <col min="10247" max="10496" width="15.85546875" style="20"/>
    <col min="10497" max="10497" width="3.42578125" style="20" customWidth="1"/>
    <col min="10498" max="10498" width="18.7109375" style="20" customWidth="1"/>
    <col min="10499" max="10499" width="95.5703125" style="20" customWidth="1"/>
    <col min="10500" max="10500" width="15.140625" style="20" customWidth="1"/>
    <col min="10501" max="10501" width="2.85546875" style="20" customWidth="1"/>
    <col min="10502" max="10502" width="1.85546875" style="20" customWidth="1"/>
    <col min="10503" max="10752" width="15.85546875" style="20"/>
    <col min="10753" max="10753" width="3.42578125" style="20" customWidth="1"/>
    <col min="10754" max="10754" width="18.7109375" style="20" customWidth="1"/>
    <col min="10755" max="10755" width="95.5703125" style="20" customWidth="1"/>
    <col min="10756" max="10756" width="15.140625" style="20" customWidth="1"/>
    <col min="10757" max="10757" width="2.85546875" style="20" customWidth="1"/>
    <col min="10758" max="10758" width="1.85546875" style="20" customWidth="1"/>
    <col min="10759" max="11008" width="15.85546875" style="20"/>
    <col min="11009" max="11009" width="3.42578125" style="20" customWidth="1"/>
    <col min="11010" max="11010" width="18.7109375" style="20" customWidth="1"/>
    <col min="11011" max="11011" width="95.5703125" style="20" customWidth="1"/>
    <col min="11012" max="11012" width="15.140625" style="20" customWidth="1"/>
    <col min="11013" max="11013" width="2.85546875" style="20" customWidth="1"/>
    <col min="11014" max="11014" width="1.85546875" style="20" customWidth="1"/>
    <col min="11015" max="11264" width="15.85546875" style="20"/>
    <col min="11265" max="11265" width="3.42578125" style="20" customWidth="1"/>
    <col min="11266" max="11266" width="18.7109375" style="20" customWidth="1"/>
    <col min="11267" max="11267" width="95.5703125" style="20" customWidth="1"/>
    <col min="11268" max="11268" width="15.140625" style="20" customWidth="1"/>
    <col min="11269" max="11269" width="2.85546875" style="20" customWidth="1"/>
    <col min="11270" max="11270" width="1.85546875" style="20" customWidth="1"/>
    <col min="11271" max="11520" width="15.85546875" style="20"/>
    <col min="11521" max="11521" width="3.42578125" style="20" customWidth="1"/>
    <col min="11522" max="11522" width="18.7109375" style="20" customWidth="1"/>
    <col min="11523" max="11523" width="95.5703125" style="20" customWidth="1"/>
    <col min="11524" max="11524" width="15.140625" style="20" customWidth="1"/>
    <col min="11525" max="11525" width="2.85546875" style="20" customWidth="1"/>
    <col min="11526" max="11526" width="1.85546875" style="20" customWidth="1"/>
    <col min="11527" max="11776" width="15.85546875" style="20"/>
    <col min="11777" max="11777" width="3.42578125" style="20" customWidth="1"/>
    <col min="11778" max="11778" width="18.7109375" style="20" customWidth="1"/>
    <col min="11779" max="11779" width="95.5703125" style="20" customWidth="1"/>
    <col min="11780" max="11780" width="15.140625" style="20" customWidth="1"/>
    <col min="11781" max="11781" width="2.85546875" style="20" customWidth="1"/>
    <col min="11782" max="11782" width="1.85546875" style="20" customWidth="1"/>
    <col min="11783" max="12032" width="15.85546875" style="20"/>
    <col min="12033" max="12033" width="3.42578125" style="20" customWidth="1"/>
    <col min="12034" max="12034" width="18.7109375" style="20" customWidth="1"/>
    <col min="12035" max="12035" width="95.5703125" style="20" customWidth="1"/>
    <col min="12036" max="12036" width="15.140625" style="20" customWidth="1"/>
    <col min="12037" max="12037" width="2.85546875" style="20" customWidth="1"/>
    <col min="12038" max="12038" width="1.85546875" style="20" customWidth="1"/>
    <col min="12039" max="12288" width="15.85546875" style="20"/>
    <col min="12289" max="12289" width="3.42578125" style="20" customWidth="1"/>
    <col min="12290" max="12290" width="18.7109375" style="20" customWidth="1"/>
    <col min="12291" max="12291" width="95.5703125" style="20" customWidth="1"/>
    <col min="12292" max="12292" width="15.140625" style="20" customWidth="1"/>
    <col min="12293" max="12293" width="2.85546875" style="20" customWidth="1"/>
    <col min="12294" max="12294" width="1.85546875" style="20" customWidth="1"/>
    <col min="12295" max="12544" width="15.85546875" style="20"/>
    <col min="12545" max="12545" width="3.42578125" style="20" customWidth="1"/>
    <col min="12546" max="12546" width="18.7109375" style="20" customWidth="1"/>
    <col min="12547" max="12547" width="95.5703125" style="20" customWidth="1"/>
    <col min="12548" max="12548" width="15.140625" style="20" customWidth="1"/>
    <col min="12549" max="12549" width="2.85546875" style="20" customWidth="1"/>
    <col min="12550" max="12550" width="1.85546875" style="20" customWidth="1"/>
    <col min="12551" max="12800" width="15.85546875" style="20"/>
    <col min="12801" max="12801" width="3.42578125" style="20" customWidth="1"/>
    <col min="12802" max="12802" width="18.7109375" style="20" customWidth="1"/>
    <col min="12803" max="12803" width="95.5703125" style="20" customWidth="1"/>
    <col min="12804" max="12804" width="15.140625" style="20" customWidth="1"/>
    <col min="12805" max="12805" width="2.85546875" style="20" customWidth="1"/>
    <col min="12806" max="12806" width="1.85546875" style="20" customWidth="1"/>
    <col min="12807" max="13056" width="15.85546875" style="20"/>
    <col min="13057" max="13057" width="3.42578125" style="20" customWidth="1"/>
    <col min="13058" max="13058" width="18.7109375" style="20" customWidth="1"/>
    <col min="13059" max="13059" width="95.5703125" style="20" customWidth="1"/>
    <col min="13060" max="13060" width="15.140625" style="20" customWidth="1"/>
    <col min="13061" max="13061" width="2.85546875" style="20" customWidth="1"/>
    <col min="13062" max="13062" width="1.85546875" style="20" customWidth="1"/>
    <col min="13063" max="13312" width="15.85546875" style="20"/>
    <col min="13313" max="13313" width="3.42578125" style="20" customWidth="1"/>
    <col min="13314" max="13314" width="18.7109375" style="20" customWidth="1"/>
    <col min="13315" max="13315" width="95.5703125" style="20" customWidth="1"/>
    <col min="13316" max="13316" width="15.140625" style="20" customWidth="1"/>
    <col min="13317" max="13317" width="2.85546875" style="20" customWidth="1"/>
    <col min="13318" max="13318" width="1.85546875" style="20" customWidth="1"/>
    <col min="13319" max="13568" width="15.85546875" style="20"/>
    <col min="13569" max="13569" width="3.42578125" style="20" customWidth="1"/>
    <col min="13570" max="13570" width="18.7109375" style="20" customWidth="1"/>
    <col min="13571" max="13571" width="95.5703125" style="20" customWidth="1"/>
    <col min="13572" max="13572" width="15.140625" style="20" customWidth="1"/>
    <col min="13573" max="13573" width="2.85546875" style="20" customWidth="1"/>
    <col min="13574" max="13574" width="1.85546875" style="20" customWidth="1"/>
    <col min="13575" max="13824" width="15.85546875" style="20"/>
    <col min="13825" max="13825" width="3.42578125" style="20" customWidth="1"/>
    <col min="13826" max="13826" width="18.7109375" style="20" customWidth="1"/>
    <col min="13827" max="13827" width="95.5703125" style="20" customWidth="1"/>
    <col min="13828" max="13828" width="15.140625" style="20" customWidth="1"/>
    <col min="13829" max="13829" width="2.85546875" style="20" customWidth="1"/>
    <col min="13830" max="13830" width="1.85546875" style="20" customWidth="1"/>
    <col min="13831" max="14080" width="15.85546875" style="20"/>
    <col min="14081" max="14081" width="3.42578125" style="20" customWidth="1"/>
    <col min="14082" max="14082" width="18.7109375" style="20" customWidth="1"/>
    <col min="14083" max="14083" width="95.5703125" style="20" customWidth="1"/>
    <col min="14084" max="14084" width="15.140625" style="20" customWidth="1"/>
    <col min="14085" max="14085" width="2.85546875" style="20" customWidth="1"/>
    <col min="14086" max="14086" width="1.85546875" style="20" customWidth="1"/>
    <col min="14087" max="14336" width="15.85546875" style="20"/>
    <col min="14337" max="14337" width="3.42578125" style="20" customWidth="1"/>
    <col min="14338" max="14338" width="18.7109375" style="20" customWidth="1"/>
    <col min="14339" max="14339" width="95.5703125" style="20" customWidth="1"/>
    <col min="14340" max="14340" width="15.140625" style="20" customWidth="1"/>
    <col min="14341" max="14341" width="2.85546875" style="20" customWidth="1"/>
    <col min="14342" max="14342" width="1.85546875" style="20" customWidth="1"/>
    <col min="14343" max="14592" width="15.85546875" style="20"/>
    <col min="14593" max="14593" width="3.42578125" style="20" customWidth="1"/>
    <col min="14594" max="14594" width="18.7109375" style="20" customWidth="1"/>
    <col min="14595" max="14595" width="95.5703125" style="20" customWidth="1"/>
    <col min="14596" max="14596" width="15.140625" style="20" customWidth="1"/>
    <col min="14597" max="14597" width="2.85546875" style="20" customWidth="1"/>
    <col min="14598" max="14598" width="1.85546875" style="20" customWidth="1"/>
    <col min="14599" max="14848" width="15.85546875" style="20"/>
    <col min="14849" max="14849" width="3.42578125" style="20" customWidth="1"/>
    <col min="14850" max="14850" width="18.7109375" style="20" customWidth="1"/>
    <col min="14851" max="14851" width="95.5703125" style="20" customWidth="1"/>
    <col min="14852" max="14852" width="15.140625" style="20" customWidth="1"/>
    <col min="14853" max="14853" width="2.85546875" style="20" customWidth="1"/>
    <col min="14854" max="14854" width="1.85546875" style="20" customWidth="1"/>
    <col min="14855" max="15104" width="15.85546875" style="20"/>
    <col min="15105" max="15105" width="3.42578125" style="20" customWidth="1"/>
    <col min="15106" max="15106" width="18.7109375" style="20" customWidth="1"/>
    <col min="15107" max="15107" width="95.5703125" style="20" customWidth="1"/>
    <col min="15108" max="15108" width="15.140625" style="20" customWidth="1"/>
    <col min="15109" max="15109" width="2.85546875" style="20" customWidth="1"/>
    <col min="15110" max="15110" width="1.85546875" style="20" customWidth="1"/>
    <col min="15111" max="15360" width="15.85546875" style="20"/>
    <col min="15361" max="15361" width="3.42578125" style="20" customWidth="1"/>
    <col min="15362" max="15362" width="18.7109375" style="20" customWidth="1"/>
    <col min="15363" max="15363" width="95.5703125" style="20" customWidth="1"/>
    <col min="15364" max="15364" width="15.140625" style="20" customWidth="1"/>
    <col min="15365" max="15365" width="2.85546875" style="20" customWidth="1"/>
    <col min="15366" max="15366" width="1.85546875" style="20" customWidth="1"/>
    <col min="15367" max="15616" width="15.85546875" style="20"/>
    <col min="15617" max="15617" width="3.42578125" style="20" customWidth="1"/>
    <col min="15618" max="15618" width="18.7109375" style="20" customWidth="1"/>
    <col min="15619" max="15619" width="95.5703125" style="20" customWidth="1"/>
    <col min="15620" max="15620" width="15.140625" style="20" customWidth="1"/>
    <col min="15621" max="15621" width="2.85546875" style="20" customWidth="1"/>
    <col min="15622" max="15622" width="1.85546875" style="20" customWidth="1"/>
    <col min="15623" max="15872" width="15.85546875" style="20"/>
    <col min="15873" max="15873" width="3.42578125" style="20" customWidth="1"/>
    <col min="15874" max="15874" width="18.7109375" style="20" customWidth="1"/>
    <col min="15875" max="15875" width="95.5703125" style="20" customWidth="1"/>
    <col min="15876" max="15876" width="15.140625" style="20" customWidth="1"/>
    <col min="15877" max="15877" width="2.85546875" style="20" customWidth="1"/>
    <col min="15878" max="15878" width="1.85546875" style="20" customWidth="1"/>
    <col min="15879" max="16128" width="15.85546875" style="20"/>
    <col min="16129" max="16129" width="3.42578125" style="20" customWidth="1"/>
    <col min="16130" max="16130" width="18.7109375" style="20" customWidth="1"/>
    <col min="16131" max="16131" width="95.5703125" style="20" customWidth="1"/>
    <col min="16132" max="16132" width="15.140625" style="20" customWidth="1"/>
    <col min="16133" max="16133" width="2.85546875" style="20" customWidth="1"/>
    <col min="16134" max="16134" width="1.85546875" style="20" customWidth="1"/>
    <col min="16135" max="16384" width="15.85546875" style="20"/>
  </cols>
  <sheetData>
    <row r="17" spans="2:4" ht="20.25" x14ac:dyDescent="0.3">
      <c r="C17" s="205" t="str">
        <f>"Published "&amp;TEXT(Contents!D7,"dd-mmm-åååå")&amp;" ●  Data  "&amp;TEXT(Contents!D7,"dd-mmm-åååå")</f>
        <v>Published 30-sep-2024 ●  Data  30-sep-2024</v>
      </c>
    </row>
    <row r="18" spans="2:4" ht="20.25" x14ac:dyDescent="0.3">
      <c r="C18" s="205"/>
    </row>
    <row r="20" spans="2:4" ht="37.5" x14ac:dyDescent="0.3">
      <c r="C20" s="206" t="s">
        <v>419</v>
      </c>
    </row>
    <row r="21" spans="2:4" ht="37.5" x14ac:dyDescent="0.3">
      <c r="C21" s="206" t="s">
        <v>420</v>
      </c>
    </row>
    <row r="22" spans="2:4" ht="37.5" x14ac:dyDescent="0.3">
      <c r="C22" s="206">
        <v>2019</v>
      </c>
    </row>
    <row r="23" spans="2:4" ht="12" customHeight="1" x14ac:dyDescent="0.3"/>
    <row r="24" spans="2:4" ht="12" customHeight="1" x14ac:dyDescent="0.3"/>
    <row r="25" spans="2:4" ht="30" customHeight="1" x14ac:dyDescent="0.3">
      <c r="C25" s="204" t="str">
        <f>"DLR General Capital Centre B, " &amp; 'Tabel A - General Issuer Detail'!C9</f>
        <v>DLR General Capital Centre B, Q3 2024</v>
      </c>
    </row>
    <row r="26" spans="2:4" ht="15.75" customHeight="1" x14ac:dyDescent="0.3">
      <c r="B26" s="94"/>
      <c r="C26" s="198"/>
    </row>
    <row r="27" spans="2:4" x14ac:dyDescent="0.3">
      <c r="B27" s="199"/>
      <c r="C27" s="220"/>
      <c r="D27" s="220"/>
    </row>
    <row r="28" spans="2:4" ht="18" customHeight="1" x14ac:dyDescent="0.3">
      <c r="B28" s="199"/>
      <c r="C28" s="200"/>
      <c r="D28" s="201"/>
    </row>
    <row r="29" spans="2:4" ht="25.5" customHeight="1" x14ac:dyDescent="0.3"/>
    <row r="30" spans="2:4" ht="14.25" customHeight="1" x14ac:dyDescent="0.3">
      <c r="B30" s="202"/>
      <c r="C30" s="203"/>
    </row>
    <row r="31" spans="2:4" ht="18.75" customHeight="1" x14ac:dyDescent="0.3">
      <c r="C31" s="203"/>
    </row>
    <row r="42" ht="94.5" customHeight="1" x14ac:dyDescent="0.3"/>
    <row r="43" ht="39" customHeight="1" x14ac:dyDescent="0.3"/>
    <row r="59" ht="2.25" customHeight="1" x14ac:dyDescent="0.3"/>
  </sheetData>
  <mergeCells count="1">
    <mergeCell ref="C27:D27"/>
  </mergeCells>
  <pageMargins left="0.19685039370078741" right="0" top="0.78740157480314965" bottom="0.19685039370078741" header="0" footer="0"/>
  <pageSetup paperSize="9" scale="7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5:E52"/>
  <sheetViews>
    <sheetView zoomScale="85" zoomScaleNormal="85" workbookViewId="0">
      <selection activeCell="B5" sqref="B5"/>
    </sheetView>
  </sheetViews>
  <sheetFormatPr defaultRowHeight="16.5" x14ac:dyDescent="0.3"/>
  <cols>
    <col min="1" max="1" width="4.7109375" style="20" customWidth="1"/>
    <col min="2" max="2" width="71.140625" style="20" customWidth="1"/>
    <col min="3" max="3" width="1.7109375" style="20" customWidth="1"/>
    <col min="4" max="4" width="97.42578125" style="20" customWidth="1"/>
    <col min="5" max="5" width="49.5703125" style="20" customWidth="1"/>
    <col min="6" max="16384" width="9.140625" style="20"/>
  </cols>
  <sheetData>
    <row r="5" spans="2:5" x14ac:dyDescent="0.3">
      <c r="B5" s="21" t="s">
        <v>137</v>
      </c>
      <c r="C5" s="21"/>
      <c r="D5" s="22"/>
      <c r="E5" s="22"/>
    </row>
    <row r="6" spans="2:5" ht="25.5" customHeight="1" x14ac:dyDescent="0.3">
      <c r="B6" s="23" t="s">
        <v>138</v>
      </c>
      <c r="C6" s="23"/>
      <c r="D6" s="24" t="s">
        <v>139</v>
      </c>
      <c r="E6" s="25" t="s">
        <v>140</v>
      </c>
    </row>
    <row r="7" spans="2:5" x14ac:dyDescent="0.3">
      <c r="B7" s="26"/>
      <c r="C7" s="26"/>
      <c r="D7" s="27"/>
      <c r="E7" s="28"/>
    </row>
    <row r="8" spans="2:5" x14ac:dyDescent="0.3">
      <c r="B8" s="29" t="s">
        <v>141</v>
      </c>
      <c r="C8" s="29"/>
      <c r="D8" s="30"/>
      <c r="E8" s="30"/>
    </row>
    <row r="9" spans="2:5" ht="33" x14ac:dyDescent="0.3">
      <c r="B9" s="31" t="s">
        <v>142</v>
      </c>
      <c r="C9" s="31"/>
      <c r="D9" s="31" t="s">
        <v>143</v>
      </c>
      <c r="E9" s="237"/>
    </row>
    <row r="10" spans="2:5" ht="6" customHeight="1" x14ac:dyDescent="0.3">
      <c r="B10" s="32"/>
      <c r="C10" s="32"/>
      <c r="D10" s="31"/>
      <c r="E10" s="237"/>
    </row>
    <row r="11" spans="2:5" ht="59.25" customHeight="1" x14ac:dyDescent="0.3">
      <c r="B11" s="32"/>
      <c r="C11" s="32"/>
      <c r="D11" s="31" t="s">
        <v>144</v>
      </c>
      <c r="E11" s="237"/>
    </row>
    <row r="12" spans="2:5" ht="33" x14ac:dyDescent="0.3">
      <c r="B12" s="33" t="s">
        <v>145</v>
      </c>
      <c r="C12" s="34"/>
      <c r="D12" s="35" t="s">
        <v>146</v>
      </c>
      <c r="E12" s="237"/>
    </row>
    <row r="13" spans="2:5" ht="15" customHeight="1" x14ac:dyDescent="0.3">
      <c r="B13" s="246" t="s">
        <v>147</v>
      </c>
      <c r="C13" s="34"/>
      <c r="D13" s="36" t="s">
        <v>260</v>
      </c>
      <c r="E13" s="237"/>
    </row>
    <row r="14" spans="2:5" x14ac:dyDescent="0.3">
      <c r="B14" s="246"/>
      <c r="C14" s="34"/>
      <c r="D14" s="36" t="s">
        <v>261</v>
      </c>
      <c r="E14" s="237"/>
    </row>
    <row r="15" spans="2:5" x14ac:dyDescent="0.3">
      <c r="B15" s="37"/>
      <c r="C15" s="37"/>
      <c r="D15" s="36" t="s">
        <v>392</v>
      </c>
      <c r="E15" s="237"/>
    </row>
    <row r="16" spans="2:5" x14ac:dyDescent="0.3">
      <c r="B16" s="37"/>
      <c r="C16" s="37"/>
      <c r="D16" s="36" t="s">
        <v>393</v>
      </c>
      <c r="E16" s="237"/>
    </row>
    <row r="17" spans="2:5" x14ac:dyDescent="0.3">
      <c r="B17" s="37"/>
      <c r="C17" s="37"/>
      <c r="D17" s="36" t="s">
        <v>394</v>
      </c>
      <c r="E17" s="237"/>
    </row>
    <row r="18" spans="2:5" x14ac:dyDescent="0.3">
      <c r="B18" s="37"/>
      <c r="C18" s="37"/>
      <c r="D18" s="36" t="s">
        <v>395</v>
      </c>
      <c r="E18" s="237"/>
    </row>
    <row r="19" spans="2:5" x14ac:dyDescent="0.3">
      <c r="B19" s="37"/>
      <c r="C19" s="37"/>
      <c r="D19" s="36" t="s">
        <v>396</v>
      </c>
      <c r="E19" s="237"/>
    </row>
    <row r="20" spans="2:5" x14ac:dyDescent="0.3">
      <c r="B20" s="37"/>
      <c r="C20" s="37"/>
      <c r="D20" s="36" t="s">
        <v>397</v>
      </c>
      <c r="E20" s="237"/>
    </row>
    <row r="21" spans="2:5" x14ac:dyDescent="0.3">
      <c r="B21" s="37"/>
      <c r="C21" s="37"/>
      <c r="D21" s="36" t="s">
        <v>398</v>
      </c>
      <c r="E21" s="237"/>
    </row>
    <row r="22" spans="2:5" x14ac:dyDescent="0.3">
      <c r="B22" s="37"/>
      <c r="C22" s="37"/>
      <c r="D22" s="36"/>
      <c r="E22" s="31"/>
    </row>
    <row r="23" spans="2:5" x14ac:dyDescent="0.3">
      <c r="B23" s="29" t="s">
        <v>148</v>
      </c>
      <c r="C23" s="29"/>
      <c r="D23" s="38"/>
      <c r="E23" s="38"/>
    </row>
    <row r="24" spans="2:5" ht="33" x14ac:dyDescent="0.3">
      <c r="B24" s="245" t="s">
        <v>149</v>
      </c>
      <c r="C24" s="33"/>
      <c r="D24" s="31" t="s">
        <v>150</v>
      </c>
      <c r="E24" s="237"/>
    </row>
    <row r="25" spans="2:5" x14ac:dyDescent="0.3">
      <c r="B25" s="236"/>
      <c r="C25" s="33"/>
      <c r="D25" s="31"/>
      <c r="E25" s="237"/>
    </row>
    <row r="26" spans="2:5" ht="33" x14ac:dyDescent="0.3">
      <c r="B26" s="236"/>
      <c r="C26" s="33"/>
      <c r="D26" s="31" t="s">
        <v>151</v>
      </c>
      <c r="E26" s="237"/>
    </row>
    <row r="27" spans="2:5" x14ac:dyDescent="0.3">
      <c r="B27" s="236"/>
      <c r="C27" s="33"/>
      <c r="D27" s="39"/>
      <c r="E27" s="237"/>
    </row>
    <row r="28" spans="2:5" x14ac:dyDescent="0.3">
      <c r="B28" s="236" t="s">
        <v>152</v>
      </c>
      <c r="C28" s="33"/>
      <c r="D28" s="31" t="s">
        <v>259</v>
      </c>
      <c r="E28" s="237"/>
    </row>
    <row r="29" spans="2:5" x14ac:dyDescent="0.3">
      <c r="B29" s="236"/>
      <c r="C29" s="33"/>
      <c r="D29" s="31"/>
      <c r="E29" s="237"/>
    </row>
    <row r="30" spans="2:5" ht="33" x14ac:dyDescent="0.3">
      <c r="B30" s="236" t="s">
        <v>153</v>
      </c>
      <c r="C30" s="33"/>
      <c r="D30" s="31" t="s">
        <v>282</v>
      </c>
      <c r="E30" s="237"/>
    </row>
    <row r="31" spans="2:5" x14ac:dyDescent="0.3">
      <c r="B31" s="236"/>
      <c r="C31" s="33"/>
      <c r="D31" s="31"/>
      <c r="E31" s="237"/>
    </row>
    <row r="32" spans="2:5" ht="33" x14ac:dyDescent="0.3">
      <c r="B32" s="236" t="s">
        <v>154</v>
      </c>
      <c r="C32" s="33"/>
      <c r="D32" s="31" t="s">
        <v>283</v>
      </c>
      <c r="E32" s="237"/>
    </row>
    <row r="33" spans="2:5" x14ac:dyDescent="0.3">
      <c r="B33" s="236"/>
      <c r="C33" s="33"/>
      <c r="D33" s="31"/>
      <c r="E33" s="237"/>
    </row>
    <row r="34" spans="2:5" ht="49.5" x14ac:dyDescent="0.3">
      <c r="B34" s="34" t="s">
        <v>155</v>
      </c>
      <c r="C34" s="34"/>
      <c r="D34" s="35" t="s">
        <v>399</v>
      </c>
      <c r="E34" s="31"/>
    </row>
    <row r="37" spans="2:5" x14ac:dyDescent="0.3">
      <c r="B37" s="21" t="s">
        <v>205</v>
      </c>
      <c r="C37" s="21"/>
      <c r="D37" s="22"/>
      <c r="E37" s="22"/>
    </row>
    <row r="38" spans="2:5" x14ac:dyDescent="0.3">
      <c r="B38" s="239" t="s">
        <v>206</v>
      </c>
      <c r="C38" s="40"/>
      <c r="D38" s="240" t="s">
        <v>207</v>
      </c>
      <c r="E38" s="240"/>
    </row>
    <row r="39" spans="2:5" x14ac:dyDescent="0.3">
      <c r="B39" s="239"/>
      <c r="C39" s="40"/>
      <c r="D39" s="241" t="s">
        <v>208</v>
      </c>
      <c r="E39" s="241"/>
    </row>
    <row r="40" spans="2:5" x14ac:dyDescent="0.3">
      <c r="B40" s="40"/>
      <c r="C40" s="40"/>
      <c r="D40" s="41"/>
      <c r="E40" s="41"/>
    </row>
    <row r="41" spans="2:5" x14ac:dyDescent="0.3">
      <c r="B41" s="42" t="s">
        <v>209</v>
      </c>
      <c r="C41" s="42"/>
      <c r="D41" s="242"/>
      <c r="E41" s="242"/>
    </row>
    <row r="42" spans="2:5" ht="64.5" customHeight="1" x14ac:dyDescent="0.3">
      <c r="B42" s="31" t="s">
        <v>210</v>
      </c>
      <c r="C42" s="31"/>
      <c r="D42" s="243" t="s">
        <v>356</v>
      </c>
      <c r="E42" s="243"/>
    </row>
    <row r="43" spans="2:5" ht="85.5" customHeight="1" x14ac:dyDescent="0.3">
      <c r="B43" s="34" t="s">
        <v>211</v>
      </c>
      <c r="C43" s="34"/>
      <c r="D43" s="234" t="s">
        <v>357</v>
      </c>
      <c r="E43" s="234"/>
    </row>
    <row r="44" spans="2:5" x14ac:dyDescent="0.3">
      <c r="B44" s="34"/>
      <c r="C44" s="34"/>
      <c r="D44" s="244" t="s">
        <v>331</v>
      </c>
      <c r="E44" s="244"/>
    </row>
    <row r="45" spans="2:5" ht="15" customHeight="1" x14ac:dyDescent="0.3">
      <c r="B45" s="42" t="s">
        <v>156</v>
      </c>
      <c r="C45" s="42"/>
      <c r="D45" s="238" t="s">
        <v>157</v>
      </c>
      <c r="E45" s="238"/>
    </row>
    <row r="46" spans="2:5" ht="36" customHeight="1" x14ac:dyDescent="0.3">
      <c r="B46" s="33" t="s">
        <v>158</v>
      </c>
      <c r="C46" s="34"/>
      <c r="D46" s="234" t="s">
        <v>279</v>
      </c>
      <c r="E46" s="234"/>
    </row>
    <row r="47" spans="2:5" ht="179.25" customHeight="1" x14ac:dyDescent="0.3">
      <c r="C47" s="34"/>
      <c r="D47" s="234" t="s">
        <v>400</v>
      </c>
      <c r="E47" s="234"/>
    </row>
    <row r="48" spans="2:5" ht="17.25" x14ac:dyDescent="0.3">
      <c r="B48" s="43"/>
      <c r="C48" s="43"/>
      <c r="D48" s="44" t="s">
        <v>280</v>
      </c>
      <c r="E48" s="45"/>
    </row>
    <row r="49" spans="2:5" x14ac:dyDescent="0.3">
      <c r="D49" s="20" t="s">
        <v>281</v>
      </c>
    </row>
    <row r="50" spans="2:5" ht="13.5" customHeight="1" x14ac:dyDescent="0.3">
      <c r="E50" s="46" t="s">
        <v>244</v>
      </c>
    </row>
    <row r="51" spans="2:5" ht="69" customHeight="1" x14ac:dyDescent="0.3">
      <c r="B51" s="33" t="s">
        <v>159</v>
      </c>
      <c r="D51" s="234" t="s">
        <v>284</v>
      </c>
      <c r="E51" s="234"/>
    </row>
    <row r="52" spans="2:5" ht="33.75" customHeight="1" x14ac:dyDescent="0.3">
      <c r="D52" s="235" t="s">
        <v>285</v>
      </c>
      <c r="E52" s="235"/>
    </row>
  </sheetData>
  <mergeCells count="23">
    <mergeCell ref="E9:E11"/>
    <mergeCell ref="E12:E21"/>
    <mergeCell ref="B24:B27"/>
    <mergeCell ref="E24:E27"/>
    <mergeCell ref="B28:B29"/>
    <mergeCell ref="E28:E29"/>
    <mergeCell ref="B13:B14"/>
    <mergeCell ref="D51:E51"/>
    <mergeCell ref="D52:E52"/>
    <mergeCell ref="D46:E46"/>
    <mergeCell ref="D47:E47"/>
    <mergeCell ref="B30:B31"/>
    <mergeCell ref="E30:E31"/>
    <mergeCell ref="B32:B33"/>
    <mergeCell ref="E32:E33"/>
    <mergeCell ref="D45:E45"/>
    <mergeCell ref="B38:B39"/>
    <mergeCell ref="D38:E38"/>
    <mergeCell ref="D39:E39"/>
    <mergeCell ref="D41:E41"/>
    <mergeCell ref="D42:E42"/>
    <mergeCell ref="D43:E43"/>
    <mergeCell ref="D44:E44"/>
  </mergeCells>
  <hyperlinks>
    <hyperlink ref="D45:E45" r:id="rId1" display="Legal framework for valuation and LTV-calculation follow the rules of the Danish FSA - Bekendtgørelse nr. 687 af 20. juni 2007" xr:uid="{00000000-0004-0000-0900-000000000000}"/>
    <hyperlink ref="E50" location="Contents!A1" display="To Frontpage" xr:uid="{00000000-0004-0000-0900-000001000000}"/>
  </hyperlinks>
  <pageMargins left="0.7" right="0.7" top="0.75" bottom="0.75" header="0.3" footer="0.3"/>
  <pageSetup paperSize="9" scale="54" fitToHeight="0" orientation="landscape"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D74"/>
  <sheetViews>
    <sheetView zoomScale="85" zoomScaleNormal="85" workbookViewId="0">
      <selection activeCell="B5" sqref="B5"/>
    </sheetView>
  </sheetViews>
  <sheetFormatPr defaultRowHeight="16.5" x14ac:dyDescent="0.3"/>
  <cols>
    <col min="1" max="1" width="4.7109375" style="20" customWidth="1"/>
    <col min="2" max="2" width="71.140625" style="20" customWidth="1"/>
    <col min="3" max="3" width="68.140625" style="20" customWidth="1"/>
    <col min="4" max="4" width="80.28515625" style="20" customWidth="1"/>
    <col min="5" max="16384" width="9.140625" style="20"/>
  </cols>
  <sheetData>
    <row r="1" spans="2:4" s="1" customFormat="1" x14ac:dyDescent="0.3"/>
    <row r="2" spans="2:4" s="1" customFormat="1" x14ac:dyDescent="0.3"/>
    <row r="3" spans="2:4" s="1" customFormat="1" x14ac:dyDescent="0.3"/>
    <row r="4" spans="2:4" s="1" customFormat="1" x14ac:dyDescent="0.3"/>
    <row r="5" spans="2:4" s="1" customFormat="1" x14ac:dyDescent="0.3">
      <c r="B5" s="2" t="s">
        <v>190</v>
      </c>
    </row>
    <row r="6" spans="2:4" s="1" customFormat="1" x14ac:dyDescent="0.3">
      <c r="B6" s="3" t="s">
        <v>191</v>
      </c>
      <c r="C6" s="250" t="s">
        <v>139</v>
      </c>
      <c r="D6" s="250"/>
    </row>
    <row r="7" spans="2:4" s="1" customFormat="1" x14ac:dyDescent="0.3">
      <c r="B7" s="3" t="s">
        <v>192</v>
      </c>
      <c r="C7" s="250"/>
      <c r="D7" s="250"/>
    </row>
    <row r="8" spans="2:4" s="1" customFormat="1" x14ac:dyDescent="0.3">
      <c r="B8" s="4" t="s">
        <v>54</v>
      </c>
      <c r="C8" s="248" t="s">
        <v>218</v>
      </c>
      <c r="D8" s="248"/>
    </row>
    <row r="9" spans="2:4" s="1" customFormat="1" x14ac:dyDescent="0.3">
      <c r="B9" s="4" t="s">
        <v>120</v>
      </c>
      <c r="C9" s="247" t="s">
        <v>286</v>
      </c>
      <c r="D9" s="247"/>
    </row>
    <row r="10" spans="2:4" s="1" customFormat="1" x14ac:dyDescent="0.3">
      <c r="B10" s="4" t="s">
        <v>56</v>
      </c>
      <c r="C10" s="248" t="s">
        <v>219</v>
      </c>
      <c r="D10" s="248"/>
    </row>
    <row r="11" spans="2:4" s="1" customFormat="1" x14ac:dyDescent="0.3">
      <c r="B11" s="4" t="s">
        <v>57</v>
      </c>
      <c r="C11" s="248" t="s">
        <v>220</v>
      </c>
      <c r="D11" s="248"/>
    </row>
    <row r="12" spans="2:4" s="1" customFormat="1" x14ac:dyDescent="0.3">
      <c r="B12" s="4" t="s">
        <v>121</v>
      </c>
      <c r="C12" s="248" t="s">
        <v>221</v>
      </c>
      <c r="D12" s="248"/>
    </row>
    <row r="13" spans="2:4" s="1" customFormat="1" x14ac:dyDescent="0.3">
      <c r="B13" s="4" t="s">
        <v>58</v>
      </c>
      <c r="C13" s="248" t="s">
        <v>222</v>
      </c>
      <c r="D13" s="248"/>
    </row>
    <row r="14" spans="2:4" s="1" customFormat="1" x14ac:dyDescent="0.3">
      <c r="B14" s="4" t="s">
        <v>193</v>
      </c>
      <c r="C14" s="248" t="s">
        <v>287</v>
      </c>
      <c r="D14" s="248"/>
    </row>
    <row r="15" spans="2:4" s="1" customFormat="1" x14ac:dyDescent="0.3">
      <c r="B15" s="4" t="s">
        <v>122</v>
      </c>
      <c r="C15" s="248" t="s">
        <v>223</v>
      </c>
      <c r="D15" s="248"/>
    </row>
    <row r="16" spans="2:4" s="1" customFormat="1" x14ac:dyDescent="0.3">
      <c r="B16" s="5" t="s">
        <v>123</v>
      </c>
      <c r="C16" s="248" t="s">
        <v>224</v>
      </c>
      <c r="D16" s="248"/>
    </row>
    <row r="17" spans="2:4" s="1" customFormat="1" ht="30" customHeight="1" x14ac:dyDescent="0.3">
      <c r="B17" s="6" t="s">
        <v>124</v>
      </c>
      <c r="C17" s="249" t="s">
        <v>225</v>
      </c>
      <c r="D17" s="249"/>
    </row>
    <row r="18" spans="2:4" s="1" customFormat="1" x14ac:dyDescent="0.3">
      <c r="B18" s="7" t="s">
        <v>125</v>
      </c>
      <c r="C18" s="247" t="s">
        <v>288</v>
      </c>
      <c r="D18" s="247"/>
    </row>
    <row r="19" spans="2:4" s="1" customFormat="1" x14ac:dyDescent="0.3">
      <c r="B19" s="4" t="s">
        <v>61</v>
      </c>
      <c r="C19" s="248" t="s">
        <v>226</v>
      </c>
      <c r="D19" s="248"/>
    </row>
    <row r="20" spans="2:4" s="1" customFormat="1" x14ac:dyDescent="0.3">
      <c r="B20" s="4" t="s">
        <v>127</v>
      </c>
      <c r="C20" s="248" t="s">
        <v>227</v>
      </c>
      <c r="D20" s="248"/>
    </row>
    <row r="21" spans="2:4" s="1" customFormat="1" ht="33" x14ac:dyDescent="0.3">
      <c r="B21" s="4" t="s">
        <v>128</v>
      </c>
      <c r="C21" s="248" t="s">
        <v>289</v>
      </c>
      <c r="D21" s="248"/>
    </row>
    <row r="22" spans="2:4" s="1" customFormat="1" x14ac:dyDescent="0.3">
      <c r="B22" s="8"/>
      <c r="C22" s="9"/>
      <c r="D22" s="10"/>
    </row>
    <row r="23" spans="2:4" s="1" customFormat="1" x14ac:dyDescent="0.3">
      <c r="B23" s="3" t="s">
        <v>191</v>
      </c>
      <c r="C23" s="251" t="s">
        <v>139</v>
      </c>
      <c r="D23" s="251"/>
    </row>
    <row r="24" spans="2:4" s="1" customFormat="1" x14ac:dyDescent="0.3">
      <c r="B24" s="3" t="s">
        <v>194</v>
      </c>
      <c r="C24" s="251"/>
      <c r="D24" s="251"/>
    </row>
    <row r="25" spans="2:4" s="1" customFormat="1" x14ac:dyDescent="0.3">
      <c r="B25" s="11" t="s">
        <v>129</v>
      </c>
      <c r="C25" s="249" t="s">
        <v>228</v>
      </c>
      <c r="D25" s="249"/>
    </row>
    <row r="26" spans="2:4" s="1" customFormat="1" ht="36" customHeight="1" x14ac:dyDescent="0.3">
      <c r="B26" s="4" t="s">
        <v>130</v>
      </c>
      <c r="C26" s="252" t="s">
        <v>248</v>
      </c>
      <c r="D26" s="252"/>
    </row>
    <row r="27" spans="2:4" s="1" customFormat="1" x14ac:dyDescent="0.3">
      <c r="B27" s="11" t="s">
        <v>65</v>
      </c>
      <c r="C27" s="249" t="s">
        <v>290</v>
      </c>
      <c r="D27" s="249"/>
    </row>
    <row r="28" spans="2:4" s="1" customFormat="1" x14ac:dyDescent="0.3">
      <c r="B28" s="11" t="s">
        <v>195</v>
      </c>
      <c r="C28" s="249" t="s">
        <v>234</v>
      </c>
      <c r="D28" s="249"/>
    </row>
    <row r="29" spans="2:4" s="1" customFormat="1" x14ac:dyDescent="0.3">
      <c r="B29" s="11" t="s">
        <v>196</v>
      </c>
      <c r="C29" s="247" t="s">
        <v>291</v>
      </c>
      <c r="D29" s="247"/>
    </row>
    <row r="30" spans="2:4" s="1" customFormat="1" x14ac:dyDescent="0.3">
      <c r="B30" s="11" t="s">
        <v>68</v>
      </c>
      <c r="C30" s="252" t="s">
        <v>235</v>
      </c>
      <c r="D30" s="252"/>
    </row>
    <row r="31" spans="2:4" s="1" customFormat="1" x14ac:dyDescent="0.3">
      <c r="B31" s="11" t="s">
        <v>131</v>
      </c>
      <c r="C31" s="249" t="s">
        <v>229</v>
      </c>
      <c r="D31" s="249"/>
    </row>
    <row r="32" spans="2:4" s="1" customFormat="1" x14ac:dyDescent="0.3">
      <c r="B32" s="11" t="s">
        <v>69</v>
      </c>
      <c r="C32" s="249" t="s">
        <v>230</v>
      </c>
      <c r="D32" s="249"/>
    </row>
    <row r="33" spans="2:4" s="1" customFormat="1" x14ac:dyDescent="0.3">
      <c r="B33" s="7"/>
      <c r="C33" s="5"/>
      <c r="D33" s="4"/>
    </row>
    <row r="34" spans="2:4" s="1" customFormat="1" x14ac:dyDescent="0.3">
      <c r="B34" s="3" t="s">
        <v>191</v>
      </c>
      <c r="C34" s="250" t="s">
        <v>139</v>
      </c>
      <c r="D34" s="250"/>
    </row>
    <row r="35" spans="2:4" s="1" customFormat="1" x14ac:dyDescent="0.3">
      <c r="B35" s="3" t="s">
        <v>197</v>
      </c>
      <c r="C35" s="250"/>
      <c r="D35" s="250"/>
    </row>
    <row r="36" spans="2:4" s="1" customFormat="1" ht="52.5" customHeight="1" x14ac:dyDescent="0.3">
      <c r="B36" s="12" t="s">
        <v>93</v>
      </c>
      <c r="C36" s="249" t="s">
        <v>231</v>
      </c>
      <c r="D36" s="249"/>
    </row>
    <row r="37" spans="2:4" s="1" customFormat="1" ht="169.5" customHeight="1" x14ac:dyDescent="0.3">
      <c r="B37" s="12" t="s">
        <v>95</v>
      </c>
      <c r="C37" s="249" t="s">
        <v>232</v>
      </c>
      <c r="D37" s="249"/>
    </row>
    <row r="38" spans="2:4" s="1" customFormat="1" x14ac:dyDescent="0.3">
      <c r="B38" s="11"/>
      <c r="C38" s="4"/>
      <c r="D38" s="4"/>
    </row>
    <row r="39" spans="2:4" s="1" customFormat="1" x14ac:dyDescent="0.3">
      <c r="B39" s="3" t="s">
        <v>191</v>
      </c>
      <c r="C39" s="250" t="s">
        <v>139</v>
      </c>
      <c r="D39" s="250"/>
    </row>
    <row r="40" spans="2:4" s="1" customFormat="1" x14ac:dyDescent="0.3">
      <c r="B40" s="3" t="s">
        <v>198</v>
      </c>
      <c r="C40" s="250"/>
      <c r="D40" s="250"/>
    </row>
    <row r="41" spans="2:4" s="1" customFormat="1" ht="75" customHeight="1" x14ac:dyDescent="0.3">
      <c r="B41" s="8" t="s">
        <v>98</v>
      </c>
      <c r="C41" s="249" t="s">
        <v>292</v>
      </c>
      <c r="D41" s="249"/>
    </row>
    <row r="42" spans="2:4" s="1" customFormat="1" ht="32.25" customHeight="1" x14ac:dyDescent="0.3">
      <c r="B42" s="12" t="s">
        <v>99</v>
      </c>
      <c r="C42" s="249" t="s">
        <v>214</v>
      </c>
      <c r="D42" s="249"/>
    </row>
    <row r="43" spans="2:4" s="1" customFormat="1" x14ac:dyDescent="0.3">
      <c r="B43" s="12" t="s">
        <v>100</v>
      </c>
      <c r="C43" s="249" t="s">
        <v>213</v>
      </c>
      <c r="D43" s="249"/>
    </row>
    <row r="44" spans="2:4" s="1" customFormat="1" x14ac:dyDescent="0.3">
      <c r="B44" s="13"/>
      <c r="C44" s="14"/>
      <c r="D44" s="4"/>
    </row>
    <row r="45" spans="2:4" s="1" customFormat="1" x14ac:dyDescent="0.3">
      <c r="B45" s="3" t="s">
        <v>191</v>
      </c>
      <c r="C45" s="250" t="s">
        <v>139</v>
      </c>
      <c r="D45" s="250"/>
    </row>
    <row r="46" spans="2:4" s="1" customFormat="1" x14ac:dyDescent="0.3">
      <c r="B46" s="3" t="s">
        <v>199</v>
      </c>
      <c r="C46" s="250"/>
      <c r="D46" s="250"/>
    </row>
    <row r="47" spans="2:4" s="1" customFormat="1" x14ac:dyDescent="0.3">
      <c r="B47" s="5" t="s">
        <v>1</v>
      </c>
      <c r="C47" s="253" t="s">
        <v>295</v>
      </c>
      <c r="D47" s="253"/>
    </row>
    <row r="48" spans="2:4" s="1" customFormat="1" x14ac:dyDescent="0.3">
      <c r="B48" s="13" t="s">
        <v>2</v>
      </c>
      <c r="C48" s="253" t="s">
        <v>294</v>
      </c>
      <c r="D48" s="253"/>
    </row>
    <row r="49" spans="2:4" s="1" customFormat="1" ht="15.75" customHeight="1" x14ac:dyDescent="0.3">
      <c r="B49" s="13" t="s">
        <v>3</v>
      </c>
      <c r="C49" s="253" t="s">
        <v>296</v>
      </c>
      <c r="D49" s="253"/>
    </row>
    <row r="50" spans="2:4" s="1" customFormat="1" ht="14.25" customHeight="1" x14ac:dyDescent="0.3">
      <c r="B50" s="13" t="s">
        <v>4</v>
      </c>
      <c r="C50" s="253" t="s">
        <v>293</v>
      </c>
      <c r="D50" s="253"/>
    </row>
    <row r="51" spans="2:4" s="1" customFormat="1" x14ac:dyDescent="0.3">
      <c r="B51" s="13" t="s">
        <v>5</v>
      </c>
      <c r="C51" s="253" t="s">
        <v>297</v>
      </c>
      <c r="D51" s="253"/>
    </row>
    <row r="52" spans="2:4" s="1" customFormat="1" x14ac:dyDescent="0.3">
      <c r="B52" s="13" t="s">
        <v>6</v>
      </c>
      <c r="C52" s="253" t="s">
        <v>298</v>
      </c>
      <c r="D52" s="253"/>
    </row>
    <row r="53" spans="2:4" s="1" customFormat="1" x14ac:dyDescent="0.3">
      <c r="B53" s="13" t="s">
        <v>7</v>
      </c>
      <c r="C53" s="253" t="s">
        <v>299</v>
      </c>
      <c r="D53" s="253"/>
    </row>
    <row r="54" spans="2:4" s="1" customFormat="1" x14ac:dyDescent="0.3">
      <c r="B54" s="13" t="s">
        <v>52</v>
      </c>
      <c r="C54" s="253" t="s">
        <v>300</v>
      </c>
      <c r="D54" s="253"/>
    </row>
    <row r="55" spans="2:4" s="1" customFormat="1" x14ac:dyDescent="0.3">
      <c r="B55" s="13" t="s">
        <v>8</v>
      </c>
      <c r="C55" s="253" t="s">
        <v>301</v>
      </c>
      <c r="D55" s="253"/>
    </row>
    <row r="56" spans="2:4" s="1" customFormat="1" x14ac:dyDescent="0.3">
      <c r="B56" s="1" t="s">
        <v>9</v>
      </c>
      <c r="C56" s="253" t="s">
        <v>302</v>
      </c>
      <c r="D56" s="253"/>
    </row>
    <row r="57" spans="2:4" s="1" customFormat="1" x14ac:dyDescent="0.3"/>
    <row r="58" spans="2:4" s="1" customFormat="1" x14ac:dyDescent="0.3">
      <c r="B58" s="3" t="s">
        <v>191</v>
      </c>
      <c r="C58" s="15" t="s">
        <v>139</v>
      </c>
      <c r="D58" s="16"/>
    </row>
    <row r="59" spans="2:4" s="1" customFormat="1" x14ac:dyDescent="0.3">
      <c r="B59" s="3" t="s">
        <v>200</v>
      </c>
      <c r="C59" s="15"/>
      <c r="D59" s="16"/>
    </row>
    <row r="60" spans="2:4" s="1" customFormat="1" ht="68.25" customHeight="1" x14ac:dyDescent="0.3">
      <c r="B60" s="12" t="s">
        <v>36</v>
      </c>
      <c r="C60" s="253" t="s">
        <v>304</v>
      </c>
      <c r="D60" s="253"/>
    </row>
    <row r="61" spans="2:4" s="1" customFormat="1" ht="64.5" customHeight="1" x14ac:dyDescent="0.3">
      <c r="B61" s="12" t="s">
        <v>37</v>
      </c>
      <c r="C61" s="253" t="s">
        <v>305</v>
      </c>
      <c r="D61" s="253"/>
    </row>
    <row r="62" spans="2:4" s="1" customFormat="1" ht="101.25" customHeight="1" x14ac:dyDescent="0.3">
      <c r="B62" s="12" t="s">
        <v>233</v>
      </c>
      <c r="C62" s="253" t="s">
        <v>306</v>
      </c>
      <c r="D62" s="253"/>
    </row>
    <row r="63" spans="2:4" s="1" customFormat="1" ht="49.5" customHeight="1" x14ac:dyDescent="0.3">
      <c r="B63" s="12" t="s">
        <v>38</v>
      </c>
      <c r="C63" s="253" t="s">
        <v>307</v>
      </c>
      <c r="D63" s="253"/>
    </row>
    <row r="64" spans="2:4" s="1" customFormat="1" ht="15" customHeight="1" x14ac:dyDescent="0.3">
      <c r="B64" s="12" t="s">
        <v>39</v>
      </c>
      <c r="C64" s="253" t="s">
        <v>215</v>
      </c>
      <c r="D64" s="253"/>
    </row>
    <row r="65" spans="2:4" s="1" customFormat="1" x14ac:dyDescent="0.3">
      <c r="B65" s="12" t="s">
        <v>40</v>
      </c>
      <c r="C65" s="253" t="s">
        <v>216</v>
      </c>
      <c r="D65" s="253"/>
    </row>
    <row r="66" spans="2:4" s="1" customFormat="1" x14ac:dyDescent="0.3">
      <c r="B66" s="12" t="s">
        <v>9</v>
      </c>
      <c r="C66" s="253" t="s">
        <v>212</v>
      </c>
      <c r="D66" s="253"/>
    </row>
    <row r="67" spans="2:4" s="1" customFormat="1" x14ac:dyDescent="0.3"/>
    <row r="68" spans="2:4" s="1" customFormat="1" x14ac:dyDescent="0.3">
      <c r="B68" s="3" t="s">
        <v>191</v>
      </c>
      <c r="C68" s="250" t="s">
        <v>139</v>
      </c>
      <c r="D68" s="250"/>
    </row>
    <row r="69" spans="2:4" s="1" customFormat="1" x14ac:dyDescent="0.3">
      <c r="B69" s="3" t="s">
        <v>201</v>
      </c>
      <c r="C69" s="250"/>
      <c r="D69" s="250"/>
    </row>
    <row r="70" spans="2:4" s="1" customFormat="1" x14ac:dyDescent="0.3">
      <c r="B70" s="13" t="s">
        <v>202</v>
      </c>
      <c r="C70" s="253" t="s">
        <v>239</v>
      </c>
      <c r="D70" s="253"/>
    </row>
    <row r="71" spans="2:4" s="1" customFormat="1" x14ac:dyDescent="0.3">
      <c r="B71" s="13"/>
      <c r="C71" s="4"/>
      <c r="D71" s="4"/>
    </row>
    <row r="72" spans="2:4" s="1" customFormat="1" x14ac:dyDescent="0.3">
      <c r="B72" s="17"/>
      <c r="C72" s="18"/>
      <c r="D72" s="18"/>
    </row>
    <row r="73" spans="2:4" s="1" customFormat="1" x14ac:dyDescent="0.3">
      <c r="B73" s="17"/>
      <c r="C73" s="18"/>
      <c r="D73" s="19" t="s">
        <v>160</v>
      </c>
    </row>
    <row r="74" spans="2:4" s="1" customFormat="1" x14ac:dyDescent="0.3">
      <c r="B74" s="13"/>
      <c r="C74" s="18"/>
      <c r="D74" s="18"/>
    </row>
  </sheetData>
  <mergeCells count="51">
    <mergeCell ref="C66:D66"/>
    <mergeCell ref="C68:D69"/>
    <mergeCell ref="C70:D70"/>
    <mergeCell ref="C61:D61"/>
    <mergeCell ref="C62:D62"/>
    <mergeCell ref="C63:D63"/>
    <mergeCell ref="C64:D64"/>
    <mergeCell ref="C65:D65"/>
    <mergeCell ref="C60:D60"/>
    <mergeCell ref="C43:D43"/>
    <mergeCell ref="C45:D46"/>
    <mergeCell ref="C48:D48"/>
    <mergeCell ref="C49:D49"/>
    <mergeCell ref="C50:D50"/>
    <mergeCell ref="C51:D51"/>
    <mergeCell ref="C52:D52"/>
    <mergeCell ref="C53:D53"/>
    <mergeCell ref="C54:D54"/>
    <mergeCell ref="C55:D55"/>
    <mergeCell ref="C56:D56"/>
    <mergeCell ref="C47:D47"/>
    <mergeCell ref="C21:D21"/>
    <mergeCell ref="C23:D24"/>
    <mergeCell ref="C25:D25"/>
    <mergeCell ref="C42:D42"/>
    <mergeCell ref="C27:D27"/>
    <mergeCell ref="C28:D28"/>
    <mergeCell ref="C29:D29"/>
    <mergeCell ref="C30:D30"/>
    <mergeCell ref="C31:D31"/>
    <mergeCell ref="C32:D32"/>
    <mergeCell ref="C34:D35"/>
    <mergeCell ref="C36:D36"/>
    <mergeCell ref="C37:D37"/>
    <mergeCell ref="C39:D40"/>
    <mergeCell ref="C41:D41"/>
    <mergeCell ref="C26:D26"/>
    <mergeCell ref="C12:D12"/>
    <mergeCell ref="C6:D7"/>
    <mergeCell ref="C8:D8"/>
    <mergeCell ref="C9:D9"/>
    <mergeCell ref="C10:D10"/>
    <mergeCell ref="C11:D11"/>
    <mergeCell ref="C18:D18"/>
    <mergeCell ref="C19:D19"/>
    <mergeCell ref="C20:D20"/>
    <mergeCell ref="C13:D13"/>
    <mergeCell ref="C14:D14"/>
    <mergeCell ref="C15:D15"/>
    <mergeCell ref="C16:D16"/>
    <mergeCell ref="C17:D17"/>
  </mergeCells>
  <hyperlinks>
    <hyperlink ref="D73" location="Frontpage!A1" display="To Frontpage" xr:uid="{00000000-0004-0000-0A00-000000000000}"/>
  </hyperlinks>
  <pageMargins left="0.7" right="0.7" top="0.75" bottom="0.75" header="0.3" footer="0.3"/>
  <pageSetup paperSize="9" scale="38"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4"/>
  <sheetViews>
    <sheetView zoomScale="85" zoomScaleNormal="85" workbookViewId="0">
      <selection activeCell="B5" sqref="B5:D5"/>
    </sheetView>
  </sheetViews>
  <sheetFormatPr defaultColWidth="15.85546875" defaultRowHeight="17.25" x14ac:dyDescent="0.3"/>
  <cols>
    <col min="1" max="1" width="3.42578125" style="20" customWidth="1"/>
    <col min="2" max="2" width="33.7109375" style="194" bestFit="1" customWidth="1"/>
    <col min="3" max="3" width="1.5703125" style="49" customWidth="1"/>
    <col min="4" max="4" width="71" style="194" customWidth="1"/>
    <col min="5" max="6" width="23.5703125" style="194" customWidth="1"/>
    <col min="7" max="7" width="1.85546875" style="194" customWidth="1"/>
    <col min="8" max="8" width="15.85546875" style="194"/>
    <col min="9" max="9" width="6.140625" style="194" customWidth="1"/>
    <col min="10" max="16384" width="15.85546875" style="194"/>
  </cols>
  <sheetData>
    <row r="1" spans="2:4" s="20" customFormat="1" ht="12" customHeight="1" x14ac:dyDescent="0.3">
      <c r="C1" s="145"/>
    </row>
    <row r="2" spans="2:4" s="20" customFormat="1" ht="12" customHeight="1" x14ac:dyDescent="0.3">
      <c r="C2" s="145"/>
    </row>
    <row r="3" spans="2:4" s="20" customFormat="1" ht="12" customHeight="1" x14ac:dyDescent="0.3">
      <c r="C3" s="145"/>
    </row>
    <row r="4" spans="2:4" s="20" customFormat="1" ht="15.75" customHeight="1" x14ac:dyDescent="0.3">
      <c r="C4" s="145"/>
    </row>
    <row r="5" spans="2:4" s="20" customFormat="1" ht="24" customHeight="1" x14ac:dyDescent="0.35">
      <c r="B5" s="221" t="s">
        <v>391</v>
      </c>
      <c r="C5" s="221"/>
      <c r="D5" s="221"/>
    </row>
    <row r="6" spans="2:4" s="20" customFormat="1" ht="6" customHeight="1" x14ac:dyDescent="0.3">
      <c r="C6" s="145"/>
    </row>
    <row r="7" spans="2:4" s="20" customFormat="1" ht="15.75" customHeight="1" x14ac:dyDescent="0.3">
      <c r="B7" s="66" t="s">
        <v>172</v>
      </c>
      <c r="D7" s="193">
        <v>45565</v>
      </c>
    </row>
    <row r="8" spans="2:4" ht="11.25" customHeight="1" x14ac:dyDescent="0.3"/>
    <row r="10" spans="2:4" x14ac:dyDescent="0.3">
      <c r="B10" s="195" t="s">
        <v>355</v>
      </c>
    </row>
    <row r="11" spans="2:4" x14ac:dyDescent="0.3">
      <c r="B11" s="49" t="s">
        <v>174</v>
      </c>
      <c r="D11" s="49"/>
    </row>
    <row r="12" spans="2:4" x14ac:dyDescent="0.3">
      <c r="B12" s="196" t="s">
        <v>173</v>
      </c>
      <c r="D12" s="197" t="s">
        <v>174</v>
      </c>
    </row>
    <row r="13" spans="2:4" x14ac:dyDescent="0.3">
      <c r="B13" s="196"/>
    </row>
    <row r="14" spans="2:4" x14ac:dyDescent="0.3">
      <c r="B14" s="49" t="s">
        <v>176</v>
      </c>
    </row>
    <row r="15" spans="2:4" x14ac:dyDescent="0.3">
      <c r="B15" s="196" t="s">
        <v>175</v>
      </c>
      <c r="D15" s="197" t="s">
        <v>179</v>
      </c>
    </row>
    <row r="16" spans="2:4" x14ac:dyDescent="0.3">
      <c r="B16" s="196" t="s">
        <v>177</v>
      </c>
      <c r="D16" s="197" t="s">
        <v>178</v>
      </c>
    </row>
    <row r="17" spans="2:4" x14ac:dyDescent="0.3">
      <c r="B17" s="196" t="s">
        <v>352</v>
      </c>
      <c r="D17" s="197" t="s">
        <v>353</v>
      </c>
    </row>
    <row r="18" spans="2:4" x14ac:dyDescent="0.3">
      <c r="B18" s="196" t="s">
        <v>351</v>
      </c>
      <c r="D18" s="197" t="s">
        <v>354</v>
      </c>
    </row>
    <row r="19" spans="2:4" x14ac:dyDescent="0.3">
      <c r="B19" s="196" t="s">
        <v>180</v>
      </c>
      <c r="D19" s="197" t="s">
        <v>182</v>
      </c>
    </row>
    <row r="20" spans="2:4" x14ac:dyDescent="0.3">
      <c r="B20" s="196" t="s">
        <v>181</v>
      </c>
      <c r="D20" s="197" t="s">
        <v>183</v>
      </c>
    </row>
    <row r="21" spans="2:4" x14ac:dyDescent="0.3">
      <c r="B21" s="196"/>
    </row>
    <row r="22" spans="2:4" x14ac:dyDescent="0.3">
      <c r="B22" s="196" t="s">
        <v>313</v>
      </c>
      <c r="D22" s="197" t="s">
        <v>0</v>
      </c>
    </row>
    <row r="23" spans="2:4" x14ac:dyDescent="0.3">
      <c r="B23" s="196" t="s">
        <v>314</v>
      </c>
      <c r="D23" s="197" t="s">
        <v>112</v>
      </c>
    </row>
    <row r="24" spans="2:4" x14ac:dyDescent="0.3">
      <c r="B24" s="196" t="s">
        <v>315</v>
      </c>
      <c r="D24" s="197" t="s">
        <v>113</v>
      </c>
    </row>
    <row r="25" spans="2:4" x14ac:dyDescent="0.3">
      <c r="B25" s="196" t="s">
        <v>316</v>
      </c>
      <c r="D25" s="197" t="s">
        <v>114</v>
      </c>
    </row>
    <row r="26" spans="2:4" x14ac:dyDescent="0.3">
      <c r="B26" s="196" t="s">
        <v>317</v>
      </c>
      <c r="D26" s="197" t="s">
        <v>184</v>
      </c>
    </row>
    <row r="27" spans="2:4" x14ac:dyDescent="0.3">
      <c r="B27" s="196" t="s">
        <v>318</v>
      </c>
      <c r="D27" s="197" t="s">
        <v>170</v>
      </c>
    </row>
    <row r="28" spans="2:4" x14ac:dyDescent="0.3">
      <c r="B28" s="196" t="s">
        <v>319</v>
      </c>
      <c r="D28" s="197" t="s">
        <v>185</v>
      </c>
    </row>
    <row r="29" spans="2:4" x14ac:dyDescent="0.3">
      <c r="B29" s="196" t="s">
        <v>320</v>
      </c>
      <c r="D29" s="197" t="s">
        <v>115</v>
      </c>
    </row>
    <row r="30" spans="2:4" x14ac:dyDescent="0.3">
      <c r="B30" s="196" t="s">
        <v>321</v>
      </c>
      <c r="D30" s="197" t="s">
        <v>116</v>
      </c>
    </row>
    <row r="31" spans="2:4" x14ac:dyDescent="0.3">
      <c r="B31" s="196" t="s">
        <v>322</v>
      </c>
      <c r="D31" s="197" t="s">
        <v>117</v>
      </c>
    </row>
    <row r="32" spans="2:4" x14ac:dyDescent="0.3">
      <c r="B32" s="196" t="s">
        <v>323</v>
      </c>
      <c r="D32" s="197" t="s">
        <v>118</v>
      </c>
    </row>
    <row r="33" spans="2:5" x14ac:dyDescent="0.3">
      <c r="B33" s="196" t="s">
        <v>324</v>
      </c>
      <c r="D33" s="197" t="s">
        <v>186</v>
      </c>
    </row>
    <row r="34" spans="2:5" x14ac:dyDescent="0.3">
      <c r="B34" s="196" t="s">
        <v>325</v>
      </c>
      <c r="D34" s="197" t="s">
        <v>119</v>
      </c>
    </row>
    <row r="35" spans="2:5" x14ac:dyDescent="0.3">
      <c r="B35" s="196" t="s">
        <v>326</v>
      </c>
      <c r="D35" s="197" t="s">
        <v>187</v>
      </c>
    </row>
    <row r="36" spans="2:5" x14ac:dyDescent="0.3">
      <c r="B36" s="196" t="s">
        <v>327</v>
      </c>
      <c r="D36" s="197" t="s">
        <v>188</v>
      </c>
    </row>
    <row r="37" spans="2:5" x14ac:dyDescent="0.3">
      <c r="B37" s="196" t="s">
        <v>328</v>
      </c>
      <c r="D37" s="197" t="s">
        <v>171</v>
      </c>
    </row>
    <row r="38" spans="2:5" x14ac:dyDescent="0.3">
      <c r="B38" s="196" t="s">
        <v>329</v>
      </c>
      <c r="D38" s="197" t="s">
        <v>168</v>
      </c>
    </row>
    <row r="39" spans="2:5" x14ac:dyDescent="0.3">
      <c r="B39" s="196" t="s">
        <v>330</v>
      </c>
      <c r="D39" s="197" t="s">
        <v>169</v>
      </c>
    </row>
    <row r="40" spans="2:5" x14ac:dyDescent="0.3">
      <c r="E40" s="49"/>
    </row>
    <row r="41" spans="2:5" x14ac:dyDescent="0.3">
      <c r="E41" s="49"/>
    </row>
    <row r="42" spans="2:5" x14ac:dyDescent="0.3">
      <c r="B42" s="195" t="s">
        <v>189</v>
      </c>
      <c r="E42" s="49"/>
    </row>
    <row r="43" spans="2:5" x14ac:dyDescent="0.3">
      <c r="B43" s="196" t="s">
        <v>204</v>
      </c>
      <c r="D43" s="197" t="s">
        <v>138</v>
      </c>
      <c r="E43" s="49"/>
    </row>
    <row r="44" spans="2:5" x14ac:dyDescent="0.3">
      <c r="B44" s="196" t="s">
        <v>203</v>
      </c>
      <c r="D44" s="197" t="s">
        <v>191</v>
      </c>
    </row>
  </sheetData>
  <mergeCells count="1">
    <mergeCell ref="B5:D5"/>
  </mergeCells>
  <hyperlinks>
    <hyperlink ref="D12" location="'Tabel A - General Issuer Detail'!A1" display="General Issuer Detail" xr:uid="{00000000-0004-0000-0100-000000000000}"/>
    <hyperlink ref="D15" location="'G1-G4 - Cover pool inform.'!A1" display="General cover pool information " xr:uid="{00000000-0004-0000-0100-000001000000}"/>
    <hyperlink ref="D16" location="'G1-G4 - Cover pool inform.'!B25" display="Outstanding CBs" xr:uid="{00000000-0004-0000-0100-000002000000}"/>
    <hyperlink ref="D19" location="'G1-G4 - Cover pool inform.'!B61" display="Legal ALM (balance principle) adherence" xr:uid="{00000000-0004-0000-0100-000003000000}"/>
    <hyperlink ref="D20" location="'G1-G4 - Cover pool inform.'!B70" display="Additional characteristics of ALM business model for issued CBs" xr:uid="{00000000-0004-0000-0100-000004000000}"/>
    <hyperlink ref="D22" location="'Table 1-3 - Lending'!B7" display="Number of loans by property category" xr:uid="{00000000-0004-0000-0100-000005000000}"/>
    <hyperlink ref="D23" location="'Table 1-3 - Lending'!B16" display="Lending by property category, DKKbn" xr:uid="{00000000-0004-0000-0100-000006000000}"/>
    <hyperlink ref="D24" location="'Table 1-3 - Lending'!B23" display="Lending, by loan size, DKKbn" xr:uid="{00000000-0004-0000-0100-000007000000}"/>
    <hyperlink ref="D25" location="'Table 4 - LTV'!B7" display="Lending, by-loan to-value (LTV), current property value, DKKbn" xr:uid="{00000000-0004-0000-0100-000008000000}"/>
    <hyperlink ref="D26" location="'Table 4 - LTV'!B29" display="Lending, by-loan to-value (LTV), current property value, Per cent" xr:uid="{00000000-0004-0000-0100-000009000000}"/>
    <hyperlink ref="D27" location="'Table 4 - LTV'!B51" display="Lending, by-loan to-value (LTV), current property value, DKKbn (&quot;Sidste krone&quot;)" xr:uid="{00000000-0004-0000-0100-00000A000000}"/>
    <hyperlink ref="D28" location="'Table 4 - LTV'!B73" display="Lending, by-loan to-value (LTV), current property value, Per cent (&quot;Sidste krone&quot;)" xr:uid="{00000000-0004-0000-0100-00000B000000}"/>
    <hyperlink ref="D29" location="'Table 5 - Lending by region'!B7" display="Lending by region, DKKbn" xr:uid="{00000000-0004-0000-0100-00000C000000}"/>
    <hyperlink ref="D30" location="'Table 6-8 - Lending by loantype'!B6" display="Lending by loan type - IO Loans, DKKbn" xr:uid="{00000000-0004-0000-0100-00000D000000}"/>
    <hyperlink ref="D31" location="'Table 6-8 - Lending by loantype'!B23" display="Lending by loan type - Repayment Loans / Amortizing Loans, DKKbn" xr:uid="{00000000-0004-0000-0100-00000E000000}"/>
    <hyperlink ref="D32" location="'Table 6-8 - Lending by loantype'!B40" display="Lending by loan type - All loans, DKKbn" xr:uid="{00000000-0004-0000-0100-00000F000000}"/>
    <hyperlink ref="D33" location="'Table 9-11 - Lending'!B6" display="Lending by Seasoning, DKKbn (Seasoning defined by duration of customer relationship)" xr:uid="{00000000-0004-0000-0100-000010000000}"/>
    <hyperlink ref="D34" location="'Table 9-11 - Lending'!B20" display="Lending by remaining maturity, DKKbn" xr:uid="{00000000-0004-0000-0100-000011000000}"/>
    <hyperlink ref="D35" location="'Table 9-11 - Lending'!B35" display="90 day Non-performing loans by property type, as percentage of instalments payments, %" xr:uid="{00000000-0004-0000-0100-000012000000}"/>
    <hyperlink ref="D36" location="'Table 9-11 - Lending'!B45" display="90 day Non-performing loans by property type, as percentage of lending, %" xr:uid="{00000000-0004-0000-0100-000013000000}"/>
    <hyperlink ref="D37" location="'Table 9-11 - Lending'!B55" display="90 day Non-performing loans by property type, as percentage of lending, by continous LTV bracket, %" xr:uid="{00000000-0004-0000-0100-000014000000}"/>
    <hyperlink ref="D38" location="'Table 9-11 - Lending'!B67" display="Realised losses (DKKm)" xr:uid="{00000000-0004-0000-0100-000015000000}"/>
    <hyperlink ref="D39" location="'Table 9-11 - Lending'!B76" display="Realised losses (%)" xr:uid="{00000000-0004-0000-0100-000016000000}"/>
  </hyperlinks>
  <pageMargins left="0.78740157480314965" right="0.59055118110236227" top="0.78740157480314965" bottom="0.78740157480314965" header="0" footer="0"/>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1">
    <pageSetUpPr fitToPage="1"/>
  </sheetPr>
  <dimension ref="B1:I46"/>
  <sheetViews>
    <sheetView zoomScale="85" zoomScaleNormal="85" workbookViewId="0">
      <selection activeCell="B4" sqref="B4"/>
    </sheetView>
  </sheetViews>
  <sheetFormatPr defaultColWidth="15.85546875" defaultRowHeight="16.5" x14ac:dyDescent="0.3"/>
  <cols>
    <col min="1" max="1" width="3.42578125" style="20" customWidth="1"/>
    <col min="2" max="2" width="68.42578125" style="20" bestFit="1" customWidth="1"/>
    <col min="3" max="6" width="15.7109375" style="20" bestFit="1" customWidth="1"/>
    <col min="7" max="7" width="5.140625" style="20" customWidth="1"/>
    <col min="8" max="16384" width="15.85546875" style="20"/>
  </cols>
  <sheetData>
    <row r="1" spans="2:6" ht="12" customHeight="1" x14ac:dyDescent="0.3"/>
    <row r="2" spans="2:6" ht="12" customHeight="1" x14ac:dyDescent="0.3"/>
    <row r="3" spans="2:6" ht="12" customHeight="1" x14ac:dyDescent="0.3"/>
    <row r="4" spans="2:6" ht="36" customHeight="1" x14ac:dyDescent="0.3">
      <c r="B4" s="104" t="s">
        <v>245</v>
      </c>
      <c r="C4" s="222"/>
      <c r="D4" s="222"/>
    </row>
    <row r="5" spans="2:6" x14ac:dyDescent="0.3">
      <c r="B5" s="168" t="s">
        <v>53</v>
      </c>
      <c r="C5" s="169"/>
      <c r="D5" s="169"/>
      <c r="E5" s="169"/>
      <c r="F5" s="169"/>
    </row>
    <row r="6" spans="2:6" ht="3.75" customHeight="1" x14ac:dyDescent="0.3">
      <c r="B6" s="170"/>
      <c r="C6" s="171"/>
      <c r="D6" s="171"/>
      <c r="E6" s="171"/>
      <c r="F6" s="171"/>
    </row>
    <row r="7" spans="2:6" ht="3" customHeight="1" x14ac:dyDescent="0.3">
      <c r="B7" s="170"/>
    </row>
    <row r="8" spans="2:6" ht="3.75" customHeight="1" x14ac:dyDescent="0.3"/>
    <row r="9" spans="2:6" x14ac:dyDescent="0.3">
      <c r="B9" s="172" t="s">
        <v>265</v>
      </c>
      <c r="C9" s="108" t="s">
        <v>421</v>
      </c>
      <c r="D9" s="108" t="s">
        <v>422</v>
      </c>
      <c r="E9" s="108" t="s">
        <v>423</v>
      </c>
      <c r="F9" s="108" t="s">
        <v>424</v>
      </c>
    </row>
    <row r="10" spans="2:6" x14ac:dyDescent="0.3">
      <c r="B10" s="31" t="s">
        <v>54</v>
      </c>
      <c r="C10" s="109">
        <v>203.29764302022991</v>
      </c>
      <c r="D10" s="109">
        <v>197.67968670641989</v>
      </c>
      <c r="E10" s="109">
        <v>196.74970780084007</v>
      </c>
      <c r="F10" s="109">
        <v>192.89033633408997</v>
      </c>
    </row>
    <row r="11" spans="2:6" x14ac:dyDescent="0.3">
      <c r="B11" s="31" t="s">
        <v>266</v>
      </c>
      <c r="C11" s="109">
        <v>190.28436018959997</v>
      </c>
      <c r="D11" s="109">
        <v>186.33430599241001</v>
      </c>
      <c r="E11" s="109">
        <v>184.24198961724002</v>
      </c>
      <c r="F11" s="109">
        <v>181.95616960001999</v>
      </c>
    </row>
    <row r="12" spans="2:6" ht="33" x14ac:dyDescent="0.3">
      <c r="B12" s="173" t="s">
        <v>55</v>
      </c>
      <c r="C12" s="174">
        <v>190.28436018959997</v>
      </c>
      <c r="D12" s="174">
        <v>186.33430599241001</v>
      </c>
      <c r="E12" s="174">
        <v>184.24198961724002</v>
      </c>
      <c r="F12" s="174">
        <v>181.95616960001999</v>
      </c>
    </row>
    <row r="13" spans="2:6" x14ac:dyDescent="0.3">
      <c r="B13" s="175" t="s">
        <v>56</v>
      </c>
      <c r="C13" s="176">
        <v>0.21443860304848505</v>
      </c>
      <c r="D13" s="176">
        <v>0.219144249852227</v>
      </c>
      <c r="E13" s="176">
        <v>0.22220149806360912</v>
      </c>
      <c r="F13" s="176">
        <v>0.22234029986720907</v>
      </c>
    </row>
    <row r="14" spans="2:6" x14ac:dyDescent="0.3">
      <c r="B14" s="31" t="s">
        <v>57</v>
      </c>
      <c r="C14" s="177">
        <v>0.2318246948562645</v>
      </c>
      <c r="D14" s="177">
        <v>0.23689433729914652</v>
      </c>
      <c r="E14" s="177">
        <v>0.24017513325591971</v>
      </c>
      <c r="F14" s="177">
        <v>0.2403355292796279</v>
      </c>
    </row>
    <row r="15" spans="2:6" x14ac:dyDescent="0.3">
      <c r="B15" s="31" t="s">
        <v>121</v>
      </c>
      <c r="C15" s="109">
        <v>177.94776048281003</v>
      </c>
      <c r="D15" s="109">
        <v>172.28071987522</v>
      </c>
      <c r="E15" s="109">
        <v>171.27219831543002</v>
      </c>
      <c r="F15" s="109">
        <v>168.01117564441003</v>
      </c>
    </row>
    <row r="16" spans="2:6" x14ac:dyDescent="0.3">
      <c r="B16" s="31" t="s">
        <v>58</v>
      </c>
      <c r="C16" s="109">
        <v>4</v>
      </c>
      <c r="D16" s="109">
        <v>4</v>
      </c>
      <c r="E16" s="109">
        <v>4</v>
      </c>
      <c r="F16" s="109">
        <v>4</v>
      </c>
    </row>
    <row r="17" spans="2:6" x14ac:dyDescent="0.3">
      <c r="B17" s="178" t="s">
        <v>267</v>
      </c>
      <c r="C17" s="109">
        <v>0</v>
      </c>
      <c r="D17" s="109">
        <v>0</v>
      </c>
      <c r="E17" s="109">
        <v>0</v>
      </c>
      <c r="F17" s="109">
        <v>0</v>
      </c>
    </row>
    <row r="18" spans="2:6" x14ac:dyDescent="0.3">
      <c r="B18" s="175" t="s">
        <v>122</v>
      </c>
      <c r="C18" s="216" t="s">
        <v>426</v>
      </c>
      <c r="D18" s="216" t="s">
        <v>426</v>
      </c>
      <c r="E18" s="216" t="s">
        <v>426</v>
      </c>
      <c r="F18" s="216" t="s">
        <v>426</v>
      </c>
    </row>
    <row r="19" spans="2:6" x14ac:dyDescent="0.3">
      <c r="B19" s="39" t="s">
        <v>123</v>
      </c>
      <c r="C19" s="109">
        <v>27.164650780000002</v>
      </c>
      <c r="D19" s="109">
        <v>25.972428849999996</v>
      </c>
      <c r="E19" s="109">
        <v>4.9964405200000002</v>
      </c>
      <c r="F19" s="109">
        <v>-1.0169960700000005</v>
      </c>
    </row>
    <row r="20" spans="2:6" ht="33" x14ac:dyDescent="0.3">
      <c r="B20" s="179" t="s">
        <v>124</v>
      </c>
      <c r="C20" s="174">
        <v>9.0920799999999992E-6</v>
      </c>
      <c r="D20" s="174">
        <v>3.6012389600000006E-3</v>
      </c>
      <c r="E20" s="174">
        <v>7.8983300000000007E-6</v>
      </c>
      <c r="F20" s="174">
        <v>0</v>
      </c>
    </row>
    <row r="21" spans="2:6" ht="9.75" customHeight="1" x14ac:dyDescent="0.3">
      <c r="B21" s="170"/>
      <c r="C21" s="171"/>
      <c r="D21" s="171"/>
      <c r="E21" s="171"/>
      <c r="F21" s="171"/>
    </row>
    <row r="22" spans="2:6" x14ac:dyDescent="0.3">
      <c r="B22" s="180"/>
      <c r="C22" s="171"/>
      <c r="D22" s="171"/>
      <c r="E22" s="171"/>
      <c r="F22" s="171"/>
    </row>
    <row r="23" spans="2:6" x14ac:dyDescent="0.3">
      <c r="B23" s="181" t="s">
        <v>59</v>
      </c>
      <c r="C23" s="182"/>
      <c r="D23" s="182"/>
      <c r="E23" s="182"/>
      <c r="F23" s="182"/>
    </row>
    <row r="24" spans="2:6" x14ac:dyDescent="0.3">
      <c r="B24" s="34" t="s">
        <v>125</v>
      </c>
      <c r="C24" s="183">
        <v>195.30500000000001</v>
      </c>
      <c r="D24" s="183">
        <v>193.86500000000001</v>
      </c>
      <c r="E24" s="183">
        <v>191.66900000000001</v>
      </c>
      <c r="F24" s="183">
        <v>189.303</v>
      </c>
    </row>
    <row r="25" spans="2:6" x14ac:dyDescent="0.3">
      <c r="B25" s="181" t="s">
        <v>60</v>
      </c>
      <c r="C25" s="182"/>
      <c r="D25" s="182"/>
      <c r="E25" s="182"/>
      <c r="F25" s="182"/>
    </row>
    <row r="26" spans="2:6" ht="3" customHeight="1" x14ac:dyDescent="0.3">
      <c r="B26" s="184"/>
      <c r="C26" s="182"/>
      <c r="D26" s="182"/>
      <c r="E26" s="182"/>
      <c r="F26" s="182"/>
    </row>
    <row r="27" spans="2:6" x14ac:dyDescent="0.3">
      <c r="B27" s="173" t="s">
        <v>61</v>
      </c>
      <c r="C27" s="179"/>
      <c r="D27" s="179"/>
      <c r="E27" s="179"/>
      <c r="F27" s="179"/>
    </row>
    <row r="28" spans="2:6" x14ac:dyDescent="0.3">
      <c r="B28" s="185" t="s">
        <v>102</v>
      </c>
      <c r="C28" s="186">
        <v>1.9E-2</v>
      </c>
      <c r="D28" s="186">
        <v>2.1999999999999999E-2</v>
      </c>
      <c r="E28" s="186">
        <v>2.5000000000000001E-2</v>
      </c>
      <c r="F28" s="186">
        <v>2.3E-2</v>
      </c>
    </row>
    <row r="29" spans="2:6" x14ac:dyDescent="0.3">
      <c r="B29" s="185" t="s">
        <v>103</v>
      </c>
      <c r="C29" s="186">
        <v>0.54300000000000004</v>
      </c>
      <c r="D29" s="186">
        <v>0.53800000000000003</v>
      </c>
      <c r="E29" s="186">
        <v>0.56999999999999995</v>
      </c>
      <c r="F29" s="186">
        <v>0.61699999999999999</v>
      </c>
    </row>
    <row r="30" spans="2:6" x14ac:dyDescent="0.3">
      <c r="B30" s="185" t="s">
        <v>104</v>
      </c>
      <c r="C30" s="186">
        <v>194.74299999999999</v>
      </c>
      <c r="D30" s="186">
        <v>193.30500000000001</v>
      </c>
      <c r="E30" s="186">
        <v>191.07499999999999</v>
      </c>
      <c r="F30" s="186">
        <v>188.66399999999999</v>
      </c>
    </row>
    <row r="31" spans="2:6" x14ac:dyDescent="0.3">
      <c r="B31" s="173" t="s">
        <v>62</v>
      </c>
      <c r="C31" s="187"/>
      <c r="D31" s="187"/>
      <c r="E31" s="187"/>
      <c r="F31" s="187"/>
    </row>
    <row r="32" spans="2:6" x14ac:dyDescent="0.3">
      <c r="B32" s="185" t="s">
        <v>105</v>
      </c>
      <c r="C32" s="186">
        <v>194.63800000000001</v>
      </c>
      <c r="D32" s="186">
        <v>193.15700000000001</v>
      </c>
      <c r="E32" s="186">
        <v>190.93600000000001</v>
      </c>
      <c r="F32" s="186">
        <v>188.53</v>
      </c>
    </row>
    <row r="33" spans="2:9" x14ac:dyDescent="0.3">
      <c r="B33" s="185" t="s">
        <v>106</v>
      </c>
      <c r="C33" s="186">
        <v>0.66700000000000004</v>
      </c>
      <c r="D33" s="186">
        <v>0.70799999999999996</v>
      </c>
      <c r="E33" s="186">
        <v>0.73399999999999999</v>
      </c>
      <c r="F33" s="186">
        <v>0.77300000000000002</v>
      </c>
    </row>
    <row r="34" spans="2:9" x14ac:dyDescent="0.3">
      <c r="B34" s="185" t="s">
        <v>107</v>
      </c>
      <c r="C34" s="188">
        <v>0</v>
      </c>
      <c r="D34" s="188">
        <v>0</v>
      </c>
      <c r="E34" s="188">
        <v>0</v>
      </c>
      <c r="F34" s="188">
        <v>0</v>
      </c>
    </row>
    <row r="35" spans="2:9" x14ac:dyDescent="0.3">
      <c r="B35" s="185" t="s">
        <v>108</v>
      </c>
      <c r="C35" s="188">
        <v>0</v>
      </c>
      <c r="D35" s="188">
        <v>0</v>
      </c>
      <c r="E35" s="188">
        <v>0</v>
      </c>
      <c r="F35" s="188">
        <v>0</v>
      </c>
    </row>
    <row r="36" spans="2:9" x14ac:dyDescent="0.3">
      <c r="B36" s="173" t="s">
        <v>335</v>
      </c>
      <c r="C36" s="187"/>
      <c r="D36" s="187"/>
      <c r="E36" s="187"/>
      <c r="F36" s="187"/>
    </row>
    <row r="37" spans="2:9" ht="33" x14ac:dyDescent="0.3">
      <c r="B37" s="185" t="s">
        <v>126</v>
      </c>
      <c r="C37" s="186">
        <v>54.249000000000002</v>
      </c>
      <c r="D37" s="186">
        <v>53.786999999999999</v>
      </c>
      <c r="E37" s="186">
        <v>52.793999999999997</v>
      </c>
      <c r="F37" s="186">
        <v>55.116</v>
      </c>
    </row>
    <row r="38" spans="2:9" ht="33" x14ac:dyDescent="0.3">
      <c r="B38" s="185" t="s">
        <v>109</v>
      </c>
      <c r="C38" s="186">
        <v>137.495</v>
      </c>
      <c r="D38" s="186">
        <v>136.55600000000001</v>
      </c>
      <c r="E38" s="186">
        <v>135.33699999999999</v>
      </c>
      <c r="F38" s="186">
        <v>130.79400000000001</v>
      </c>
      <c r="I38" s="189"/>
    </row>
    <row r="39" spans="2:9" x14ac:dyDescent="0.3">
      <c r="B39" s="185" t="s">
        <v>110</v>
      </c>
      <c r="C39" s="186">
        <v>3.5609999999999999</v>
      </c>
      <c r="D39" s="186">
        <v>3.5219999999999998</v>
      </c>
      <c r="E39" s="186">
        <v>3.5390000000000001</v>
      </c>
      <c r="F39" s="186">
        <v>3.3929999999999998</v>
      </c>
    </row>
    <row r="40" spans="2:9" x14ac:dyDescent="0.3">
      <c r="B40" s="173" t="s">
        <v>336</v>
      </c>
      <c r="C40" s="190">
        <v>195.30500000000001</v>
      </c>
      <c r="D40" s="190">
        <v>193.86500000000001</v>
      </c>
      <c r="E40" s="190">
        <v>191.66900000000001</v>
      </c>
      <c r="F40" s="190">
        <v>189.303</v>
      </c>
    </row>
    <row r="41" spans="2:9" x14ac:dyDescent="0.3">
      <c r="B41" s="31" t="s">
        <v>127</v>
      </c>
      <c r="C41" s="191">
        <v>0.39600000000000002</v>
      </c>
      <c r="D41" s="191">
        <v>0.33100000000000002</v>
      </c>
      <c r="E41" s="191">
        <v>0.32400000000000001</v>
      </c>
      <c r="F41" s="191">
        <v>0.21199999999999999</v>
      </c>
    </row>
    <row r="42" spans="2:9" ht="33" x14ac:dyDescent="0.3">
      <c r="B42" s="179" t="s">
        <v>268</v>
      </c>
      <c r="C42" s="192">
        <v>0.3987506565237271</v>
      </c>
      <c r="D42" s="192">
        <v>0.39714220624517899</v>
      </c>
      <c r="E42" s="192">
        <v>0.37840130329898075</v>
      </c>
      <c r="F42" s="192">
        <v>0.3730895350030155</v>
      </c>
    </row>
    <row r="46" spans="2:9" x14ac:dyDescent="0.3">
      <c r="F46" s="46" t="s">
        <v>244</v>
      </c>
    </row>
  </sheetData>
  <mergeCells count="1">
    <mergeCell ref="C4:D4"/>
  </mergeCells>
  <hyperlinks>
    <hyperlink ref="F46" location="Contents!A1" display="To Frontpage" xr:uid="{00000000-0004-0000-0200-000000000000}"/>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2">
    <pageSetUpPr fitToPage="1"/>
  </sheetPr>
  <dimension ref="A3:L133"/>
  <sheetViews>
    <sheetView zoomScale="85" zoomScaleNormal="85" workbookViewId="0">
      <selection activeCell="B4" sqref="B4:E4"/>
    </sheetView>
  </sheetViews>
  <sheetFormatPr defaultRowHeight="16.5" x14ac:dyDescent="0.3"/>
  <cols>
    <col min="1" max="1" width="3.28515625" style="20" customWidth="1"/>
    <col min="2" max="2" width="57.140625" style="20" customWidth="1"/>
    <col min="3" max="3" width="15.85546875" style="20" customWidth="1"/>
    <col min="4" max="8" width="10.7109375" style="20" customWidth="1"/>
    <col min="9" max="9" width="10.85546875" style="20" customWidth="1"/>
    <col min="10" max="10" width="10.7109375" style="20" customWidth="1"/>
    <col min="11" max="11" width="9.140625" style="20"/>
    <col min="12" max="12" width="8.85546875" style="20" customWidth="1"/>
    <col min="13" max="16384" width="9.140625" style="20"/>
  </cols>
  <sheetData>
    <row r="3" spans="2:10" ht="12" customHeight="1" x14ac:dyDescent="0.3"/>
    <row r="4" spans="2:10" ht="18" x14ac:dyDescent="0.3">
      <c r="B4" s="223" t="s">
        <v>405</v>
      </c>
      <c r="C4" s="224"/>
      <c r="D4" s="224"/>
      <c r="E4" s="224"/>
      <c r="F4" s="104"/>
      <c r="G4" s="104"/>
      <c r="H4" s="104"/>
      <c r="I4" s="104"/>
    </row>
    <row r="5" spans="2:10" ht="4.5" customHeight="1" x14ac:dyDescent="0.3">
      <c r="B5" s="227"/>
      <c r="C5" s="227"/>
      <c r="D5" s="227"/>
      <c r="E5" s="227"/>
      <c r="F5" s="227"/>
      <c r="G5" s="227"/>
      <c r="H5" s="227"/>
      <c r="I5" s="227"/>
    </row>
    <row r="6" spans="2:10" ht="5.25" customHeight="1" x14ac:dyDescent="0.3">
      <c r="B6" s="105"/>
      <c r="C6" s="105"/>
      <c r="D6" s="105"/>
      <c r="E6" s="105"/>
      <c r="F6" s="105"/>
      <c r="G6" s="105"/>
      <c r="H6" s="105"/>
      <c r="I6" s="105"/>
    </row>
    <row r="7" spans="2:10" x14ac:dyDescent="0.3">
      <c r="B7" s="106" t="s">
        <v>64</v>
      </c>
      <c r="C7" s="107"/>
      <c r="D7" s="107"/>
      <c r="E7" s="107"/>
      <c r="F7" s="107"/>
      <c r="G7" s="108" t="s">
        <v>421</v>
      </c>
      <c r="H7" s="108" t="s">
        <v>422</v>
      </c>
      <c r="I7" s="108" t="s">
        <v>423</v>
      </c>
      <c r="J7" s="108" t="s">
        <v>424</v>
      </c>
    </row>
    <row r="8" spans="2:10" x14ac:dyDescent="0.3">
      <c r="B8" s="32" t="s">
        <v>129</v>
      </c>
      <c r="G8" s="109">
        <v>218.45370465050019</v>
      </c>
      <c r="H8" s="109">
        <v>214.15727224995968</v>
      </c>
      <c r="I8" s="109">
        <v>211.7904037968984</v>
      </c>
      <c r="J8" s="109">
        <v>209.05335693389628</v>
      </c>
    </row>
    <row r="9" spans="2:10" x14ac:dyDescent="0.3">
      <c r="B9" s="32" t="s">
        <v>270</v>
      </c>
      <c r="G9" s="110">
        <v>1.6594435564724901</v>
      </c>
      <c r="H9" s="110">
        <v>1.5641888470782443</v>
      </c>
      <c r="I9" s="110">
        <v>1.7377132171463534</v>
      </c>
      <c r="J9" s="110">
        <v>1.6942409118231012</v>
      </c>
    </row>
    <row r="10" spans="2:10" x14ac:dyDescent="0.3">
      <c r="B10" s="32" t="s">
        <v>308</v>
      </c>
      <c r="G10" s="110">
        <v>23.18971205575291</v>
      </c>
      <c r="H10" s="110">
        <v>23.988833863255927</v>
      </c>
      <c r="I10" s="110">
        <v>23.955395406871673</v>
      </c>
      <c r="J10" s="110">
        <v>23.90611783069409</v>
      </c>
    </row>
    <row r="11" spans="2:10" x14ac:dyDescent="0.3">
      <c r="B11" s="32" t="s">
        <v>271</v>
      </c>
      <c r="C11" s="32" t="s">
        <v>390</v>
      </c>
      <c r="D11" s="32"/>
      <c r="E11" s="32"/>
      <c r="F11" s="32"/>
      <c r="G11" s="111">
        <v>0.11904924223491498</v>
      </c>
      <c r="H11" s="111">
        <v>0.12408130883216906</v>
      </c>
      <c r="I11" s="111">
        <v>0.1253445429770248</v>
      </c>
      <c r="J11" s="111">
        <v>0.12320165637440872</v>
      </c>
    </row>
    <row r="12" spans="2:10" x14ac:dyDescent="0.3">
      <c r="B12" s="52"/>
      <c r="C12" s="112" t="s">
        <v>389</v>
      </c>
      <c r="D12" s="112"/>
      <c r="E12" s="112"/>
      <c r="F12" s="112"/>
      <c r="G12" s="113">
        <v>0.08</v>
      </c>
      <c r="H12" s="113">
        <v>0.08</v>
      </c>
      <c r="I12" s="113">
        <v>0.08</v>
      </c>
      <c r="J12" s="113">
        <v>0.08</v>
      </c>
    </row>
    <row r="13" spans="2:10" x14ac:dyDescent="0.3">
      <c r="B13" s="32" t="s">
        <v>66</v>
      </c>
      <c r="G13" s="114">
        <v>197.44499999999999</v>
      </c>
      <c r="H13" s="114">
        <v>195.387</v>
      </c>
      <c r="I13" s="114">
        <v>193.358</v>
      </c>
      <c r="J13" s="114">
        <v>191.02099999999999</v>
      </c>
    </row>
    <row r="14" spans="2:10" x14ac:dyDescent="0.3">
      <c r="C14" s="32" t="s">
        <v>67</v>
      </c>
      <c r="D14" s="32"/>
      <c r="E14" s="32"/>
      <c r="F14" s="32"/>
      <c r="G14" s="114">
        <v>6.125</v>
      </c>
      <c r="H14" s="114">
        <v>12.977</v>
      </c>
      <c r="I14" s="114">
        <v>1.601</v>
      </c>
      <c r="J14" s="114">
        <v>5.1619999999999999</v>
      </c>
    </row>
    <row r="15" spans="2:10" x14ac:dyDescent="0.3">
      <c r="B15" s="32" t="s">
        <v>164</v>
      </c>
      <c r="G15" s="114">
        <v>0</v>
      </c>
      <c r="H15" s="114">
        <v>0</v>
      </c>
      <c r="I15" s="114">
        <v>0</v>
      </c>
      <c r="J15" s="114">
        <v>0</v>
      </c>
    </row>
    <row r="16" spans="2:10" x14ac:dyDescent="0.3">
      <c r="B16" s="32" t="s">
        <v>332</v>
      </c>
      <c r="G16" s="115">
        <v>4</v>
      </c>
      <c r="H16" s="115">
        <v>4</v>
      </c>
      <c r="I16" s="115">
        <v>4</v>
      </c>
      <c r="J16" s="115">
        <v>4</v>
      </c>
    </row>
    <row r="17" spans="1:10" x14ac:dyDescent="0.3">
      <c r="B17" s="32" t="s">
        <v>68</v>
      </c>
      <c r="G17" s="115">
        <v>1.2955565170717729</v>
      </c>
      <c r="H17" s="115">
        <v>1.2954836434876287</v>
      </c>
      <c r="I17" s="115">
        <v>1.2949645648651278</v>
      </c>
      <c r="J17" s="115">
        <v>1.294733936197807</v>
      </c>
    </row>
    <row r="18" spans="1:10" x14ac:dyDescent="0.3">
      <c r="A18" s="71"/>
      <c r="B18" s="116" t="s">
        <v>131</v>
      </c>
      <c r="C18" s="88"/>
      <c r="D18" s="88"/>
      <c r="E18" s="88"/>
      <c r="F18" s="88"/>
      <c r="G18" s="117">
        <v>0</v>
      </c>
      <c r="H18" s="117">
        <v>0</v>
      </c>
      <c r="I18" s="117">
        <v>0</v>
      </c>
      <c r="J18" s="117">
        <v>0</v>
      </c>
    </row>
    <row r="19" spans="1:10" x14ac:dyDescent="0.3">
      <c r="B19" s="116" t="s">
        <v>333</v>
      </c>
      <c r="C19" s="88"/>
      <c r="D19" s="88"/>
      <c r="E19" s="88"/>
      <c r="F19" s="88"/>
      <c r="G19" s="117">
        <v>17.26471336654247</v>
      </c>
      <c r="H19" s="117">
        <v>16.8787089661467</v>
      </c>
      <c r="I19" s="117">
        <v>17.327278806254611</v>
      </c>
      <c r="J19" s="117">
        <v>17.04526640547622</v>
      </c>
    </row>
    <row r="20" spans="1:10" x14ac:dyDescent="0.3">
      <c r="A20" s="71"/>
      <c r="B20" s="116" t="s">
        <v>334</v>
      </c>
      <c r="C20" s="88"/>
      <c r="D20" s="88"/>
      <c r="E20" s="88"/>
      <c r="F20" s="88"/>
      <c r="G20" s="117">
        <v>17.26471336654247</v>
      </c>
      <c r="H20" s="117">
        <v>16.8787089661467</v>
      </c>
      <c r="I20" s="117">
        <v>17.327278806254611</v>
      </c>
      <c r="J20" s="117">
        <v>17.04526640547622</v>
      </c>
    </row>
    <row r="21" spans="1:10" x14ac:dyDescent="0.3">
      <c r="B21" s="118"/>
      <c r="C21" s="88"/>
      <c r="D21" s="88"/>
      <c r="E21" s="88"/>
      <c r="F21" s="88"/>
      <c r="G21" s="119"/>
      <c r="H21" s="119"/>
      <c r="I21" s="119"/>
      <c r="J21" s="119"/>
    </row>
    <row r="22" spans="1:10" x14ac:dyDescent="0.3">
      <c r="B22" s="120" t="s">
        <v>269</v>
      </c>
      <c r="C22" s="121"/>
      <c r="D22" s="122"/>
      <c r="E22" s="122"/>
      <c r="F22" s="122"/>
      <c r="G22" s="123">
        <v>0</v>
      </c>
      <c r="H22" s="123">
        <v>0</v>
      </c>
      <c r="I22" s="124">
        <v>0</v>
      </c>
      <c r="J22" s="123">
        <v>0</v>
      </c>
    </row>
    <row r="23" spans="1:10" x14ac:dyDescent="0.3">
      <c r="B23" s="61"/>
      <c r="C23" s="125"/>
      <c r="D23" s="88"/>
      <c r="E23" s="88"/>
      <c r="F23" s="88"/>
      <c r="G23" s="126"/>
      <c r="H23" s="127"/>
      <c r="I23" s="127"/>
      <c r="J23" s="127"/>
    </row>
    <row r="24" spans="1:10" ht="21" customHeight="1" x14ac:dyDescent="0.3"/>
    <row r="25" spans="1:10" ht="18" x14ac:dyDescent="0.3">
      <c r="B25" s="223" t="s">
        <v>263</v>
      </c>
      <c r="C25" s="224"/>
      <c r="D25" s="224"/>
      <c r="E25" s="224"/>
      <c r="F25" s="128"/>
      <c r="G25" s="104"/>
      <c r="H25" s="104"/>
      <c r="I25" s="104"/>
      <c r="J25" s="104"/>
    </row>
    <row r="26" spans="1:10" ht="5.25" customHeight="1" x14ac:dyDescent="0.3">
      <c r="B26" s="105"/>
      <c r="C26" s="105"/>
      <c r="D26" s="105"/>
      <c r="E26" s="105"/>
      <c r="F26" s="105"/>
      <c r="G26" s="105"/>
      <c r="H26" s="105"/>
      <c r="I26" s="105"/>
      <c r="J26" s="105"/>
    </row>
    <row r="27" spans="1:10" x14ac:dyDescent="0.3">
      <c r="B27" s="106" t="s">
        <v>64</v>
      </c>
      <c r="C27" s="107"/>
      <c r="D27" s="107"/>
      <c r="E27" s="107"/>
      <c r="F27" s="107"/>
      <c r="G27" s="108" t="s">
        <v>421</v>
      </c>
      <c r="H27" s="108" t="s">
        <v>422</v>
      </c>
      <c r="I27" s="108" t="s">
        <v>423</v>
      </c>
      <c r="J27" s="108" t="s">
        <v>424</v>
      </c>
    </row>
    <row r="28" spans="1:10" x14ac:dyDescent="0.3">
      <c r="B28" s="32" t="s">
        <v>66</v>
      </c>
      <c r="G28" s="129">
        <v>197.44499999999999</v>
      </c>
      <c r="H28" s="129">
        <v>195.387</v>
      </c>
      <c r="I28" s="129">
        <v>193.358</v>
      </c>
      <c r="J28" s="129">
        <v>191.02099999999999</v>
      </c>
    </row>
    <row r="29" spans="1:10" x14ac:dyDescent="0.3">
      <c r="B29" s="32" t="s">
        <v>132</v>
      </c>
      <c r="G29" s="130"/>
      <c r="H29" s="129"/>
      <c r="I29" s="129"/>
      <c r="J29" s="129"/>
    </row>
    <row r="30" spans="1:10" x14ac:dyDescent="0.3">
      <c r="B30" s="32" t="s">
        <v>358</v>
      </c>
      <c r="C30" s="32" t="s">
        <v>70</v>
      </c>
      <c r="D30" s="32"/>
      <c r="E30" s="32"/>
      <c r="F30" s="32"/>
      <c r="G30" s="129">
        <v>6.125</v>
      </c>
      <c r="H30" s="129">
        <v>12.977</v>
      </c>
      <c r="I30" s="129">
        <v>1.601</v>
      </c>
      <c r="J30" s="129">
        <v>5.1619999999999999</v>
      </c>
    </row>
    <row r="31" spans="1:10" x14ac:dyDescent="0.3">
      <c r="C31" s="32" t="s">
        <v>163</v>
      </c>
      <c r="D31" s="32"/>
      <c r="E31" s="32"/>
      <c r="F31" s="32"/>
      <c r="G31" s="129">
        <v>25.484999999999999</v>
      </c>
      <c r="H31" s="129">
        <v>16.361000000000001</v>
      </c>
      <c r="I31" s="129">
        <v>24.356000000000002</v>
      </c>
      <c r="J31" s="129">
        <v>21.37</v>
      </c>
    </row>
    <row r="32" spans="1:10" x14ac:dyDescent="0.3">
      <c r="C32" s="131" t="s">
        <v>162</v>
      </c>
      <c r="D32" s="131"/>
      <c r="E32" s="131"/>
      <c r="F32" s="131"/>
      <c r="G32" s="129">
        <v>0</v>
      </c>
      <c r="H32" s="132">
        <v>15.699</v>
      </c>
      <c r="I32" s="132">
        <v>5.1719999999999997</v>
      </c>
      <c r="J32" s="132">
        <v>1.708</v>
      </c>
    </row>
    <row r="33" spans="2:10" x14ac:dyDescent="0.3">
      <c r="C33" s="131" t="s">
        <v>406</v>
      </c>
      <c r="D33" s="131"/>
      <c r="E33" s="131"/>
      <c r="F33" s="131"/>
      <c r="G33" s="129">
        <v>31.672999999999998</v>
      </c>
      <c r="H33" s="132">
        <v>31.802</v>
      </c>
      <c r="I33" s="132">
        <v>35.079000000000001</v>
      </c>
      <c r="J33" s="132">
        <v>26.739000000000001</v>
      </c>
    </row>
    <row r="34" spans="2:10" x14ac:dyDescent="0.3">
      <c r="C34" s="131" t="s">
        <v>407</v>
      </c>
      <c r="D34" s="131"/>
      <c r="E34" s="131"/>
      <c r="F34" s="131"/>
      <c r="G34" s="130">
        <v>36.951000000000001</v>
      </c>
      <c r="H34" s="132">
        <v>36.655999999999999</v>
      </c>
      <c r="I34" s="132">
        <v>36.759</v>
      </c>
      <c r="J34" s="132">
        <v>41.247</v>
      </c>
    </row>
    <row r="35" spans="2:10" x14ac:dyDescent="0.3">
      <c r="C35" s="131" t="s">
        <v>408</v>
      </c>
      <c r="D35" s="131"/>
      <c r="E35" s="131"/>
      <c r="F35" s="131"/>
      <c r="G35" s="129">
        <v>30.100999999999999</v>
      </c>
      <c r="H35" s="132">
        <v>30.683</v>
      </c>
      <c r="I35" s="132">
        <v>30.356000000000002</v>
      </c>
      <c r="J35" s="132">
        <v>33.936999999999998</v>
      </c>
    </row>
    <row r="36" spans="2:10" x14ac:dyDescent="0.3">
      <c r="C36" s="131" t="s">
        <v>409</v>
      </c>
      <c r="D36" s="131"/>
      <c r="E36" s="131"/>
      <c r="F36" s="131"/>
      <c r="G36" s="129">
        <v>21.457999999999998</v>
      </c>
      <c r="H36" s="132">
        <v>5.78</v>
      </c>
      <c r="I36" s="132">
        <v>15.06</v>
      </c>
      <c r="J36" s="132">
        <v>15.752000000000001</v>
      </c>
    </row>
    <row r="37" spans="2:10" x14ac:dyDescent="0.3">
      <c r="C37" s="32" t="s">
        <v>71</v>
      </c>
      <c r="D37" s="32"/>
      <c r="E37" s="32"/>
      <c r="F37" s="32"/>
      <c r="G37" s="129">
        <v>0.16</v>
      </c>
      <c r="H37" s="133">
        <v>9.1999999999999998E-2</v>
      </c>
      <c r="I37" s="133">
        <v>9.6000000000000002E-2</v>
      </c>
      <c r="J37" s="133">
        <v>1.7000000000000001E-2</v>
      </c>
    </row>
    <row r="38" spans="2:10" x14ac:dyDescent="0.3">
      <c r="C38" s="32" t="s">
        <v>72</v>
      </c>
      <c r="D38" s="32"/>
      <c r="E38" s="32"/>
      <c r="F38" s="32"/>
      <c r="G38" s="129">
        <v>14.101000000000001</v>
      </c>
      <c r="H38" s="133">
        <v>14.483000000000001</v>
      </c>
      <c r="I38" s="133">
        <v>14.898999999999999</v>
      </c>
      <c r="J38" s="133">
        <v>15.493</v>
      </c>
    </row>
    <row r="39" spans="2:10" x14ac:dyDescent="0.3">
      <c r="C39" s="32" t="s">
        <v>73</v>
      </c>
      <c r="D39" s="32"/>
      <c r="E39" s="32"/>
      <c r="F39" s="32"/>
      <c r="G39" s="129">
        <v>31.390999999999998</v>
      </c>
      <c r="H39" s="133">
        <v>30.853000000000002</v>
      </c>
      <c r="I39" s="133">
        <v>29.981000000000002</v>
      </c>
      <c r="J39" s="133">
        <v>29.596</v>
      </c>
    </row>
    <row r="40" spans="2:10" x14ac:dyDescent="0.3">
      <c r="B40" s="32" t="s">
        <v>74</v>
      </c>
      <c r="C40" s="32" t="s">
        <v>246</v>
      </c>
      <c r="D40" s="32"/>
      <c r="E40" s="32"/>
      <c r="F40" s="32"/>
      <c r="G40" s="134">
        <v>0.38400000000000001</v>
      </c>
      <c r="H40" s="134">
        <v>0.38100000000000001</v>
      </c>
      <c r="I40" s="134">
        <v>0.378</v>
      </c>
      <c r="J40" s="134">
        <v>0.374</v>
      </c>
    </row>
    <row r="41" spans="2:10" x14ac:dyDescent="0.3">
      <c r="C41" s="135" t="s">
        <v>247</v>
      </c>
      <c r="D41" s="32"/>
      <c r="E41" s="32"/>
      <c r="F41" s="32"/>
      <c r="G41" s="134">
        <v>0.61599999999999999</v>
      </c>
      <c r="H41" s="134">
        <v>0.61899999999999999</v>
      </c>
      <c r="I41" s="134">
        <v>0.622</v>
      </c>
      <c r="J41" s="134">
        <v>0.626</v>
      </c>
    </row>
    <row r="42" spans="2:10" x14ac:dyDescent="0.3">
      <c r="C42" s="32" t="s">
        <v>75</v>
      </c>
      <c r="D42" s="32"/>
      <c r="E42" s="32"/>
      <c r="F42" s="32"/>
      <c r="G42" s="136"/>
      <c r="H42" s="136"/>
      <c r="I42" s="136"/>
      <c r="J42" s="136"/>
    </row>
    <row r="43" spans="2:10" x14ac:dyDescent="0.3">
      <c r="B43" s="32" t="s">
        <v>76</v>
      </c>
      <c r="C43" s="32" t="s">
        <v>133</v>
      </c>
      <c r="D43" s="32"/>
      <c r="E43" s="32"/>
      <c r="F43" s="32"/>
      <c r="G43" s="137">
        <v>0.439</v>
      </c>
      <c r="H43" s="137">
        <v>0.44</v>
      </c>
      <c r="I43" s="137">
        <v>0.439</v>
      </c>
      <c r="J43" s="137">
        <v>0.44600000000000001</v>
      </c>
    </row>
    <row r="44" spans="2:10" x14ac:dyDescent="0.3">
      <c r="C44" s="32" t="s">
        <v>134</v>
      </c>
      <c r="D44" s="32"/>
      <c r="E44" s="32"/>
      <c r="F44" s="32"/>
      <c r="G44" s="137">
        <v>0.56100000000000005</v>
      </c>
      <c r="H44" s="137">
        <v>0.56000000000000005</v>
      </c>
      <c r="I44" s="137">
        <v>0.56100000000000005</v>
      </c>
      <c r="J44" s="137">
        <v>0.55400000000000005</v>
      </c>
    </row>
    <row r="45" spans="2:10" x14ac:dyDescent="0.3">
      <c r="C45" s="32" t="s">
        <v>77</v>
      </c>
      <c r="D45" s="32"/>
      <c r="E45" s="32"/>
      <c r="F45" s="32"/>
      <c r="G45" s="136"/>
      <c r="H45" s="136"/>
      <c r="I45" s="136"/>
      <c r="J45" s="136"/>
    </row>
    <row r="46" spans="2:10" x14ac:dyDescent="0.3">
      <c r="B46" s="32" t="s">
        <v>78</v>
      </c>
      <c r="C46" s="32" t="s">
        <v>79</v>
      </c>
      <c r="D46" s="32"/>
      <c r="E46" s="32"/>
      <c r="F46" s="32"/>
      <c r="G46" s="134">
        <v>0.996</v>
      </c>
      <c r="H46" s="134">
        <v>0.996</v>
      </c>
      <c r="I46" s="134">
        <v>0.996</v>
      </c>
      <c r="J46" s="134">
        <v>0.995</v>
      </c>
    </row>
    <row r="47" spans="2:10" x14ac:dyDescent="0.3">
      <c r="C47" s="32" t="s">
        <v>80</v>
      </c>
      <c r="D47" s="32"/>
      <c r="E47" s="32"/>
      <c r="F47" s="32"/>
      <c r="G47" s="134">
        <v>4.0000000000000001E-3</v>
      </c>
      <c r="H47" s="134">
        <v>4.0000000000000001E-3</v>
      </c>
      <c r="I47" s="134">
        <v>4.0000000000000001E-3</v>
      </c>
      <c r="J47" s="134">
        <v>5.0000000000000001E-3</v>
      </c>
    </row>
    <row r="48" spans="2:10" x14ac:dyDescent="0.3">
      <c r="C48" s="32" t="s">
        <v>81</v>
      </c>
      <c r="D48" s="32"/>
      <c r="E48" s="32"/>
      <c r="F48" s="32"/>
      <c r="G48" s="138">
        <v>0</v>
      </c>
      <c r="H48" s="138">
        <v>0</v>
      </c>
      <c r="I48" s="138">
        <v>0</v>
      </c>
      <c r="J48" s="138">
        <v>0</v>
      </c>
    </row>
    <row r="49" spans="2:11" x14ac:dyDescent="0.3">
      <c r="C49" s="32" t="s">
        <v>82</v>
      </c>
      <c r="D49" s="32"/>
      <c r="E49" s="32"/>
      <c r="F49" s="32"/>
      <c r="G49" s="138">
        <v>0</v>
      </c>
      <c r="H49" s="138">
        <v>0</v>
      </c>
      <c r="I49" s="138">
        <v>0</v>
      </c>
      <c r="J49" s="138">
        <v>0</v>
      </c>
    </row>
    <row r="50" spans="2:11" x14ac:dyDescent="0.3">
      <c r="C50" s="32" t="s">
        <v>83</v>
      </c>
      <c r="D50" s="32"/>
      <c r="E50" s="32"/>
      <c r="F50" s="32"/>
      <c r="G50" s="138">
        <v>0</v>
      </c>
      <c r="H50" s="138">
        <v>0</v>
      </c>
      <c r="I50" s="138">
        <v>0</v>
      </c>
      <c r="J50" s="138">
        <v>0</v>
      </c>
    </row>
    <row r="51" spans="2:11" x14ac:dyDescent="0.3">
      <c r="C51" s="32" t="s">
        <v>217</v>
      </c>
      <c r="D51" s="32"/>
      <c r="E51" s="32"/>
      <c r="F51" s="32"/>
      <c r="G51" s="138">
        <v>0</v>
      </c>
      <c r="H51" s="138">
        <v>0</v>
      </c>
      <c r="I51" s="138">
        <v>0</v>
      </c>
      <c r="J51" s="138">
        <v>0</v>
      </c>
    </row>
    <row r="52" spans="2:11" x14ac:dyDescent="0.3">
      <c r="C52" s="32" t="s">
        <v>9</v>
      </c>
      <c r="D52" s="32"/>
      <c r="E52" s="32"/>
      <c r="F52" s="32"/>
      <c r="G52" s="138">
        <v>0</v>
      </c>
      <c r="H52" s="138">
        <v>0</v>
      </c>
      <c r="I52" s="138">
        <v>0</v>
      </c>
      <c r="J52" s="138">
        <v>0</v>
      </c>
    </row>
    <row r="53" spans="2:11" x14ac:dyDescent="0.3">
      <c r="B53" s="32" t="s">
        <v>84</v>
      </c>
      <c r="G53" s="139">
        <v>1</v>
      </c>
      <c r="H53" s="139">
        <v>1</v>
      </c>
      <c r="I53" s="139">
        <v>1</v>
      </c>
      <c r="J53" s="139">
        <v>1</v>
      </c>
    </row>
    <row r="54" spans="2:11" x14ac:dyDescent="0.3">
      <c r="B54" s="32" t="s">
        <v>85</v>
      </c>
      <c r="G54" s="139">
        <v>1</v>
      </c>
      <c r="H54" s="139">
        <v>1</v>
      </c>
      <c r="I54" s="139">
        <v>1</v>
      </c>
      <c r="J54" s="139">
        <v>1</v>
      </c>
    </row>
    <row r="55" spans="2:11" x14ac:dyDescent="0.3">
      <c r="B55" s="32" t="s">
        <v>86</v>
      </c>
      <c r="G55" s="139">
        <v>1</v>
      </c>
      <c r="H55" s="139">
        <v>1</v>
      </c>
      <c r="I55" s="139">
        <v>1</v>
      </c>
      <c r="J55" s="139">
        <v>1</v>
      </c>
    </row>
    <row r="56" spans="2:11" x14ac:dyDescent="0.3">
      <c r="B56" s="32" t="s">
        <v>87</v>
      </c>
      <c r="C56" s="32" t="s">
        <v>88</v>
      </c>
      <c r="D56" s="32"/>
      <c r="E56" s="32"/>
      <c r="F56" s="32"/>
      <c r="G56" s="140" t="s">
        <v>63</v>
      </c>
      <c r="H56" s="141" t="s">
        <v>63</v>
      </c>
      <c r="I56" s="141" t="s">
        <v>63</v>
      </c>
      <c r="J56" s="140" t="s">
        <v>63</v>
      </c>
    </row>
    <row r="57" spans="2:11" x14ac:dyDescent="0.3">
      <c r="C57" s="32" t="s">
        <v>89</v>
      </c>
      <c r="D57" s="32"/>
      <c r="E57" s="32"/>
      <c r="F57" s="32"/>
      <c r="G57" s="140" t="s">
        <v>90</v>
      </c>
      <c r="H57" s="141" t="s">
        <v>90</v>
      </c>
      <c r="I57" s="141" t="s">
        <v>90</v>
      </c>
      <c r="J57" s="140" t="s">
        <v>90</v>
      </c>
    </row>
    <row r="58" spans="2:11" x14ac:dyDescent="0.3">
      <c r="B58" s="52"/>
      <c r="C58" s="112" t="s">
        <v>91</v>
      </c>
      <c r="D58" s="112"/>
      <c r="E58" s="112"/>
      <c r="F58" s="112"/>
      <c r="G58" s="142" t="s">
        <v>63</v>
      </c>
      <c r="H58" s="143" t="s">
        <v>63</v>
      </c>
      <c r="I58" s="143" t="s">
        <v>63</v>
      </c>
      <c r="J58" s="142" t="s">
        <v>63</v>
      </c>
    </row>
    <row r="59" spans="2:11" ht="18" customHeight="1" x14ac:dyDescent="0.3">
      <c r="C59" s="32"/>
      <c r="D59" s="32"/>
      <c r="E59" s="32"/>
      <c r="F59" s="140"/>
      <c r="G59" s="141"/>
      <c r="H59" s="141"/>
      <c r="I59" s="140"/>
    </row>
    <row r="60" spans="2:11" ht="18" x14ac:dyDescent="0.3">
      <c r="B60" s="229" t="s">
        <v>359</v>
      </c>
      <c r="C60" s="229"/>
      <c r="D60" s="229"/>
      <c r="E60" s="32"/>
      <c r="F60" s="140"/>
      <c r="G60" s="141"/>
      <c r="H60" s="141"/>
      <c r="I60" s="140"/>
      <c r="J60" s="71"/>
    </row>
    <row r="61" spans="2:11" ht="18" x14ac:dyDescent="0.3">
      <c r="B61" s="144"/>
      <c r="C61" s="144"/>
      <c r="D61" s="144"/>
      <c r="E61" s="144"/>
      <c r="F61" s="144"/>
      <c r="G61" s="144"/>
      <c r="H61" s="144"/>
      <c r="I61" s="144"/>
      <c r="J61" s="144"/>
      <c r="K61" s="144"/>
    </row>
    <row r="62" spans="2:11" x14ac:dyDescent="0.3">
      <c r="B62" s="145" t="s">
        <v>360</v>
      </c>
      <c r="K62" s="71"/>
    </row>
    <row r="63" spans="2:11" x14ac:dyDescent="0.3">
      <c r="B63" s="146" t="s">
        <v>361</v>
      </c>
      <c r="C63" s="67" t="s">
        <v>90</v>
      </c>
      <c r="D63" s="67" t="s">
        <v>362</v>
      </c>
      <c r="E63" s="67" t="s">
        <v>363</v>
      </c>
      <c r="F63" s="67" t="s">
        <v>364</v>
      </c>
      <c r="G63" s="67" t="s">
        <v>365</v>
      </c>
      <c r="H63" s="67" t="s">
        <v>366</v>
      </c>
      <c r="I63" s="67" t="s">
        <v>367</v>
      </c>
      <c r="J63" s="67" t="s">
        <v>368</v>
      </c>
      <c r="K63" s="67" t="s">
        <v>369</v>
      </c>
    </row>
    <row r="64" spans="2:11" x14ac:dyDescent="0.3">
      <c r="B64" s="20" t="s">
        <v>370</v>
      </c>
      <c r="D64" s="138"/>
      <c r="E64" s="138"/>
      <c r="F64" s="138"/>
      <c r="G64" s="138"/>
      <c r="H64" s="138"/>
      <c r="I64" s="138"/>
      <c r="J64" s="138"/>
      <c r="K64" s="138"/>
    </row>
    <row r="65" spans="2:11" x14ac:dyDescent="0.3">
      <c r="B65" s="20" t="s">
        <v>410</v>
      </c>
      <c r="C65" s="147">
        <v>4.5618062634206655</v>
      </c>
      <c r="D65" s="138">
        <v>0</v>
      </c>
      <c r="E65" s="138">
        <v>0</v>
      </c>
      <c r="F65" s="138">
        <v>0</v>
      </c>
      <c r="G65" s="138">
        <v>0</v>
      </c>
      <c r="H65" s="138">
        <v>0</v>
      </c>
      <c r="I65" s="138">
        <v>0</v>
      </c>
      <c r="J65" s="138">
        <v>0</v>
      </c>
      <c r="K65" s="138">
        <v>0</v>
      </c>
    </row>
    <row r="66" spans="2:11" x14ac:dyDescent="0.3">
      <c r="B66" s="20" t="s">
        <v>411</v>
      </c>
      <c r="C66" s="147">
        <v>18.576318376202241</v>
      </c>
      <c r="D66" s="138">
        <v>0</v>
      </c>
      <c r="E66" s="138">
        <v>0</v>
      </c>
      <c r="F66" s="138">
        <v>0</v>
      </c>
      <c r="G66" s="138">
        <v>0</v>
      </c>
      <c r="H66" s="138">
        <v>0</v>
      </c>
      <c r="I66" s="138">
        <v>0</v>
      </c>
      <c r="J66" s="138">
        <v>0</v>
      </c>
      <c r="K66" s="138">
        <v>0</v>
      </c>
    </row>
    <row r="67" spans="2:11" x14ac:dyDescent="0.3">
      <c r="B67" s="52" t="s">
        <v>371</v>
      </c>
      <c r="C67" s="148">
        <v>5.1587416130000008E-2</v>
      </c>
      <c r="D67" s="138">
        <v>0</v>
      </c>
      <c r="E67" s="138">
        <v>0</v>
      </c>
      <c r="F67" s="138">
        <v>0</v>
      </c>
      <c r="G67" s="138">
        <v>0</v>
      </c>
      <c r="H67" s="138">
        <v>0</v>
      </c>
      <c r="I67" s="138">
        <v>0</v>
      </c>
      <c r="J67" s="138">
        <v>0</v>
      </c>
      <c r="K67" s="138">
        <v>0</v>
      </c>
    </row>
    <row r="68" spans="2:11" x14ac:dyDescent="0.3">
      <c r="B68" s="52" t="s">
        <v>10</v>
      </c>
      <c r="C68" s="148">
        <v>23.18971205575291</v>
      </c>
      <c r="D68" s="149">
        <v>0</v>
      </c>
      <c r="E68" s="149">
        <v>0</v>
      </c>
      <c r="F68" s="149">
        <v>0</v>
      </c>
      <c r="G68" s="149">
        <v>0</v>
      </c>
      <c r="H68" s="149">
        <v>0</v>
      </c>
      <c r="I68" s="149">
        <v>0</v>
      </c>
      <c r="J68" s="149">
        <v>0</v>
      </c>
      <c r="K68" s="149">
        <v>0</v>
      </c>
    </row>
    <row r="69" spans="2:11" x14ac:dyDescent="0.3">
      <c r="C69" s="57"/>
    </row>
    <row r="70" spans="2:11" x14ac:dyDescent="0.3">
      <c r="B70" s="145" t="s">
        <v>372</v>
      </c>
    </row>
    <row r="71" spans="2:11" x14ac:dyDescent="0.3">
      <c r="B71" s="146" t="s">
        <v>373</v>
      </c>
      <c r="C71" s="67" t="s">
        <v>90</v>
      </c>
      <c r="D71" s="67" t="s">
        <v>362</v>
      </c>
      <c r="E71" s="67" t="s">
        <v>363</v>
      </c>
      <c r="F71" s="67" t="s">
        <v>364</v>
      </c>
      <c r="G71" s="67" t="s">
        <v>365</v>
      </c>
      <c r="H71" s="67" t="s">
        <v>366</v>
      </c>
      <c r="I71" s="67" t="s">
        <v>367</v>
      </c>
      <c r="J71" s="67" t="s">
        <v>368</v>
      </c>
      <c r="K71" s="67" t="s">
        <v>369</v>
      </c>
    </row>
    <row r="72" spans="2:11" x14ac:dyDescent="0.3">
      <c r="B72" s="20" t="s">
        <v>374</v>
      </c>
      <c r="C72" s="210">
        <v>1.4790450789104344</v>
      </c>
      <c r="D72" s="138">
        <v>0</v>
      </c>
      <c r="E72" s="138">
        <v>0</v>
      </c>
      <c r="F72" s="138">
        <v>0</v>
      </c>
      <c r="G72" s="138">
        <v>0</v>
      </c>
      <c r="H72" s="138">
        <v>0</v>
      </c>
      <c r="I72" s="138">
        <v>0</v>
      </c>
      <c r="J72" s="138">
        <v>0</v>
      </c>
      <c r="K72" s="138">
        <v>0</v>
      </c>
    </row>
    <row r="73" spans="2:11" x14ac:dyDescent="0.3">
      <c r="B73" s="20" t="s">
        <v>375</v>
      </c>
      <c r="C73" s="211">
        <v>0</v>
      </c>
      <c r="D73" s="138">
        <v>0</v>
      </c>
      <c r="E73" s="138">
        <v>0</v>
      </c>
      <c r="F73" s="138">
        <v>0</v>
      </c>
      <c r="G73" s="138">
        <v>0</v>
      </c>
      <c r="H73" s="138">
        <v>0</v>
      </c>
      <c r="I73" s="138">
        <v>0</v>
      </c>
      <c r="J73" s="138">
        <v>0</v>
      </c>
      <c r="K73" s="138">
        <v>0</v>
      </c>
    </row>
    <row r="74" spans="2:11" x14ac:dyDescent="0.3">
      <c r="B74" s="20" t="s">
        <v>376</v>
      </c>
      <c r="C74" s="212">
        <v>21.710666976842475</v>
      </c>
      <c r="D74" s="20">
        <v>0</v>
      </c>
      <c r="E74" s="20">
        <v>0</v>
      </c>
      <c r="F74" s="20">
        <v>0</v>
      </c>
      <c r="G74" s="136">
        <v>0</v>
      </c>
      <c r="H74" s="136">
        <v>0</v>
      </c>
      <c r="I74" s="136">
        <v>0</v>
      </c>
      <c r="J74" s="136">
        <v>0</v>
      </c>
      <c r="K74" s="136">
        <v>0</v>
      </c>
    </row>
    <row r="75" spans="2:11" x14ac:dyDescent="0.3">
      <c r="B75" s="150" t="s">
        <v>377</v>
      </c>
      <c r="C75" s="213">
        <v>0</v>
      </c>
      <c r="D75" s="67">
        <v>0</v>
      </c>
      <c r="E75" s="67">
        <v>0</v>
      </c>
      <c r="F75" s="67">
        <v>0</v>
      </c>
      <c r="G75" s="52">
        <v>0</v>
      </c>
      <c r="H75" s="52">
        <v>0</v>
      </c>
      <c r="I75" s="52">
        <v>0</v>
      </c>
      <c r="J75" s="138">
        <v>0</v>
      </c>
      <c r="K75" s="138">
        <v>0</v>
      </c>
    </row>
    <row r="76" spans="2:11" x14ac:dyDescent="0.3">
      <c r="B76" s="52" t="s">
        <v>10</v>
      </c>
      <c r="C76" s="214">
        <v>23.18971205575291</v>
      </c>
      <c r="D76" s="52">
        <v>0</v>
      </c>
      <c r="E76" s="52">
        <v>0</v>
      </c>
      <c r="F76" s="52">
        <v>0</v>
      </c>
      <c r="G76" s="52">
        <v>0</v>
      </c>
      <c r="H76" s="52">
        <v>0</v>
      </c>
      <c r="I76" s="52">
        <v>0</v>
      </c>
      <c r="J76" s="149">
        <v>0</v>
      </c>
      <c r="K76" s="149">
        <v>0</v>
      </c>
    </row>
    <row r="77" spans="2:11" x14ac:dyDescent="0.3">
      <c r="C77" s="147"/>
    </row>
    <row r="78" spans="2:11" x14ac:dyDescent="0.3">
      <c r="B78" s="145" t="s">
        <v>378</v>
      </c>
    </row>
    <row r="79" spans="2:11" x14ac:dyDescent="0.3">
      <c r="B79" s="146" t="s">
        <v>379</v>
      </c>
      <c r="C79" s="52" t="s">
        <v>410</v>
      </c>
      <c r="D79" s="52" t="s">
        <v>411</v>
      </c>
      <c r="E79" s="52" t="s">
        <v>371</v>
      </c>
      <c r="F79" s="52" t="s">
        <v>10</v>
      </c>
    </row>
    <row r="80" spans="2:11" x14ac:dyDescent="0.3">
      <c r="B80" s="20" t="s">
        <v>374</v>
      </c>
      <c r="C80" s="210">
        <v>0.91425615039022279</v>
      </c>
      <c r="D80" s="211">
        <v>0.29725733080011141</v>
      </c>
      <c r="E80" s="211">
        <v>0</v>
      </c>
      <c r="F80" s="211">
        <v>1.2115134811903343</v>
      </c>
    </row>
    <row r="81" spans="2:12" x14ac:dyDescent="0.3">
      <c r="B81" s="20" t="s">
        <v>375</v>
      </c>
      <c r="C81" s="211">
        <v>0</v>
      </c>
      <c r="D81" s="211">
        <v>0</v>
      </c>
      <c r="E81" s="211">
        <v>0</v>
      </c>
      <c r="F81" s="211">
        <v>0</v>
      </c>
    </row>
    <row r="82" spans="2:12" x14ac:dyDescent="0.3">
      <c r="B82" s="20" t="s">
        <v>376</v>
      </c>
      <c r="C82" s="212">
        <v>3.6475501130304426</v>
      </c>
      <c r="D82" s="210">
        <v>18.279061045402131</v>
      </c>
      <c r="E82" s="210">
        <v>5.1587416130000008E-2</v>
      </c>
      <c r="F82" s="210">
        <v>21.978198574562573</v>
      </c>
    </row>
    <row r="83" spans="2:12" x14ac:dyDescent="0.3">
      <c r="B83" s="150" t="s">
        <v>377</v>
      </c>
      <c r="C83" s="214">
        <v>0</v>
      </c>
      <c r="D83" s="215"/>
      <c r="E83" s="215">
        <v>0</v>
      </c>
      <c r="F83" s="215">
        <v>0</v>
      </c>
    </row>
    <row r="84" spans="2:12" x14ac:dyDescent="0.3">
      <c r="B84" s="52" t="s">
        <v>10</v>
      </c>
      <c r="C84" s="214">
        <v>4.5618062634206655</v>
      </c>
      <c r="D84" s="215">
        <v>18.576318376202241</v>
      </c>
      <c r="E84" s="215">
        <v>5.1587416130000008E-2</v>
      </c>
      <c r="F84" s="215">
        <v>23.18971205575291</v>
      </c>
    </row>
    <row r="85" spans="2:12" x14ac:dyDescent="0.3">
      <c r="C85" s="147"/>
    </row>
    <row r="86" spans="2:12" x14ac:dyDescent="0.3">
      <c r="B86" s="145" t="s">
        <v>380</v>
      </c>
      <c r="L86" s="151"/>
    </row>
    <row r="87" spans="2:12" x14ac:dyDescent="0.3">
      <c r="B87" s="230" t="s">
        <v>381</v>
      </c>
      <c r="C87" s="230"/>
      <c r="D87" s="230"/>
      <c r="E87" s="230"/>
      <c r="F87" s="59">
        <v>23.18971205575291</v>
      </c>
    </row>
    <row r="88" spans="2:12" x14ac:dyDescent="0.3">
      <c r="B88" s="152"/>
      <c r="C88" s="152"/>
      <c r="D88" s="152"/>
      <c r="E88" s="152"/>
      <c r="F88" s="147"/>
    </row>
    <row r="89" spans="2:12" x14ac:dyDescent="0.3">
      <c r="B89" s="76"/>
      <c r="C89" s="76"/>
      <c r="D89" s="76"/>
    </row>
    <row r="90" spans="2:12" x14ac:dyDescent="0.3">
      <c r="B90" s="153" t="s">
        <v>382</v>
      </c>
      <c r="C90" s="154"/>
      <c r="D90" s="76"/>
    </row>
    <row r="91" spans="2:12" x14ac:dyDescent="0.3">
      <c r="B91" s="155" t="s">
        <v>412</v>
      </c>
      <c r="C91" s="138">
        <v>0</v>
      </c>
      <c r="D91" s="76"/>
    </row>
    <row r="92" spans="2:12" x14ac:dyDescent="0.3">
      <c r="B92" s="76" t="s">
        <v>413</v>
      </c>
      <c r="C92" s="138">
        <v>0</v>
      </c>
      <c r="D92" s="76"/>
    </row>
    <row r="93" spans="2:12" x14ac:dyDescent="0.3">
      <c r="B93" s="150" t="s">
        <v>371</v>
      </c>
      <c r="C93" s="138">
        <v>0</v>
      </c>
      <c r="D93" s="76"/>
    </row>
    <row r="94" spans="2:12" x14ac:dyDescent="0.3">
      <c r="B94" s="156" t="s">
        <v>10</v>
      </c>
      <c r="C94" s="149">
        <v>0</v>
      </c>
      <c r="D94" s="76"/>
    </row>
    <row r="95" spans="2:12" x14ac:dyDescent="0.3">
      <c r="B95" s="76"/>
      <c r="C95" s="76"/>
      <c r="D95" s="76"/>
    </row>
    <row r="96" spans="2:12" x14ac:dyDescent="0.3">
      <c r="B96" s="153" t="s">
        <v>383</v>
      </c>
      <c r="C96" s="154"/>
      <c r="D96" s="76"/>
    </row>
    <row r="97" spans="2:9" x14ac:dyDescent="0.3">
      <c r="B97" s="155" t="s">
        <v>412</v>
      </c>
      <c r="C97" s="138">
        <v>0</v>
      </c>
      <c r="D97" s="76"/>
    </row>
    <row r="98" spans="2:9" x14ac:dyDescent="0.3">
      <c r="B98" s="76" t="s">
        <v>413</v>
      </c>
      <c r="C98" s="138">
        <v>0</v>
      </c>
      <c r="D98" s="76"/>
    </row>
    <row r="99" spans="2:9" x14ac:dyDescent="0.3">
      <c r="B99" s="150" t="s">
        <v>371</v>
      </c>
      <c r="C99" s="138">
        <v>0</v>
      </c>
      <c r="D99" s="76"/>
    </row>
    <row r="100" spans="2:9" x14ac:dyDescent="0.3">
      <c r="B100" s="156" t="s">
        <v>10</v>
      </c>
      <c r="C100" s="149">
        <v>0</v>
      </c>
      <c r="D100" s="76"/>
    </row>
    <row r="101" spans="2:9" x14ac:dyDescent="0.3">
      <c r="B101" s="76"/>
      <c r="C101" s="157"/>
      <c r="D101" s="76"/>
    </row>
    <row r="102" spans="2:9" ht="18" x14ac:dyDescent="0.3">
      <c r="B102" s="226" t="s">
        <v>384</v>
      </c>
      <c r="C102" s="226"/>
      <c r="D102" s="226"/>
      <c r="E102" s="226"/>
      <c r="F102" s="226"/>
    </row>
    <row r="103" spans="2:9" ht="18" x14ac:dyDescent="0.3">
      <c r="B103" s="144"/>
      <c r="C103" s="158"/>
      <c r="D103" s="159"/>
      <c r="E103" s="159"/>
      <c r="F103" s="159"/>
    </row>
    <row r="104" spans="2:9" x14ac:dyDescent="0.3">
      <c r="B104" s="52" t="s">
        <v>414</v>
      </c>
      <c r="C104" s="160" t="s">
        <v>427</v>
      </c>
    </row>
    <row r="105" spans="2:9" x14ac:dyDescent="0.3">
      <c r="B105" s="76" t="s">
        <v>385</v>
      </c>
      <c r="C105" s="161">
        <v>1</v>
      </c>
      <c r="D105" s="71"/>
    </row>
    <row r="106" spans="2:9" x14ac:dyDescent="0.3">
      <c r="B106" s="76" t="s">
        <v>386</v>
      </c>
      <c r="C106" s="115">
        <v>0</v>
      </c>
    </row>
    <row r="107" spans="2:9" x14ac:dyDescent="0.3">
      <c r="B107" s="76" t="s">
        <v>387</v>
      </c>
      <c r="C107" s="115">
        <v>0</v>
      </c>
    </row>
    <row r="108" spans="2:9" x14ac:dyDescent="0.3">
      <c r="B108" s="76" t="s">
        <v>388</v>
      </c>
      <c r="C108" s="115">
        <v>0</v>
      </c>
    </row>
    <row r="109" spans="2:9" x14ac:dyDescent="0.3">
      <c r="B109" s="76" t="s">
        <v>415</v>
      </c>
      <c r="C109" s="115">
        <v>0</v>
      </c>
    </row>
    <row r="110" spans="2:9" x14ac:dyDescent="0.3">
      <c r="B110" s="76" t="s">
        <v>416</v>
      </c>
      <c r="C110" s="115">
        <v>0</v>
      </c>
    </row>
    <row r="111" spans="2:9" x14ac:dyDescent="0.3">
      <c r="B111" s="150" t="s">
        <v>417</v>
      </c>
      <c r="C111" s="162">
        <v>0</v>
      </c>
    </row>
    <row r="112" spans="2:9" x14ac:dyDescent="0.3">
      <c r="C112" s="32"/>
      <c r="D112" s="32"/>
      <c r="E112" s="32"/>
      <c r="F112" s="140"/>
      <c r="G112" s="141"/>
      <c r="H112" s="141"/>
      <c r="I112" s="140"/>
    </row>
    <row r="113" spans="2:9" x14ac:dyDescent="0.3">
      <c r="B113" s="61"/>
      <c r="C113" s="32"/>
      <c r="D113" s="32"/>
      <c r="E113" s="32"/>
      <c r="F113" s="140"/>
      <c r="G113" s="141"/>
      <c r="H113" s="141"/>
      <c r="I113" s="140"/>
    </row>
    <row r="115" spans="2:9" ht="18" x14ac:dyDescent="0.3">
      <c r="B115" s="226" t="s">
        <v>418</v>
      </c>
      <c r="C115" s="226"/>
      <c r="D115" s="226"/>
      <c r="E115" s="226"/>
      <c r="F115" s="226"/>
    </row>
    <row r="116" spans="2:9" ht="18" x14ac:dyDescent="0.3">
      <c r="B116" s="144"/>
      <c r="C116" s="228" t="s">
        <v>92</v>
      </c>
      <c r="D116" s="228"/>
      <c r="E116" s="228"/>
      <c r="F116" s="228"/>
    </row>
    <row r="117" spans="2:9" x14ac:dyDescent="0.3">
      <c r="B117" s="131" t="s">
        <v>93</v>
      </c>
      <c r="C117" s="225"/>
      <c r="D117" s="225"/>
      <c r="E117" s="225"/>
      <c r="F117" s="225"/>
    </row>
    <row r="118" spans="2:9" ht="9.75" customHeight="1" x14ac:dyDescent="0.3">
      <c r="B118" s="131"/>
      <c r="C118" s="163"/>
      <c r="D118" s="163"/>
      <c r="E118" s="163"/>
      <c r="F118" s="163"/>
    </row>
    <row r="119" spans="2:9" x14ac:dyDescent="0.3">
      <c r="B119" s="164" t="s">
        <v>95</v>
      </c>
      <c r="C119" s="231" t="s">
        <v>94</v>
      </c>
      <c r="D119" s="231"/>
      <c r="E119" s="231"/>
      <c r="F119" s="231"/>
    </row>
    <row r="120" spans="2:9" s="151" customFormat="1" ht="14.25" x14ac:dyDescent="0.2">
      <c r="B120" s="165" t="s">
        <v>303</v>
      </c>
    </row>
    <row r="121" spans="2:9" x14ac:dyDescent="0.3">
      <c r="B121" s="131"/>
    </row>
    <row r="122" spans="2:9" x14ac:dyDescent="0.3">
      <c r="B122" s="131"/>
    </row>
    <row r="123" spans="2:9" ht="17.25" x14ac:dyDescent="0.3">
      <c r="B123" s="43"/>
    </row>
    <row r="124" spans="2:9" ht="18" x14ac:dyDescent="0.3">
      <c r="B124" s="226" t="s">
        <v>101</v>
      </c>
      <c r="C124" s="226"/>
      <c r="D124" s="226"/>
      <c r="E124" s="226"/>
      <c r="F124" s="226"/>
    </row>
    <row r="125" spans="2:9" ht="18" x14ac:dyDescent="0.3">
      <c r="B125" s="144"/>
      <c r="C125" s="228" t="s">
        <v>92</v>
      </c>
      <c r="D125" s="228"/>
      <c r="E125" s="228"/>
      <c r="F125" s="228"/>
    </row>
    <row r="126" spans="2:9" x14ac:dyDescent="0.3">
      <c r="B126" s="166"/>
      <c r="C126" s="232" t="s">
        <v>96</v>
      </c>
      <c r="D126" s="232"/>
      <c r="E126" s="232" t="s">
        <v>97</v>
      </c>
      <c r="F126" s="232"/>
    </row>
    <row r="127" spans="2:9" ht="33" x14ac:dyDescent="0.3">
      <c r="B127" s="39" t="s">
        <v>98</v>
      </c>
      <c r="C127" s="225" t="s">
        <v>94</v>
      </c>
      <c r="D127" s="225"/>
      <c r="E127" s="225"/>
      <c r="F127" s="225"/>
    </row>
    <row r="128" spans="2:9" x14ac:dyDescent="0.3">
      <c r="B128" s="131" t="s">
        <v>99</v>
      </c>
      <c r="C128" s="225" t="s">
        <v>94</v>
      </c>
      <c r="D128" s="225"/>
      <c r="E128" s="225"/>
      <c r="F128" s="225"/>
    </row>
    <row r="129" spans="2:9" x14ac:dyDescent="0.3">
      <c r="B129" s="164" t="s">
        <v>100</v>
      </c>
      <c r="C129" s="231"/>
      <c r="D129" s="231"/>
      <c r="E129" s="231" t="s">
        <v>94</v>
      </c>
      <c r="F129" s="231"/>
    </row>
    <row r="130" spans="2:9" x14ac:dyDescent="0.3">
      <c r="B130" s="167"/>
    </row>
    <row r="133" spans="2:9" x14ac:dyDescent="0.3">
      <c r="I133" s="46" t="s">
        <v>244</v>
      </c>
    </row>
  </sheetData>
  <mergeCells count="20">
    <mergeCell ref="C129:D129"/>
    <mergeCell ref="E127:F127"/>
    <mergeCell ref="E128:F128"/>
    <mergeCell ref="E129:F129"/>
    <mergeCell ref="C126:D126"/>
    <mergeCell ref="E126:F126"/>
    <mergeCell ref="B4:E4"/>
    <mergeCell ref="B25:E25"/>
    <mergeCell ref="C127:D127"/>
    <mergeCell ref="C128:D128"/>
    <mergeCell ref="B115:F115"/>
    <mergeCell ref="B124:F124"/>
    <mergeCell ref="B5:I5"/>
    <mergeCell ref="C125:F125"/>
    <mergeCell ref="C116:F116"/>
    <mergeCell ref="C117:F117"/>
    <mergeCell ref="B60:D60"/>
    <mergeCell ref="B87:E87"/>
    <mergeCell ref="B102:F102"/>
    <mergeCell ref="C119:F119"/>
  </mergeCells>
  <hyperlinks>
    <hyperlink ref="I133" location="Contents!A1" display="To Frontpage" xr:uid="{00000000-0004-0000-0300-000000000000}"/>
  </hyperlinks>
  <pageMargins left="0.70866141732283472" right="0.70866141732283472" top="0.74803149606299213" bottom="0.74803149606299213"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3">
    <pageSetUpPr fitToPage="1"/>
  </sheetPr>
  <dimension ref="B4:N30"/>
  <sheetViews>
    <sheetView zoomScaleNormal="100" workbookViewId="0">
      <selection activeCell="B4" sqref="B4"/>
    </sheetView>
  </sheetViews>
  <sheetFormatPr defaultRowHeight="16.5" x14ac:dyDescent="0.3"/>
  <cols>
    <col min="1" max="1" width="4.7109375" style="20" customWidth="1"/>
    <col min="2" max="2" width="7.7109375" style="20" customWidth="1"/>
    <col min="3" max="12" width="15.7109375" style="20" customWidth="1"/>
    <col min="13" max="13" width="19.28515625" style="20" customWidth="1"/>
    <col min="14" max="16384" width="9.140625" style="20"/>
  </cols>
  <sheetData>
    <row r="4" spans="2:13" ht="18" x14ac:dyDescent="0.3">
      <c r="B4" s="94" t="s">
        <v>262</v>
      </c>
      <c r="K4" s="47" t="s">
        <v>30</v>
      </c>
      <c r="L4" s="48">
        <v>45565</v>
      </c>
    </row>
    <row r="5" spans="2:13" x14ac:dyDescent="0.3">
      <c r="B5" s="61" t="s">
        <v>111</v>
      </c>
    </row>
    <row r="7" spans="2:13" x14ac:dyDescent="0.3">
      <c r="B7" s="49" t="s">
        <v>251</v>
      </c>
    </row>
    <row r="8" spans="2:13" ht="3.75" customHeight="1" x14ac:dyDescent="0.3">
      <c r="B8" s="49"/>
    </row>
    <row r="9" spans="2:13" x14ac:dyDescent="0.3">
      <c r="B9" s="95" t="s">
        <v>0</v>
      </c>
      <c r="C9" s="96"/>
      <c r="D9" s="96"/>
      <c r="E9" s="96"/>
      <c r="F9" s="96"/>
      <c r="G9" s="96"/>
      <c r="H9" s="96"/>
      <c r="I9" s="96"/>
      <c r="J9" s="96"/>
      <c r="K9" s="96"/>
      <c r="L9" s="96"/>
      <c r="M9" s="96"/>
    </row>
    <row r="10" spans="2:13" ht="66" x14ac:dyDescent="0.3">
      <c r="B10" s="52"/>
      <c r="C10" s="53" t="s">
        <v>1</v>
      </c>
      <c r="D10" s="53" t="s">
        <v>2</v>
      </c>
      <c r="E10" s="53" t="s">
        <v>3</v>
      </c>
      <c r="F10" s="53" t="s">
        <v>4</v>
      </c>
      <c r="G10" s="53" t="s">
        <v>5</v>
      </c>
      <c r="H10" s="53" t="s">
        <v>6</v>
      </c>
      <c r="I10" s="53" t="s">
        <v>7</v>
      </c>
      <c r="J10" s="53" t="s">
        <v>52</v>
      </c>
      <c r="K10" s="53" t="s">
        <v>8</v>
      </c>
      <c r="L10" s="53" t="s">
        <v>9</v>
      </c>
      <c r="M10" s="54" t="s">
        <v>10</v>
      </c>
    </row>
    <row r="11" spans="2:13" x14ac:dyDescent="0.3">
      <c r="B11" s="38" t="s">
        <v>10</v>
      </c>
      <c r="C11" s="97">
        <v>7366</v>
      </c>
      <c r="D11" s="97">
        <v>277</v>
      </c>
      <c r="E11" s="97">
        <v>92</v>
      </c>
      <c r="F11" s="97">
        <v>746</v>
      </c>
      <c r="G11" s="97">
        <v>18229</v>
      </c>
      <c r="H11" s="97">
        <v>281</v>
      </c>
      <c r="I11" s="97">
        <v>12351</v>
      </c>
      <c r="J11" s="97">
        <v>32685</v>
      </c>
      <c r="K11" s="97">
        <v>515</v>
      </c>
      <c r="L11" s="97">
        <v>157</v>
      </c>
      <c r="M11" s="98">
        <f>SUM(C11:L11)</f>
        <v>72699</v>
      </c>
    </row>
    <row r="12" spans="2:13" x14ac:dyDescent="0.3">
      <c r="B12" s="99" t="s">
        <v>161</v>
      </c>
      <c r="C12" s="100">
        <f>+C11/$M$11</f>
        <v>0.10132188888430377</v>
      </c>
      <c r="D12" s="100">
        <f t="shared" ref="D12:M12" si="0">+D11/$M$11</f>
        <v>3.8102312273896478E-3</v>
      </c>
      <c r="E12" s="100">
        <f t="shared" si="0"/>
        <v>1.2654919599994498E-3</v>
      </c>
      <c r="F12" s="100">
        <f t="shared" si="0"/>
        <v>1.0261489153908582E-2</v>
      </c>
      <c r="G12" s="100">
        <f t="shared" si="0"/>
        <v>0.25074622759597792</v>
      </c>
      <c r="H12" s="100">
        <f t="shared" si="0"/>
        <v>3.8652526169548414E-3</v>
      </c>
      <c r="I12" s="100">
        <f t="shared" si="0"/>
        <v>0.16989229562992614</v>
      </c>
      <c r="J12" s="100">
        <f t="shared" si="0"/>
        <v>0.44959352948458714</v>
      </c>
      <c r="K12" s="100">
        <f t="shared" si="0"/>
        <v>7.0840039065186589E-3</v>
      </c>
      <c r="L12" s="100">
        <f t="shared" si="0"/>
        <v>2.1595895404338435E-3</v>
      </c>
      <c r="M12" s="100">
        <f t="shared" si="0"/>
        <v>1</v>
      </c>
    </row>
    <row r="14" spans="2:13" x14ac:dyDescent="0.3">
      <c r="B14" s="49" t="s">
        <v>252</v>
      </c>
    </row>
    <row r="15" spans="2:13" ht="3.75" customHeight="1" x14ac:dyDescent="0.3">
      <c r="B15" s="49"/>
    </row>
    <row r="16" spans="2:13" x14ac:dyDescent="0.3">
      <c r="B16" s="95" t="s">
        <v>112</v>
      </c>
      <c r="C16" s="96"/>
      <c r="D16" s="96"/>
      <c r="E16" s="96"/>
      <c r="F16" s="96"/>
      <c r="G16" s="96"/>
      <c r="H16" s="96"/>
      <c r="I16" s="96"/>
      <c r="J16" s="96"/>
      <c r="K16" s="96"/>
      <c r="L16" s="96"/>
      <c r="M16" s="96"/>
    </row>
    <row r="17" spans="2:14" ht="66" x14ac:dyDescent="0.3">
      <c r="B17" s="52"/>
      <c r="C17" s="53" t="s">
        <v>1</v>
      </c>
      <c r="D17" s="53" t="s">
        <v>2</v>
      </c>
      <c r="E17" s="53" t="s">
        <v>3</v>
      </c>
      <c r="F17" s="53" t="s">
        <v>4</v>
      </c>
      <c r="G17" s="53" t="s">
        <v>5</v>
      </c>
      <c r="H17" s="53" t="s">
        <v>6</v>
      </c>
      <c r="I17" s="53" t="s">
        <v>7</v>
      </c>
      <c r="J17" s="53" t="s">
        <v>52</v>
      </c>
      <c r="K17" s="53" t="s">
        <v>8</v>
      </c>
      <c r="L17" s="53" t="s">
        <v>9</v>
      </c>
      <c r="M17" s="54" t="s">
        <v>10</v>
      </c>
    </row>
    <row r="18" spans="2:14" x14ac:dyDescent="0.3">
      <c r="B18" s="38" t="s">
        <v>10</v>
      </c>
      <c r="C18" s="101">
        <v>9.1579999999999995</v>
      </c>
      <c r="D18" s="101">
        <v>0.69099999999999995</v>
      </c>
      <c r="E18" s="101">
        <v>0.433</v>
      </c>
      <c r="F18" s="101">
        <v>4.0540000000000003</v>
      </c>
      <c r="G18" s="101">
        <v>43.256</v>
      </c>
      <c r="H18" s="101">
        <v>2.5249999999999999</v>
      </c>
      <c r="I18" s="101">
        <v>35.206000000000003</v>
      </c>
      <c r="J18" s="101">
        <v>97.81</v>
      </c>
      <c r="K18" s="101">
        <v>1.5680000000000001</v>
      </c>
      <c r="L18" s="101">
        <v>8.8999999999999996E-2</v>
      </c>
      <c r="M18" s="56">
        <f>SUM(C18:L18)</f>
        <v>194.79000000000002</v>
      </c>
    </row>
    <row r="19" spans="2:14" x14ac:dyDescent="0.3">
      <c r="B19" s="99" t="s">
        <v>161</v>
      </c>
      <c r="C19" s="100">
        <f>+C18/$M$18</f>
        <v>4.7014733815904299E-2</v>
      </c>
      <c r="D19" s="100">
        <f t="shared" ref="D19:M19" si="1">+D18/$M$18</f>
        <v>3.5474100313157755E-3</v>
      </c>
      <c r="E19" s="100">
        <f t="shared" si="1"/>
        <v>2.2229067200574978E-3</v>
      </c>
      <c r="F19" s="100">
        <f t="shared" si="1"/>
        <v>2.0812156681554495E-2</v>
      </c>
      <c r="G19" s="100">
        <f t="shared" si="1"/>
        <v>0.22206478772010882</v>
      </c>
      <c r="H19" s="100">
        <f t="shared" si="1"/>
        <v>1.2962677755531596E-2</v>
      </c>
      <c r="I19" s="100">
        <f t="shared" si="1"/>
        <v>0.18073823091534472</v>
      </c>
      <c r="J19" s="100">
        <f t="shared" si="1"/>
        <v>0.50213049951229527</v>
      </c>
      <c r="K19" s="100">
        <f t="shared" si="1"/>
        <v>8.0496945428410079E-3</v>
      </c>
      <c r="L19" s="100">
        <f t="shared" si="1"/>
        <v>4.5690230504646023E-4</v>
      </c>
      <c r="M19" s="100">
        <f t="shared" si="1"/>
        <v>1</v>
      </c>
    </row>
    <row r="21" spans="2:14" x14ac:dyDescent="0.3">
      <c r="B21" s="49" t="s">
        <v>253</v>
      </c>
    </row>
    <row r="22" spans="2:14" ht="3.75" customHeight="1" x14ac:dyDescent="0.3">
      <c r="B22" s="49"/>
    </row>
    <row r="23" spans="2:14" x14ac:dyDescent="0.3">
      <c r="B23" s="95" t="s">
        <v>113</v>
      </c>
      <c r="C23" s="96"/>
      <c r="D23" s="96"/>
      <c r="E23" s="96"/>
      <c r="F23" s="96"/>
      <c r="G23" s="96"/>
      <c r="H23" s="96"/>
      <c r="I23" s="96"/>
      <c r="J23" s="96"/>
      <c r="K23" s="96"/>
      <c r="L23" s="96"/>
      <c r="M23" s="96"/>
    </row>
    <row r="24" spans="2:14" x14ac:dyDescent="0.3">
      <c r="C24" s="102"/>
    </row>
    <row r="25" spans="2:14" x14ac:dyDescent="0.3">
      <c r="B25" s="52"/>
      <c r="C25" s="53" t="s">
        <v>11</v>
      </c>
      <c r="D25" s="53" t="s">
        <v>12</v>
      </c>
      <c r="E25" s="53" t="s">
        <v>13</v>
      </c>
      <c r="F25" s="53" t="s">
        <v>14</v>
      </c>
      <c r="G25" s="53" t="s">
        <v>15</v>
      </c>
      <c r="H25" s="53" t="s">
        <v>16</v>
      </c>
      <c r="I25" s="54" t="s">
        <v>10</v>
      </c>
    </row>
    <row r="26" spans="2:14" x14ac:dyDescent="0.3">
      <c r="B26" s="38" t="s">
        <v>10</v>
      </c>
      <c r="C26" s="101">
        <v>61.621000000000002</v>
      </c>
      <c r="D26" s="101">
        <v>56.292000000000002</v>
      </c>
      <c r="E26" s="101">
        <v>59.006999999999998</v>
      </c>
      <c r="F26" s="101">
        <v>12.433</v>
      </c>
      <c r="G26" s="101">
        <v>3.3410000000000002</v>
      </c>
      <c r="H26" s="101">
        <v>2.0960000000000001</v>
      </c>
      <c r="I26" s="56">
        <f>SUM(C26:H26)</f>
        <v>194.79000000000002</v>
      </c>
    </row>
    <row r="27" spans="2:14" x14ac:dyDescent="0.3">
      <c r="B27" s="99" t="s">
        <v>161</v>
      </c>
      <c r="C27" s="100">
        <f>+C26/$I$26</f>
        <v>0.3163458083063812</v>
      </c>
      <c r="D27" s="100">
        <f t="shared" ref="D27:I27" si="2">+D26/$I$26</f>
        <v>0.28898814107500381</v>
      </c>
      <c r="E27" s="100">
        <f t="shared" si="2"/>
        <v>0.30292622824580312</v>
      </c>
      <c r="F27" s="100">
        <f t="shared" si="2"/>
        <v>6.3827711894861125E-2</v>
      </c>
      <c r="G27" s="100">
        <f t="shared" si="2"/>
        <v>1.7151804507418246E-2</v>
      </c>
      <c r="H27" s="100">
        <f t="shared" si="2"/>
        <v>1.0760305970532368E-2</v>
      </c>
      <c r="I27" s="103">
        <f t="shared" si="2"/>
        <v>1</v>
      </c>
    </row>
    <row r="30" spans="2:14" x14ac:dyDescent="0.3">
      <c r="N30" s="46" t="s">
        <v>244</v>
      </c>
    </row>
  </sheetData>
  <hyperlinks>
    <hyperlink ref="N30" location="Contents!A1" display="To Frontpage" xr:uid="{00000000-0004-0000-0400-000000000000}"/>
  </hyperlinks>
  <pageMargins left="0.70866141732283472" right="0.70866141732283472" top="0.74803149606299213" bottom="0.74803149606299213" header="0.31496062992125984" footer="0.31496062992125984"/>
  <pageSetup paperSize="9"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4">
    <pageSetUpPr fitToPage="1"/>
  </sheetPr>
  <dimension ref="B4:N95"/>
  <sheetViews>
    <sheetView zoomScale="70" zoomScaleNormal="70" workbookViewId="0">
      <selection activeCell="B5" sqref="B5"/>
    </sheetView>
  </sheetViews>
  <sheetFormatPr defaultRowHeight="16.5" x14ac:dyDescent="0.3"/>
  <cols>
    <col min="1" max="1" width="4.7109375" style="20" customWidth="1"/>
    <col min="2" max="2" width="31" style="20" customWidth="1"/>
    <col min="3" max="3" width="21.5703125" style="20" customWidth="1"/>
    <col min="4" max="12" width="15.7109375" style="20" customWidth="1"/>
    <col min="13" max="13" width="3.42578125" style="20" customWidth="1"/>
    <col min="14" max="16384" width="9.140625" style="20"/>
  </cols>
  <sheetData>
    <row r="4" spans="2:14" x14ac:dyDescent="0.3">
      <c r="J4" s="47" t="s">
        <v>30</v>
      </c>
      <c r="K4" s="48">
        <v>45565</v>
      </c>
    </row>
    <row r="5" spans="2:14" x14ac:dyDescent="0.3">
      <c r="B5" s="49" t="s">
        <v>254</v>
      </c>
    </row>
    <row r="6" spans="2:14" ht="3.75" customHeight="1" x14ac:dyDescent="0.3">
      <c r="B6" s="49"/>
    </row>
    <row r="7" spans="2:14" x14ac:dyDescent="0.3">
      <c r="B7" s="50" t="s">
        <v>272</v>
      </c>
      <c r="C7" s="50"/>
      <c r="D7" s="80"/>
      <c r="E7" s="81"/>
      <c r="F7" s="81"/>
      <c r="G7" s="81"/>
      <c r="H7" s="81"/>
      <c r="I7" s="81"/>
      <c r="J7" s="81"/>
      <c r="K7" s="22"/>
      <c r="L7" s="22"/>
      <c r="M7" s="22"/>
      <c r="N7" s="22"/>
    </row>
    <row r="8" spans="2:14" x14ac:dyDescent="0.3">
      <c r="B8" s="52"/>
      <c r="C8" s="233" t="s">
        <v>273</v>
      </c>
      <c r="D8" s="233"/>
      <c r="E8" s="233"/>
      <c r="F8" s="233"/>
      <c r="G8" s="233"/>
      <c r="H8" s="233"/>
      <c r="I8" s="233"/>
      <c r="J8" s="233"/>
      <c r="K8" s="233"/>
      <c r="L8" s="233"/>
    </row>
    <row r="9" spans="2:14" x14ac:dyDescent="0.3">
      <c r="B9" s="52"/>
      <c r="C9" s="78" t="s">
        <v>17</v>
      </c>
      <c r="D9" s="78" t="s">
        <v>18</v>
      </c>
      <c r="E9" s="78" t="s">
        <v>19</v>
      </c>
      <c r="F9" s="78" t="s">
        <v>20</v>
      </c>
      <c r="G9" s="78" t="s">
        <v>21</v>
      </c>
      <c r="H9" s="78" t="s">
        <v>22</v>
      </c>
      <c r="I9" s="78" t="s">
        <v>23</v>
      </c>
      <c r="J9" s="78" t="s">
        <v>24</v>
      </c>
      <c r="K9" s="78" t="s">
        <v>25</v>
      </c>
      <c r="L9" s="78" t="s">
        <v>26</v>
      </c>
      <c r="N9" s="82"/>
    </row>
    <row r="10" spans="2:14" x14ac:dyDescent="0.3">
      <c r="C10" s="83"/>
      <c r="D10" s="83"/>
      <c r="E10" s="83"/>
      <c r="F10" s="83"/>
      <c r="G10" s="83"/>
      <c r="H10" s="83"/>
      <c r="I10" s="83"/>
      <c r="J10" s="83"/>
      <c r="K10" s="83"/>
      <c r="L10" s="83"/>
    </row>
    <row r="11" spans="2:14" x14ac:dyDescent="0.3">
      <c r="B11" s="79" t="s">
        <v>1</v>
      </c>
      <c r="C11" s="84">
        <v>3.6</v>
      </c>
      <c r="D11" s="84">
        <v>3.0259999999999998</v>
      </c>
      <c r="E11" s="84">
        <v>1.9059999999999999</v>
      </c>
      <c r="F11" s="84">
        <v>0.41599999999999998</v>
      </c>
      <c r="G11" s="84">
        <v>0.156</v>
      </c>
      <c r="H11" s="84">
        <v>1.7000000000000001E-2</v>
      </c>
      <c r="I11" s="84">
        <v>7.0000000000000001E-3</v>
      </c>
      <c r="J11" s="84">
        <v>5.0000000000000001E-3</v>
      </c>
      <c r="K11" s="84">
        <v>4.0000000000000001E-3</v>
      </c>
      <c r="L11" s="84">
        <v>2.1000000000000001E-2</v>
      </c>
      <c r="N11" s="83"/>
    </row>
    <row r="12" spans="2:14" x14ac:dyDescent="0.3">
      <c r="B12" s="79" t="s">
        <v>2</v>
      </c>
      <c r="C12" s="84">
        <v>0.22600000000000001</v>
      </c>
      <c r="D12" s="84">
        <v>0.216</v>
      </c>
      <c r="E12" s="84">
        <v>0.17699999999999999</v>
      </c>
      <c r="F12" s="84">
        <v>0.05</v>
      </c>
      <c r="G12" s="84">
        <v>1.7000000000000001E-2</v>
      </c>
      <c r="H12" s="84">
        <v>1E-3</v>
      </c>
      <c r="I12" s="84">
        <v>0</v>
      </c>
      <c r="J12" s="84">
        <v>0</v>
      </c>
      <c r="K12" s="84">
        <v>0</v>
      </c>
      <c r="L12" s="84">
        <v>3.0000000000000001E-3</v>
      </c>
      <c r="N12" s="84"/>
    </row>
    <row r="13" spans="2:14" x14ac:dyDescent="0.3">
      <c r="B13" s="79" t="s">
        <v>3</v>
      </c>
      <c r="C13" s="84">
        <v>0.17699999999999999</v>
      </c>
      <c r="D13" s="84">
        <v>0.152</v>
      </c>
      <c r="E13" s="84">
        <v>8.6999999999999994E-2</v>
      </c>
      <c r="F13" s="84">
        <v>0.01</v>
      </c>
      <c r="G13" s="84">
        <v>6.0000000000000001E-3</v>
      </c>
      <c r="H13" s="84">
        <v>0</v>
      </c>
      <c r="I13" s="84">
        <v>0</v>
      </c>
      <c r="J13" s="84">
        <v>0</v>
      </c>
      <c r="K13" s="84">
        <v>0</v>
      </c>
      <c r="L13" s="84">
        <v>0</v>
      </c>
      <c r="N13" s="83"/>
    </row>
    <row r="14" spans="2:14" x14ac:dyDescent="0.3">
      <c r="B14" s="79" t="s">
        <v>4</v>
      </c>
      <c r="C14" s="84">
        <v>1.841</v>
      </c>
      <c r="D14" s="84">
        <v>1.2430000000000001</v>
      </c>
      <c r="E14" s="84">
        <v>0.68</v>
      </c>
      <c r="F14" s="84">
        <v>0.18099999999999999</v>
      </c>
      <c r="G14" s="84">
        <v>7.1999999999999995E-2</v>
      </c>
      <c r="H14" s="84">
        <v>1.4E-2</v>
      </c>
      <c r="I14" s="84">
        <v>7.0000000000000001E-3</v>
      </c>
      <c r="J14" s="84">
        <v>3.0000000000000001E-3</v>
      </c>
      <c r="K14" s="84">
        <v>2E-3</v>
      </c>
      <c r="L14" s="84">
        <v>0.01</v>
      </c>
      <c r="N14" s="83"/>
    </row>
    <row r="15" spans="2:14" x14ac:dyDescent="0.3">
      <c r="B15" s="79" t="s">
        <v>5</v>
      </c>
      <c r="C15" s="84">
        <v>16.195</v>
      </c>
      <c r="D15" s="84">
        <v>13.984999999999999</v>
      </c>
      <c r="E15" s="84">
        <v>9.1259999999999994</v>
      </c>
      <c r="F15" s="84">
        <v>2.6469999999999998</v>
      </c>
      <c r="G15" s="84">
        <v>1.111</v>
      </c>
      <c r="H15" s="84">
        <v>9.5000000000000001E-2</v>
      </c>
      <c r="I15" s="84">
        <v>2.7E-2</v>
      </c>
      <c r="J15" s="84">
        <v>1.4E-2</v>
      </c>
      <c r="K15" s="84">
        <v>8.9999999999999993E-3</v>
      </c>
      <c r="L15" s="84">
        <v>4.7E-2</v>
      </c>
      <c r="N15" s="83"/>
    </row>
    <row r="16" spans="2:14" ht="33" x14ac:dyDescent="0.3">
      <c r="B16" s="79" t="s">
        <v>6</v>
      </c>
      <c r="C16" s="84">
        <v>1.179</v>
      </c>
      <c r="D16" s="84">
        <v>0.89600000000000002</v>
      </c>
      <c r="E16" s="84">
        <v>0.41899999999999998</v>
      </c>
      <c r="F16" s="84">
        <v>3.1E-2</v>
      </c>
      <c r="G16" s="84">
        <v>0</v>
      </c>
      <c r="H16" s="84">
        <v>0</v>
      </c>
      <c r="I16" s="84">
        <v>0</v>
      </c>
      <c r="J16" s="84">
        <v>0</v>
      </c>
      <c r="K16" s="84">
        <v>0</v>
      </c>
      <c r="L16" s="84">
        <v>0</v>
      </c>
      <c r="N16" s="83"/>
    </row>
    <row r="17" spans="2:14" x14ac:dyDescent="0.3">
      <c r="B17" s="79" t="s">
        <v>7</v>
      </c>
      <c r="C17" s="84">
        <v>15.087</v>
      </c>
      <c r="D17" s="84">
        <v>12.154</v>
      </c>
      <c r="E17" s="84">
        <v>6.79</v>
      </c>
      <c r="F17" s="84">
        <v>0.94599999999999995</v>
      </c>
      <c r="G17" s="84">
        <v>0.13800000000000001</v>
      </c>
      <c r="H17" s="84">
        <v>0.02</v>
      </c>
      <c r="I17" s="84">
        <v>1.4E-2</v>
      </c>
      <c r="J17" s="84">
        <v>1.2E-2</v>
      </c>
      <c r="K17" s="84">
        <v>8.0000000000000002E-3</v>
      </c>
      <c r="L17" s="84">
        <v>3.6999999999999998E-2</v>
      </c>
      <c r="N17" s="83"/>
    </row>
    <row r="18" spans="2:14" x14ac:dyDescent="0.3">
      <c r="B18" s="79" t="s">
        <v>28</v>
      </c>
      <c r="C18" s="84">
        <v>50.097000000000001</v>
      </c>
      <c r="D18" s="84">
        <v>31.795999999999999</v>
      </c>
      <c r="E18" s="84">
        <v>14.279</v>
      </c>
      <c r="F18" s="84">
        <v>1.4590000000000001</v>
      </c>
      <c r="G18" s="84">
        <v>0.112</v>
      </c>
      <c r="H18" s="84">
        <v>1.7999999999999999E-2</v>
      </c>
      <c r="I18" s="84">
        <v>1.0999999999999999E-2</v>
      </c>
      <c r="J18" s="84">
        <v>7.0000000000000001E-3</v>
      </c>
      <c r="K18" s="84">
        <v>5.0000000000000001E-3</v>
      </c>
      <c r="L18" s="84">
        <v>2.5000000000000001E-2</v>
      </c>
      <c r="N18" s="83"/>
    </row>
    <row r="19" spans="2:14" ht="33" x14ac:dyDescent="0.3">
      <c r="B19" s="79" t="s">
        <v>29</v>
      </c>
      <c r="C19" s="84">
        <v>0.65500000000000003</v>
      </c>
      <c r="D19" s="84">
        <v>0.55500000000000005</v>
      </c>
      <c r="E19" s="84">
        <v>0.30499999999999999</v>
      </c>
      <c r="F19" s="84">
        <v>2.8000000000000001E-2</v>
      </c>
      <c r="G19" s="84">
        <v>8.0000000000000002E-3</v>
      </c>
      <c r="H19" s="84">
        <v>2E-3</v>
      </c>
      <c r="I19" s="84">
        <v>2E-3</v>
      </c>
      <c r="J19" s="84">
        <v>2E-3</v>
      </c>
      <c r="K19" s="84">
        <v>2E-3</v>
      </c>
      <c r="L19" s="84">
        <v>0.01</v>
      </c>
      <c r="N19" s="83"/>
    </row>
    <row r="20" spans="2:14" x14ac:dyDescent="0.3">
      <c r="B20" s="79" t="s">
        <v>9</v>
      </c>
      <c r="C20" s="84">
        <v>5.0999999999999997E-2</v>
      </c>
      <c r="D20" s="84">
        <v>2.7E-2</v>
      </c>
      <c r="E20" s="84">
        <v>7.0000000000000001E-3</v>
      </c>
      <c r="F20" s="84">
        <v>3.0000000000000001E-3</v>
      </c>
      <c r="G20" s="84">
        <v>1E-3</v>
      </c>
      <c r="H20" s="84">
        <v>0</v>
      </c>
      <c r="I20" s="84">
        <v>0</v>
      </c>
      <c r="J20" s="84">
        <v>0</v>
      </c>
      <c r="K20" s="84">
        <v>0</v>
      </c>
      <c r="L20" s="84">
        <v>0</v>
      </c>
      <c r="N20" s="83"/>
    </row>
    <row r="21" spans="2:14" x14ac:dyDescent="0.3">
      <c r="C21" s="84"/>
      <c r="D21" s="84"/>
      <c r="E21" s="84"/>
      <c r="F21" s="84"/>
      <c r="G21" s="84"/>
      <c r="H21" s="84"/>
      <c r="I21" s="84"/>
      <c r="J21" s="84"/>
      <c r="K21" s="84"/>
      <c r="L21" s="84"/>
      <c r="N21" s="66"/>
    </row>
    <row r="22" spans="2:14" x14ac:dyDescent="0.3">
      <c r="B22" s="38" t="s">
        <v>10</v>
      </c>
      <c r="C22" s="85">
        <f t="shared" ref="C22:L22" si="0">SUM(C11:C20)</f>
        <v>89.108000000000004</v>
      </c>
      <c r="D22" s="85">
        <f t="shared" si="0"/>
        <v>64.050000000000011</v>
      </c>
      <c r="E22" s="85">
        <f t="shared" si="0"/>
        <v>33.775999999999996</v>
      </c>
      <c r="F22" s="85">
        <f t="shared" si="0"/>
        <v>5.7709999999999999</v>
      </c>
      <c r="G22" s="85">
        <f t="shared" si="0"/>
        <v>1.621</v>
      </c>
      <c r="H22" s="85">
        <f t="shared" si="0"/>
        <v>0.16699999999999998</v>
      </c>
      <c r="I22" s="85">
        <f t="shared" si="0"/>
        <v>6.8000000000000005E-2</v>
      </c>
      <c r="J22" s="85">
        <f t="shared" si="0"/>
        <v>4.3000000000000003E-2</v>
      </c>
      <c r="K22" s="85">
        <f t="shared" si="0"/>
        <v>0.03</v>
      </c>
      <c r="L22" s="85">
        <f t="shared" si="0"/>
        <v>0.153</v>
      </c>
      <c r="N22" s="86"/>
    </row>
    <row r="27" spans="2:14" x14ac:dyDescent="0.3">
      <c r="B27" s="49" t="s">
        <v>255</v>
      </c>
    </row>
    <row r="28" spans="2:14" ht="3.75" customHeight="1" x14ac:dyDescent="0.3">
      <c r="B28" s="49"/>
    </row>
    <row r="29" spans="2:14" x14ac:dyDescent="0.3">
      <c r="B29" s="50" t="s">
        <v>404</v>
      </c>
      <c r="C29" s="80"/>
      <c r="D29" s="22"/>
      <c r="E29" s="22"/>
      <c r="F29" s="22"/>
      <c r="G29" s="22"/>
      <c r="H29" s="22"/>
      <c r="I29" s="22"/>
      <c r="J29" s="22"/>
      <c r="K29" s="22"/>
      <c r="L29" s="22"/>
    </row>
    <row r="30" spans="2:14" x14ac:dyDescent="0.3">
      <c r="B30" s="52"/>
      <c r="C30" s="233" t="s">
        <v>27</v>
      </c>
      <c r="D30" s="233"/>
      <c r="E30" s="233"/>
      <c r="F30" s="233"/>
      <c r="G30" s="233"/>
      <c r="H30" s="233"/>
      <c r="I30" s="233"/>
      <c r="J30" s="233"/>
      <c r="K30" s="233"/>
      <c r="L30" s="233"/>
    </row>
    <row r="31" spans="2:14" x14ac:dyDescent="0.3">
      <c r="B31" s="52"/>
      <c r="C31" s="78" t="s">
        <v>17</v>
      </c>
      <c r="D31" s="78" t="s">
        <v>18</v>
      </c>
      <c r="E31" s="78" t="s">
        <v>19</v>
      </c>
      <c r="F31" s="78" t="s">
        <v>20</v>
      </c>
      <c r="G31" s="78" t="s">
        <v>21</v>
      </c>
      <c r="H31" s="78" t="s">
        <v>22</v>
      </c>
      <c r="I31" s="78" t="s">
        <v>23</v>
      </c>
      <c r="J31" s="78" t="s">
        <v>24</v>
      </c>
      <c r="K31" s="78" t="s">
        <v>25</v>
      </c>
      <c r="L31" s="78" t="s">
        <v>26</v>
      </c>
      <c r="N31" s="82"/>
    </row>
    <row r="32" spans="2:14" x14ac:dyDescent="0.3">
      <c r="C32" s="83"/>
      <c r="D32" s="83"/>
      <c r="E32" s="83"/>
      <c r="F32" s="83"/>
      <c r="G32" s="83"/>
      <c r="H32" s="83"/>
      <c r="I32" s="83"/>
      <c r="J32" s="83"/>
      <c r="K32" s="83"/>
      <c r="L32" s="83"/>
    </row>
    <row r="33" spans="2:14" x14ac:dyDescent="0.3">
      <c r="B33" s="79" t="s">
        <v>1</v>
      </c>
      <c r="C33" s="87">
        <f>IFERROR(C11/SUM($C11:$L11),0)</f>
        <v>0.39309892989735745</v>
      </c>
      <c r="D33" s="87">
        <f t="shared" ref="D33:L33" si="1">IFERROR(D11/SUM($C11:$L11),0)</f>
        <v>0.33042148940816768</v>
      </c>
      <c r="E33" s="87">
        <f t="shared" si="1"/>
        <v>0.20812404455121203</v>
      </c>
      <c r="F33" s="87">
        <f t="shared" si="1"/>
        <v>4.5424765232583528E-2</v>
      </c>
      <c r="G33" s="87">
        <f t="shared" si="1"/>
        <v>1.7034286962218821E-2</v>
      </c>
      <c r="H33" s="87">
        <f t="shared" si="1"/>
        <v>1.8563005022930769E-3</v>
      </c>
      <c r="I33" s="87">
        <f t="shared" si="1"/>
        <v>7.6435903035597288E-4</v>
      </c>
      <c r="J33" s="87">
        <f t="shared" si="1"/>
        <v>5.4597073596855206E-4</v>
      </c>
      <c r="K33" s="87">
        <f t="shared" si="1"/>
        <v>4.3677658877484159E-4</v>
      </c>
      <c r="L33" s="87">
        <f t="shared" si="1"/>
        <v>2.2930770910679185E-3</v>
      </c>
      <c r="M33" s="88"/>
      <c r="N33" s="89"/>
    </row>
    <row r="34" spans="2:14" x14ac:dyDescent="0.3">
      <c r="B34" s="79" t="s">
        <v>2</v>
      </c>
      <c r="C34" s="87">
        <f t="shared" ref="C34:L34" si="2">IFERROR(C12/SUM($C12:$L12),0)</f>
        <v>0.32753623188405795</v>
      </c>
      <c r="D34" s="87">
        <f t="shared" si="2"/>
        <v>0.31304347826086953</v>
      </c>
      <c r="E34" s="87">
        <f t="shared" si="2"/>
        <v>0.25652173913043474</v>
      </c>
      <c r="F34" s="87">
        <f t="shared" si="2"/>
        <v>7.2463768115942032E-2</v>
      </c>
      <c r="G34" s="87">
        <f t="shared" si="2"/>
        <v>2.4637681159420291E-2</v>
      </c>
      <c r="H34" s="87">
        <f t="shared" si="2"/>
        <v>1.4492753623188404E-3</v>
      </c>
      <c r="I34" s="87">
        <f t="shared" si="2"/>
        <v>0</v>
      </c>
      <c r="J34" s="87">
        <f t="shared" si="2"/>
        <v>0</v>
      </c>
      <c r="K34" s="87">
        <f t="shared" si="2"/>
        <v>0</v>
      </c>
      <c r="L34" s="87">
        <f t="shared" si="2"/>
        <v>4.3478260869565218E-3</v>
      </c>
      <c r="M34" s="88"/>
      <c r="N34" s="89"/>
    </row>
    <row r="35" spans="2:14" x14ac:dyDescent="0.3">
      <c r="B35" s="79" t="s">
        <v>3</v>
      </c>
      <c r="C35" s="87">
        <f t="shared" ref="C35:L35" si="3">IFERROR(C13/SUM($C13:$L13),0)</f>
        <v>0.40972222222222227</v>
      </c>
      <c r="D35" s="87">
        <f t="shared" si="3"/>
        <v>0.35185185185185192</v>
      </c>
      <c r="E35" s="87">
        <f t="shared" si="3"/>
        <v>0.2013888888888889</v>
      </c>
      <c r="F35" s="87">
        <f t="shared" si="3"/>
        <v>2.314814814814815E-2</v>
      </c>
      <c r="G35" s="87">
        <f t="shared" si="3"/>
        <v>1.3888888888888892E-2</v>
      </c>
      <c r="H35" s="87">
        <f t="shared" si="3"/>
        <v>0</v>
      </c>
      <c r="I35" s="87">
        <f t="shared" si="3"/>
        <v>0</v>
      </c>
      <c r="J35" s="87">
        <f t="shared" si="3"/>
        <v>0</v>
      </c>
      <c r="K35" s="87">
        <f t="shared" si="3"/>
        <v>0</v>
      </c>
      <c r="L35" s="87">
        <f t="shared" si="3"/>
        <v>0</v>
      </c>
      <c r="M35" s="88"/>
      <c r="N35" s="89"/>
    </row>
    <row r="36" spans="2:14" x14ac:dyDescent="0.3">
      <c r="B36" s="79" t="s">
        <v>4</v>
      </c>
      <c r="C36" s="87">
        <f t="shared" ref="C36:L36" si="4">IFERROR(C14/SUM($C14:$L14),0)</f>
        <v>0.45423143350604489</v>
      </c>
      <c r="D36" s="87">
        <f t="shared" si="4"/>
        <v>0.30668640513200102</v>
      </c>
      <c r="E36" s="87">
        <f t="shared" si="4"/>
        <v>0.16777695534172218</v>
      </c>
      <c r="F36" s="87">
        <f t="shared" si="4"/>
        <v>4.4658277818899583E-2</v>
      </c>
      <c r="G36" s="87">
        <f t="shared" si="4"/>
        <v>1.776461880088823E-2</v>
      </c>
      <c r="H36" s="87">
        <f t="shared" si="4"/>
        <v>3.4542314335060452E-3</v>
      </c>
      <c r="I36" s="87">
        <f t="shared" si="4"/>
        <v>1.7271157167530226E-3</v>
      </c>
      <c r="J36" s="87">
        <f t="shared" si="4"/>
        <v>7.401924500370097E-4</v>
      </c>
      <c r="K36" s="87">
        <f t="shared" si="4"/>
        <v>4.9346163335800639E-4</v>
      </c>
      <c r="L36" s="87">
        <f t="shared" si="4"/>
        <v>2.467308166790032E-3</v>
      </c>
      <c r="M36" s="88"/>
      <c r="N36" s="89"/>
    </row>
    <row r="37" spans="2:14" x14ac:dyDescent="0.3">
      <c r="B37" s="79" t="s">
        <v>5</v>
      </c>
      <c r="C37" s="87">
        <f t="shared" ref="C37:L37" si="5">IFERROR(C15/SUM($C15:$L15),0)</f>
        <v>0.3743989273164417</v>
      </c>
      <c r="D37" s="87">
        <f t="shared" si="5"/>
        <v>0.32330774921398192</v>
      </c>
      <c r="E37" s="87">
        <f t="shared" si="5"/>
        <v>0.21097651192898098</v>
      </c>
      <c r="F37" s="87">
        <f t="shared" si="5"/>
        <v>6.1193822822267437E-2</v>
      </c>
      <c r="G37" s="87">
        <f t="shared" si="5"/>
        <v>2.5684298132051048E-2</v>
      </c>
      <c r="H37" s="87">
        <f t="shared" si="5"/>
        <v>2.1962271130016647E-3</v>
      </c>
      <c r="I37" s="87">
        <f t="shared" si="5"/>
        <v>6.2419086369521002E-4</v>
      </c>
      <c r="J37" s="87">
        <f t="shared" si="5"/>
        <v>3.2365452191603485E-4</v>
      </c>
      <c r="K37" s="87">
        <f t="shared" si="5"/>
        <v>2.0806362123173666E-4</v>
      </c>
      <c r="L37" s="87">
        <f t="shared" si="5"/>
        <v>1.0865544664324027E-3</v>
      </c>
      <c r="M37" s="88"/>
      <c r="N37" s="89"/>
    </row>
    <row r="38" spans="2:14" ht="33" x14ac:dyDescent="0.3">
      <c r="B38" s="79" t="s">
        <v>6</v>
      </c>
      <c r="C38" s="87">
        <f t="shared" ref="C38:L38" si="6">IFERROR(C16/SUM($C16:$L16),0)</f>
        <v>0.4669306930693069</v>
      </c>
      <c r="D38" s="87">
        <f t="shared" si="6"/>
        <v>0.35485148514851483</v>
      </c>
      <c r="E38" s="87">
        <f t="shared" si="6"/>
        <v>0.16594059405940592</v>
      </c>
      <c r="F38" s="87">
        <f t="shared" si="6"/>
        <v>1.2277227722772276E-2</v>
      </c>
      <c r="G38" s="87">
        <f t="shared" si="6"/>
        <v>0</v>
      </c>
      <c r="H38" s="87">
        <f t="shared" si="6"/>
        <v>0</v>
      </c>
      <c r="I38" s="87">
        <f t="shared" si="6"/>
        <v>0</v>
      </c>
      <c r="J38" s="87">
        <f t="shared" si="6"/>
        <v>0</v>
      </c>
      <c r="K38" s="87">
        <f t="shared" si="6"/>
        <v>0</v>
      </c>
      <c r="L38" s="87">
        <f t="shared" si="6"/>
        <v>0</v>
      </c>
      <c r="M38" s="88"/>
      <c r="N38" s="89"/>
    </row>
    <row r="39" spans="2:14" x14ac:dyDescent="0.3">
      <c r="B39" s="79" t="s">
        <v>7</v>
      </c>
      <c r="C39" s="87">
        <f t="shared" ref="C39:L39" si="7">IFERROR(C17/SUM($C17:$L17),0)</f>
        <v>0.42853490882235978</v>
      </c>
      <c r="D39" s="87">
        <f t="shared" si="7"/>
        <v>0.34522524569675622</v>
      </c>
      <c r="E39" s="87">
        <f t="shared" si="7"/>
        <v>0.19286485258194624</v>
      </c>
      <c r="F39" s="87">
        <f t="shared" si="7"/>
        <v>2.687041981480429E-2</v>
      </c>
      <c r="G39" s="87">
        <f t="shared" si="7"/>
        <v>3.919786400045447E-3</v>
      </c>
      <c r="H39" s="87">
        <f t="shared" si="7"/>
        <v>5.6808498551383282E-4</v>
      </c>
      <c r="I39" s="87">
        <f t="shared" si="7"/>
        <v>3.97659489859683E-4</v>
      </c>
      <c r="J39" s="87">
        <f t="shared" si="7"/>
        <v>3.4085099130829968E-4</v>
      </c>
      <c r="K39" s="87">
        <f t="shared" si="7"/>
        <v>2.2723399420553314E-4</v>
      </c>
      <c r="L39" s="87">
        <f t="shared" si="7"/>
        <v>1.0509572232005908E-3</v>
      </c>
      <c r="M39" s="88"/>
      <c r="N39" s="89"/>
    </row>
    <row r="40" spans="2:14" x14ac:dyDescent="0.3">
      <c r="B40" s="79" t="s">
        <v>28</v>
      </c>
      <c r="C40" s="87">
        <f t="shared" ref="C40:L40" si="8">IFERROR(C18/SUM($C18:$L18),0)</f>
        <v>0.51219212955862958</v>
      </c>
      <c r="D40" s="87">
        <f t="shared" si="8"/>
        <v>0.32508255886472615</v>
      </c>
      <c r="E40" s="87">
        <f t="shared" si="8"/>
        <v>0.14598861045507061</v>
      </c>
      <c r="F40" s="87">
        <f t="shared" si="8"/>
        <v>1.4916827694792913E-2</v>
      </c>
      <c r="G40" s="87">
        <f t="shared" si="8"/>
        <v>1.1450888977496958E-3</v>
      </c>
      <c r="H40" s="87">
        <f t="shared" si="8"/>
        <v>1.840321442812011E-4</v>
      </c>
      <c r="I40" s="87">
        <f t="shared" si="8"/>
        <v>1.1246408817184512E-4</v>
      </c>
      <c r="J40" s="87">
        <f t="shared" si="8"/>
        <v>7.1568056109355988E-5</v>
      </c>
      <c r="K40" s="87">
        <f t="shared" si="8"/>
        <v>5.1120040078111421E-5</v>
      </c>
      <c r="L40" s="87">
        <f t="shared" si="8"/>
        <v>2.5560020039055715E-4</v>
      </c>
      <c r="M40" s="88"/>
      <c r="N40" s="89"/>
    </row>
    <row r="41" spans="2:14" ht="33" x14ac:dyDescent="0.3">
      <c r="B41" s="79" t="s">
        <v>29</v>
      </c>
      <c r="C41" s="87">
        <f t="shared" ref="C41:L41" si="9">IFERROR(C19/SUM($C19:$L19),0)</f>
        <v>0.41746335245379224</v>
      </c>
      <c r="D41" s="87">
        <f t="shared" si="9"/>
        <v>0.35372848948374763</v>
      </c>
      <c r="E41" s="87">
        <f t="shared" si="9"/>
        <v>0.19439133205863607</v>
      </c>
      <c r="F41" s="87">
        <f t="shared" si="9"/>
        <v>1.7845761631612493E-2</v>
      </c>
      <c r="G41" s="87">
        <f t="shared" si="9"/>
        <v>5.0987890376035698E-3</v>
      </c>
      <c r="H41" s="87">
        <f t="shared" si="9"/>
        <v>1.2746972594008925E-3</v>
      </c>
      <c r="I41" s="87">
        <f t="shared" si="9"/>
        <v>1.2746972594008925E-3</v>
      </c>
      <c r="J41" s="87">
        <f t="shared" si="9"/>
        <v>1.2746972594008925E-3</v>
      </c>
      <c r="K41" s="87">
        <f t="shared" si="9"/>
        <v>1.2746972594008925E-3</v>
      </c>
      <c r="L41" s="87">
        <f t="shared" si="9"/>
        <v>6.3734862970044621E-3</v>
      </c>
      <c r="M41" s="88"/>
      <c r="N41" s="89"/>
    </row>
    <row r="42" spans="2:14" x14ac:dyDescent="0.3">
      <c r="B42" s="79" t="s">
        <v>9</v>
      </c>
      <c r="C42" s="87">
        <f t="shared" ref="C42:L42" si="10">IFERROR(C20/SUM($C20:$L20),0)</f>
        <v>0.5730337078651685</v>
      </c>
      <c r="D42" s="87">
        <f t="shared" si="10"/>
        <v>0.3033707865168539</v>
      </c>
      <c r="E42" s="87">
        <f t="shared" si="10"/>
        <v>7.8651685393258425E-2</v>
      </c>
      <c r="F42" s="87">
        <f t="shared" si="10"/>
        <v>3.3707865168539325E-2</v>
      </c>
      <c r="G42" s="87">
        <f t="shared" si="10"/>
        <v>1.1235955056179775E-2</v>
      </c>
      <c r="H42" s="87">
        <f t="shared" si="10"/>
        <v>0</v>
      </c>
      <c r="I42" s="87">
        <f t="shared" si="10"/>
        <v>0</v>
      </c>
      <c r="J42" s="87">
        <f t="shared" si="10"/>
        <v>0</v>
      </c>
      <c r="K42" s="87">
        <f t="shared" si="10"/>
        <v>0</v>
      </c>
      <c r="L42" s="87">
        <f t="shared" si="10"/>
        <v>0</v>
      </c>
      <c r="M42" s="88"/>
      <c r="N42" s="89"/>
    </row>
    <row r="43" spans="2:14" x14ac:dyDescent="0.3">
      <c r="C43" s="87"/>
      <c r="D43" s="87"/>
      <c r="E43" s="87"/>
      <c r="F43" s="87"/>
      <c r="G43" s="87"/>
      <c r="H43" s="87"/>
      <c r="I43" s="87"/>
      <c r="J43" s="87"/>
      <c r="K43" s="87"/>
      <c r="L43" s="87"/>
      <c r="M43" s="88"/>
    </row>
    <row r="44" spans="2:14" x14ac:dyDescent="0.3">
      <c r="B44" s="38" t="s">
        <v>10</v>
      </c>
      <c r="C44" s="90">
        <f>IFERROR(C22/SUM($C22:$L22),0)</f>
        <v>0.45746379378500612</v>
      </c>
      <c r="D44" s="90">
        <f t="shared" ref="D44:L44" si="11">IFERROR(D22/SUM($C22:$L22),0)</f>
        <v>0.32882071185448719</v>
      </c>
      <c r="E44" s="90">
        <f t="shared" si="11"/>
        <v>0.17339966219511563</v>
      </c>
      <c r="F44" s="90">
        <f t="shared" si="11"/>
        <v>2.9627233850308278E-2</v>
      </c>
      <c r="G44" s="90">
        <f t="shared" si="11"/>
        <v>8.3219105997833515E-3</v>
      </c>
      <c r="H44" s="90">
        <f t="shared" si="11"/>
        <v>8.5734674285244887E-4</v>
      </c>
      <c r="I44" s="90">
        <f t="shared" si="11"/>
        <v>3.4909927253872175E-4</v>
      </c>
      <c r="J44" s="90">
        <f t="shared" si="11"/>
        <v>2.20753951752427E-4</v>
      </c>
      <c r="K44" s="90">
        <f t="shared" si="11"/>
        <v>1.5401438494355368E-4</v>
      </c>
      <c r="L44" s="90">
        <f t="shared" si="11"/>
        <v>7.8547336321212386E-4</v>
      </c>
      <c r="M44" s="88"/>
      <c r="N44" s="91"/>
    </row>
    <row r="49" spans="2:14" x14ac:dyDescent="0.3">
      <c r="B49" s="49" t="s">
        <v>256</v>
      </c>
    </row>
    <row r="50" spans="2:14" ht="3.75" customHeight="1" x14ac:dyDescent="0.3">
      <c r="B50" s="49"/>
    </row>
    <row r="51" spans="2:14" x14ac:dyDescent="0.3">
      <c r="B51" s="58" t="s">
        <v>274</v>
      </c>
      <c r="C51" s="80"/>
      <c r="D51" s="80"/>
      <c r="E51" s="22"/>
      <c r="F51" s="22"/>
      <c r="G51" s="22"/>
      <c r="H51" s="22"/>
      <c r="I51" s="22"/>
      <c r="J51" s="22"/>
      <c r="K51" s="22"/>
      <c r="L51" s="22"/>
      <c r="M51" s="22"/>
      <c r="N51" s="22"/>
    </row>
    <row r="52" spans="2:14" x14ac:dyDescent="0.3">
      <c r="B52" s="52"/>
      <c r="C52" s="233" t="s">
        <v>273</v>
      </c>
      <c r="D52" s="233"/>
      <c r="E52" s="233"/>
      <c r="F52" s="233"/>
      <c r="G52" s="233"/>
      <c r="H52" s="233"/>
      <c r="I52" s="233"/>
      <c r="J52" s="233"/>
      <c r="K52" s="233"/>
      <c r="L52" s="233"/>
      <c r="N52" s="52"/>
    </row>
    <row r="53" spans="2:14" ht="33" x14ac:dyDescent="0.3">
      <c r="B53" s="52"/>
      <c r="C53" s="78" t="s">
        <v>17</v>
      </c>
      <c r="D53" s="78" t="s">
        <v>18</v>
      </c>
      <c r="E53" s="78" t="s">
        <v>19</v>
      </c>
      <c r="F53" s="78" t="s">
        <v>20</v>
      </c>
      <c r="G53" s="78" t="s">
        <v>21</v>
      </c>
      <c r="H53" s="78" t="s">
        <v>22</v>
      </c>
      <c r="I53" s="78" t="s">
        <v>23</v>
      </c>
      <c r="J53" s="78" t="s">
        <v>24</v>
      </c>
      <c r="K53" s="78" t="s">
        <v>25</v>
      </c>
      <c r="L53" s="78" t="s">
        <v>26</v>
      </c>
      <c r="N53" s="78" t="s">
        <v>349</v>
      </c>
    </row>
    <row r="54" spans="2:14" x14ac:dyDescent="0.3">
      <c r="C54" s="83"/>
      <c r="D54" s="83"/>
      <c r="E54" s="83"/>
      <c r="F54" s="83"/>
      <c r="G54" s="83"/>
      <c r="H54" s="83"/>
      <c r="I54" s="83"/>
      <c r="J54" s="83"/>
      <c r="K54" s="83"/>
      <c r="L54" s="83"/>
    </row>
    <row r="55" spans="2:14" x14ac:dyDescent="0.3">
      <c r="B55" s="79" t="s">
        <v>1</v>
      </c>
      <c r="C55" s="92">
        <v>0.17899999999999999</v>
      </c>
      <c r="D55" s="92">
        <v>1.387</v>
      </c>
      <c r="E55" s="92">
        <v>3.359</v>
      </c>
      <c r="F55" s="92">
        <v>2.2370000000000001</v>
      </c>
      <c r="G55" s="92">
        <v>1.387</v>
      </c>
      <c r="H55" s="92">
        <v>0.42599999999999999</v>
      </c>
      <c r="I55" s="92">
        <v>5.0999999999999997E-2</v>
      </c>
      <c r="J55" s="92">
        <v>0.02</v>
      </c>
      <c r="K55" s="92">
        <v>2.1000000000000001E-2</v>
      </c>
      <c r="L55" s="92">
        <v>9.0999999999999998E-2</v>
      </c>
      <c r="N55" s="217">
        <v>0.57099999999999995</v>
      </c>
    </row>
    <row r="56" spans="2:14" x14ac:dyDescent="0.3">
      <c r="B56" s="79" t="s">
        <v>2</v>
      </c>
      <c r="C56" s="92">
        <v>2E-3</v>
      </c>
      <c r="D56" s="92">
        <v>2.9000000000000001E-2</v>
      </c>
      <c r="E56" s="92">
        <v>0.20499999999999999</v>
      </c>
      <c r="F56" s="92">
        <v>0.192</v>
      </c>
      <c r="G56" s="92">
        <v>0.22700000000000001</v>
      </c>
      <c r="H56" s="92">
        <v>2.5000000000000001E-2</v>
      </c>
      <c r="I56" s="92">
        <v>1E-3</v>
      </c>
      <c r="J56" s="92">
        <v>0</v>
      </c>
      <c r="K56" s="92">
        <v>0</v>
      </c>
      <c r="L56" s="92">
        <v>0.01</v>
      </c>
      <c r="N56" s="217">
        <v>0.64900000000000002</v>
      </c>
    </row>
    <row r="57" spans="2:14" x14ac:dyDescent="0.3">
      <c r="B57" s="79" t="s">
        <v>3</v>
      </c>
      <c r="C57" s="92">
        <v>1.0999999999999999E-2</v>
      </c>
      <c r="D57" s="92">
        <v>3.1E-2</v>
      </c>
      <c r="E57" s="92">
        <v>0.26900000000000002</v>
      </c>
      <c r="F57" s="92">
        <v>6.2E-2</v>
      </c>
      <c r="G57" s="92">
        <v>5.2999999999999999E-2</v>
      </c>
      <c r="H57" s="92">
        <v>7.0000000000000001E-3</v>
      </c>
      <c r="I57" s="92">
        <v>0</v>
      </c>
      <c r="J57" s="92">
        <v>0</v>
      </c>
      <c r="K57" s="92">
        <v>0</v>
      </c>
      <c r="L57" s="92">
        <v>0</v>
      </c>
      <c r="N57" s="217">
        <v>0.53400000000000003</v>
      </c>
    </row>
    <row r="58" spans="2:14" x14ac:dyDescent="0.3">
      <c r="B58" s="79" t="s">
        <v>4</v>
      </c>
      <c r="C58" s="92">
        <v>0.26700000000000002</v>
      </c>
      <c r="D58" s="92">
        <v>0.94899999999999995</v>
      </c>
      <c r="E58" s="92">
        <v>1.123</v>
      </c>
      <c r="F58" s="92">
        <v>0.72699999999999998</v>
      </c>
      <c r="G58" s="92">
        <v>0.63300000000000001</v>
      </c>
      <c r="H58" s="92">
        <v>0.16600000000000001</v>
      </c>
      <c r="I58" s="92">
        <v>8.7999999999999995E-2</v>
      </c>
      <c r="J58" s="92">
        <v>4.7E-2</v>
      </c>
      <c r="K58" s="92">
        <v>6.0000000000000001E-3</v>
      </c>
      <c r="L58" s="92">
        <v>4.7E-2</v>
      </c>
      <c r="N58" s="217">
        <v>0.53200000000000003</v>
      </c>
    </row>
    <row r="59" spans="2:14" x14ac:dyDescent="0.3">
      <c r="B59" s="79" t="s">
        <v>5</v>
      </c>
      <c r="C59" s="92">
        <v>0.70699999999999996</v>
      </c>
      <c r="D59" s="92">
        <v>6.5140000000000002</v>
      </c>
      <c r="E59" s="92">
        <v>11.879</v>
      </c>
      <c r="F59" s="92">
        <v>9.5399999999999991</v>
      </c>
      <c r="G59" s="92">
        <v>11.747</v>
      </c>
      <c r="H59" s="92">
        <v>2.0830000000000002</v>
      </c>
      <c r="I59" s="92">
        <v>0.41699999999999998</v>
      </c>
      <c r="J59" s="92">
        <v>0.10100000000000001</v>
      </c>
      <c r="K59" s="92">
        <v>5.5E-2</v>
      </c>
      <c r="L59" s="92">
        <v>0.214</v>
      </c>
      <c r="N59" s="217">
        <v>0.59799999999999998</v>
      </c>
    </row>
    <row r="60" spans="2:14" ht="33" x14ac:dyDescent="0.3">
      <c r="B60" s="79" t="s">
        <v>6</v>
      </c>
      <c r="C60" s="92">
        <v>0.13100000000000001</v>
      </c>
      <c r="D60" s="92">
        <v>0.70699999999999996</v>
      </c>
      <c r="E60" s="92">
        <v>1.1519999999999999</v>
      </c>
      <c r="F60" s="92">
        <v>0.53400000000000003</v>
      </c>
      <c r="G60" s="92">
        <v>2E-3</v>
      </c>
      <c r="H60" s="92">
        <v>0</v>
      </c>
      <c r="I60" s="92">
        <v>0</v>
      </c>
      <c r="J60" s="92">
        <v>0</v>
      </c>
      <c r="K60" s="92">
        <v>0</v>
      </c>
      <c r="L60" s="92">
        <v>0</v>
      </c>
      <c r="N60" s="217">
        <v>0.47299999999999998</v>
      </c>
    </row>
    <row r="61" spans="2:14" x14ac:dyDescent="0.3">
      <c r="B61" s="79" t="s">
        <v>7</v>
      </c>
      <c r="C61" s="92">
        <v>0.94</v>
      </c>
      <c r="D61" s="92">
        <v>6.8529999999999998</v>
      </c>
      <c r="E61" s="92">
        <v>16.259</v>
      </c>
      <c r="F61" s="92">
        <v>8.5180000000000007</v>
      </c>
      <c r="G61" s="92">
        <v>2.1509999999999998</v>
      </c>
      <c r="H61" s="92">
        <v>0.14000000000000001</v>
      </c>
      <c r="I61" s="92">
        <v>5.2999999999999999E-2</v>
      </c>
      <c r="J61" s="92">
        <v>4.3999999999999997E-2</v>
      </c>
      <c r="K61" s="92">
        <v>6.5000000000000002E-2</v>
      </c>
      <c r="L61" s="92">
        <v>0.18</v>
      </c>
      <c r="N61" s="217">
        <v>0.51900000000000002</v>
      </c>
    </row>
    <row r="62" spans="2:14" x14ac:dyDescent="0.3">
      <c r="B62" s="79" t="s">
        <v>28</v>
      </c>
      <c r="C62" s="92">
        <v>9.1189999999999998</v>
      </c>
      <c r="D62" s="92">
        <v>26.585000000000001</v>
      </c>
      <c r="E62" s="92">
        <v>43.026000000000003</v>
      </c>
      <c r="F62" s="92">
        <v>16.803000000000001</v>
      </c>
      <c r="G62" s="92">
        <v>1.8520000000000001</v>
      </c>
      <c r="H62" s="92">
        <v>0.13800000000000001</v>
      </c>
      <c r="I62" s="92">
        <v>9.9000000000000005E-2</v>
      </c>
      <c r="J62" s="92">
        <v>4.1000000000000002E-2</v>
      </c>
      <c r="K62" s="92">
        <v>2.8000000000000001E-2</v>
      </c>
      <c r="L62" s="92">
        <v>0.11799999999999999</v>
      </c>
      <c r="N62" s="217">
        <v>0.44800000000000001</v>
      </c>
    </row>
    <row r="63" spans="2:14" ht="33" x14ac:dyDescent="0.3">
      <c r="B63" s="79" t="s">
        <v>29</v>
      </c>
      <c r="C63" s="92">
        <v>3.7999999999999999E-2</v>
      </c>
      <c r="D63" s="92">
        <v>0.22900000000000001</v>
      </c>
      <c r="E63" s="92">
        <v>0.93300000000000005</v>
      </c>
      <c r="F63" s="92">
        <v>0.25</v>
      </c>
      <c r="G63" s="92">
        <v>6.6000000000000003E-2</v>
      </c>
      <c r="H63" s="92">
        <v>2E-3</v>
      </c>
      <c r="I63" s="92">
        <v>3.0000000000000001E-3</v>
      </c>
      <c r="J63" s="92">
        <v>0</v>
      </c>
      <c r="K63" s="92">
        <v>2E-3</v>
      </c>
      <c r="L63" s="92">
        <v>4.4999999999999998E-2</v>
      </c>
      <c r="N63" s="217">
        <v>0.53300000000000003</v>
      </c>
    </row>
    <row r="64" spans="2:14" x14ac:dyDescent="0.3">
      <c r="B64" s="79" t="s">
        <v>9</v>
      </c>
      <c r="C64" s="92">
        <v>4.0000000000000001E-3</v>
      </c>
      <c r="D64" s="92">
        <v>5.6000000000000001E-2</v>
      </c>
      <c r="E64" s="92">
        <v>8.0000000000000002E-3</v>
      </c>
      <c r="F64" s="92">
        <v>5.0000000000000001E-3</v>
      </c>
      <c r="G64" s="92">
        <v>1.6E-2</v>
      </c>
      <c r="H64" s="92">
        <v>0</v>
      </c>
      <c r="I64" s="92">
        <v>0</v>
      </c>
      <c r="J64" s="92">
        <v>0</v>
      </c>
      <c r="K64" s="92">
        <v>0</v>
      </c>
      <c r="L64" s="92">
        <v>0</v>
      </c>
      <c r="N64" s="217">
        <v>0.41699999999999998</v>
      </c>
    </row>
    <row r="65" spans="2:14" x14ac:dyDescent="0.3">
      <c r="C65" s="92"/>
      <c r="D65" s="92"/>
      <c r="E65" s="92"/>
      <c r="F65" s="92"/>
      <c r="G65" s="92"/>
      <c r="H65" s="92"/>
      <c r="I65" s="92"/>
      <c r="J65" s="92"/>
      <c r="K65" s="92"/>
      <c r="L65" s="92"/>
      <c r="N65" s="217"/>
    </row>
    <row r="66" spans="2:14" x14ac:dyDescent="0.3">
      <c r="B66" s="38" t="s">
        <v>10</v>
      </c>
      <c r="C66" s="69">
        <f>SUM(C55:C64)</f>
        <v>11.398</v>
      </c>
      <c r="D66" s="69">
        <f t="shared" ref="D66:L66" si="12">SUM(D55:D64)</f>
        <v>43.339999999999996</v>
      </c>
      <c r="E66" s="69">
        <f t="shared" si="12"/>
        <v>78.213000000000008</v>
      </c>
      <c r="F66" s="69">
        <f t="shared" si="12"/>
        <v>38.868000000000002</v>
      </c>
      <c r="G66" s="69">
        <f t="shared" si="12"/>
        <v>18.134</v>
      </c>
      <c r="H66" s="69">
        <f t="shared" si="12"/>
        <v>2.9870000000000001</v>
      </c>
      <c r="I66" s="69">
        <f t="shared" si="12"/>
        <v>0.71199999999999997</v>
      </c>
      <c r="J66" s="69">
        <f t="shared" si="12"/>
        <v>0.253</v>
      </c>
      <c r="K66" s="69">
        <f t="shared" si="12"/>
        <v>0.17700000000000002</v>
      </c>
      <c r="L66" s="69">
        <f t="shared" si="12"/>
        <v>0.70500000000000007</v>
      </c>
      <c r="N66" s="218">
        <v>0.503</v>
      </c>
    </row>
    <row r="71" spans="2:14" x14ac:dyDescent="0.3">
      <c r="B71" s="49" t="s">
        <v>337</v>
      </c>
    </row>
    <row r="72" spans="2:14" ht="3.75" customHeight="1" x14ac:dyDescent="0.3">
      <c r="B72" s="49"/>
    </row>
    <row r="73" spans="2:14" x14ac:dyDescent="0.3">
      <c r="B73" s="58" t="s">
        <v>275</v>
      </c>
      <c r="C73" s="80"/>
      <c r="D73" s="80"/>
      <c r="E73" s="22"/>
      <c r="F73" s="22"/>
      <c r="G73" s="22"/>
      <c r="H73" s="22"/>
      <c r="I73" s="22"/>
      <c r="J73" s="22"/>
      <c r="K73" s="22"/>
      <c r="L73" s="22"/>
      <c r="N73" s="22"/>
    </row>
    <row r="74" spans="2:14" x14ac:dyDescent="0.3">
      <c r="B74" s="52"/>
      <c r="C74" s="233" t="s">
        <v>27</v>
      </c>
      <c r="D74" s="233"/>
      <c r="E74" s="233"/>
      <c r="F74" s="233"/>
      <c r="G74" s="233"/>
      <c r="H74" s="233"/>
      <c r="I74" s="233"/>
      <c r="J74" s="233"/>
      <c r="K74" s="233"/>
      <c r="L74" s="233"/>
      <c r="N74" s="52"/>
    </row>
    <row r="75" spans="2:14" ht="33" x14ac:dyDescent="0.3">
      <c r="B75" s="52"/>
      <c r="C75" s="78" t="s">
        <v>17</v>
      </c>
      <c r="D75" s="78" t="s">
        <v>18</v>
      </c>
      <c r="E75" s="78" t="s">
        <v>19</v>
      </c>
      <c r="F75" s="78" t="s">
        <v>20</v>
      </c>
      <c r="G75" s="78" t="s">
        <v>21</v>
      </c>
      <c r="H75" s="78" t="s">
        <v>22</v>
      </c>
      <c r="I75" s="78" t="s">
        <v>23</v>
      </c>
      <c r="J75" s="78" t="s">
        <v>24</v>
      </c>
      <c r="K75" s="78" t="s">
        <v>25</v>
      </c>
      <c r="L75" s="78" t="s">
        <v>26</v>
      </c>
      <c r="N75" s="78" t="s">
        <v>349</v>
      </c>
    </row>
    <row r="76" spans="2:14" x14ac:dyDescent="0.3">
      <c r="C76" s="83"/>
      <c r="D76" s="83"/>
      <c r="E76" s="83"/>
      <c r="F76" s="83"/>
      <c r="G76" s="83"/>
      <c r="H76" s="83"/>
      <c r="I76" s="83"/>
      <c r="J76" s="83"/>
      <c r="K76" s="83"/>
      <c r="L76" s="83"/>
    </row>
    <row r="77" spans="2:14" x14ac:dyDescent="0.3">
      <c r="B77" s="79" t="s">
        <v>1</v>
      </c>
      <c r="C77" s="87">
        <f>IFERROR(C55/SUM($C55:$L55),0)</f>
        <v>1.9545752347674163E-2</v>
      </c>
      <c r="D77" s="87">
        <f t="shared" ref="D77:L77" si="13">IFERROR(D55/SUM($C55:$L55),0)</f>
        <v>0.15145228215767637</v>
      </c>
      <c r="E77" s="87">
        <f t="shared" si="13"/>
        <v>0.36678314042367333</v>
      </c>
      <c r="F77" s="87">
        <f t="shared" si="13"/>
        <v>0.24426730727233023</v>
      </c>
      <c r="G77" s="87">
        <f t="shared" si="13"/>
        <v>0.15145228215767637</v>
      </c>
      <c r="H77" s="87">
        <f t="shared" si="13"/>
        <v>4.6516706704520641E-2</v>
      </c>
      <c r="I77" s="87">
        <f t="shared" si="13"/>
        <v>5.5689015068792315E-3</v>
      </c>
      <c r="J77" s="87">
        <f t="shared" si="13"/>
        <v>2.1838829438742087E-3</v>
      </c>
      <c r="K77" s="87">
        <f t="shared" si="13"/>
        <v>2.293077091067919E-3</v>
      </c>
      <c r="L77" s="87">
        <f t="shared" si="13"/>
        <v>9.936667394627648E-3</v>
      </c>
      <c r="M77" s="88"/>
      <c r="N77" s="217">
        <f>+N55</f>
        <v>0.57099999999999995</v>
      </c>
    </row>
    <row r="78" spans="2:14" x14ac:dyDescent="0.3">
      <c r="B78" s="79" t="s">
        <v>2</v>
      </c>
      <c r="C78" s="87">
        <f t="shared" ref="C78:L78" si="14">IFERROR(C56/SUM($C56:$L56),0)</f>
        <v>2.8943560057887118E-3</v>
      </c>
      <c r="D78" s="87">
        <f t="shared" si="14"/>
        <v>4.196816208393632E-2</v>
      </c>
      <c r="E78" s="87">
        <f t="shared" si="14"/>
        <v>0.29667149059334291</v>
      </c>
      <c r="F78" s="87">
        <f t="shared" si="14"/>
        <v>0.27785817655571632</v>
      </c>
      <c r="G78" s="87">
        <f t="shared" si="14"/>
        <v>0.32850940665701878</v>
      </c>
      <c r="H78" s="87">
        <f t="shared" si="14"/>
        <v>3.6179450072358899E-2</v>
      </c>
      <c r="I78" s="87">
        <f t="shared" si="14"/>
        <v>1.4471780028943559E-3</v>
      </c>
      <c r="J78" s="87">
        <f t="shared" si="14"/>
        <v>0</v>
      </c>
      <c r="K78" s="87">
        <f t="shared" si="14"/>
        <v>0</v>
      </c>
      <c r="L78" s="87">
        <f t="shared" si="14"/>
        <v>1.4471780028943559E-2</v>
      </c>
      <c r="M78" s="88"/>
      <c r="N78" s="217">
        <f>+N56</f>
        <v>0.64900000000000002</v>
      </c>
    </row>
    <row r="79" spans="2:14" x14ac:dyDescent="0.3">
      <c r="B79" s="79" t="s">
        <v>3</v>
      </c>
      <c r="C79" s="87">
        <f t="shared" ref="C79:L79" si="15">IFERROR(C57/SUM($C57:$L57),0)</f>
        <v>2.5404157043879907E-2</v>
      </c>
      <c r="D79" s="87">
        <f t="shared" si="15"/>
        <v>7.1593533487297925E-2</v>
      </c>
      <c r="E79" s="87">
        <f t="shared" si="15"/>
        <v>0.6212471131639723</v>
      </c>
      <c r="F79" s="87">
        <f t="shared" si="15"/>
        <v>0.14318706697459585</v>
      </c>
      <c r="G79" s="87">
        <f t="shared" si="15"/>
        <v>0.12240184757505773</v>
      </c>
      <c r="H79" s="87">
        <f t="shared" si="15"/>
        <v>1.6166281755196306E-2</v>
      </c>
      <c r="I79" s="87">
        <f t="shared" si="15"/>
        <v>0</v>
      </c>
      <c r="J79" s="87">
        <f t="shared" si="15"/>
        <v>0</v>
      </c>
      <c r="K79" s="87">
        <f t="shared" si="15"/>
        <v>0</v>
      </c>
      <c r="L79" s="87">
        <f t="shared" si="15"/>
        <v>0</v>
      </c>
      <c r="M79" s="88"/>
      <c r="N79" s="217">
        <f t="shared" ref="N79:N86" si="16">+N57</f>
        <v>0.53400000000000003</v>
      </c>
    </row>
    <row r="80" spans="2:14" x14ac:dyDescent="0.3">
      <c r="B80" s="79" t="s">
        <v>4</v>
      </c>
      <c r="C80" s="87">
        <f t="shared" ref="C80:L80" si="17">IFERROR(C58/SUM($C58:$L58),0)</f>
        <v>6.5877128053293862E-2</v>
      </c>
      <c r="D80" s="87">
        <f t="shared" si="17"/>
        <v>0.23414754502837404</v>
      </c>
      <c r="E80" s="87">
        <f t="shared" si="17"/>
        <v>0.27707870713052063</v>
      </c>
      <c r="F80" s="87">
        <f t="shared" si="17"/>
        <v>0.17937330372563534</v>
      </c>
      <c r="G80" s="87">
        <f t="shared" si="17"/>
        <v>0.15618060695780903</v>
      </c>
      <c r="H80" s="87">
        <f t="shared" si="17"/>
        <v>4.0957315568714535E-2</v>
      </c>
      <c r="I80" s="87">
        <f t="shared" si="17"/>
        <v>2.1712311867752281E-2</v>
      </c>
      <c r="J80" s="87">
        <f t="shared" si="17"/>
        <v>1.1596348383913151E-2</v>
      </c>
      <c r="K80" s="87">
        <f t="shared" si="17"/>
        <v>1.4803849000740194E-3</v>
      </c>
      <c r="L80" s="87">
        <f t="shared" si="17"/>
        <v>1.1596348383913151E-2</v>
      </c>
      <c r="M80" s="88"/>
      <c r="N80" s="217">
        <f t="shared" si="16"/>
        <v>0.53200000000000003</v>
      </c>
    </row>
    <row r="81" spans="2:14" x14ac:dyDescent="0.3">
      <c r="B81" s="79" t="s">
        <v>5</v>
      </c>
      <c r="C81" s="87">
        <f t="shared" ref="C81:L81" si="18">IFERROR(C59/SUM($C59:$L59),0)</f>
        <v>1.6344175509166146E-2</v>
      </c>
      <c r="D81" s="87">
        <f t="shared" si="18"/>
        <v>0.15058834408303859</v>
      </c>
      <c r="E81" s="87">
        <f t="shared" si="18"/>
        <v>0.27461451325796982</v>
      </c>
      <c r="F81" s="87">
        <f t="shared" si="18"/>
        <v>0.22054233996809763</v>
      </c>
      <c r="G81" s="87">
        <f t="shared" si="18"/>
        <v>0.27156298402570683</v>
      </c>
      <c r="H81" s="87">
        <f t="shared" si="18"/>
        <v>4.8154055990937888E-2</v>
      </c>
      <c r="I81" s="87">
        <f t="shared" si="18"/>
        <v>9.6400582564671617E-3</v>
      </c>
      <c r="J81" s="87">
        <f t="shared" si="18"/>
        <v>2.334882215595164E-3</v>
      </c>
      <c r="K81" s="87">
        <f t="shared" si="18"/>
        <v>1.271470513442911E-3</v>
      </c>
      <c r="L81" s="87">
        <f t="shared" si="18"/>
        <v>4.9471761795778718E-3</v>
      </c>
      <c r="M81" s="88"/>
      <c r="N81" s="217">
        <f t="shared" si="16"/>
        <v>0.59799999999999998</v>
      </c>
    </row>
    <row r="82" spans="2:14" ht="33" x14ac:dyDescent="0.3">
      <c r="B82" s="79" t="s">
        <v>6</v>
      </c>
      <c r="C82" s="87">
        <f t="shared" ref="C82:L82" si="19">IFERROR(C60/SUM($C60:$L60),0)</f>
        <v>5.1860649247822653E-2</v>
      </c>
      <c r="D82" s="87">
        <f t="shared" si="19"/>
        <v>0.27988915281076804</v>
      </c>
      <c r="E82" s="87">
        <f t="shared" si="19"/>
        <v>0.45605700712589076</v>
      </c>
      <c r="F82" s="87">
        <f t="shared" si="19"/>
        <v>0.21140142517814731</v>
      </c>
      <c r="G82" s="87">
        <f t="shared" si="19"/>
        <v>7.9176563737133816E-4</v>
      </c>
      <c r="H82" s="87">
        <f t="shared" si="19"/>
        <v>0</v>
      </c>
      <c r="I82" s="87">
        <f t="shared" si="19"/>
        <v>0</v>
      </c>
      <c r="J82" s="87">
        <f t="shared" si="19"/>
        <v>0</v>
      </c>
      <c r="K82" s="87">
        <f t="shared" si="19"/>
        <v>0</v>
      </c>
      <c r="L82" s="87">
        <f t="shared" si="19"/>
        <v>0</v>
      </c>
      <c r="M82" s="88"/>
      <c r="N82" s="217">
        <f t="shared" si="16"/>
        <v>0.47299999999999998</v>
      </c>
    </row>
    <row r="83" spans="2:14" x14ac:dyDescent="0.3">
      <c r="B83" s="79" t="s">
        <v>7</v>
      </c>
      <c r="C83" s="87">
        <f t="shared" ref="C83:L83" si="20">IFERROR(C61/SUM($C61:$L61),0)</f>
        <v>2.67022696929239E-2</v>
      </c>
      <c r="D83" s="87">
        <f t="shared" si="20"/>
        <v>0.19467090872936968</v>
      </c>
      <c r="E83" s="87">
        <f t="shared" si="20"/>
        <v>0.46186404567792522</v>
      </c>
      <c r="F83" s="87">
        <f t="shared" si="20"/>
        <v>0.24196801408970831</v>
      </c>
      <c r="G83" s="87">
        <f t="shared" si="20"/>
        <v>6.1102746924977989E-2</v>
      </c>
      <c r="H83" s="87">
        <f t="shared" si="20"/>
        <v>3.9769337840524967E-3</v>
      </c>
      <c r="I83" s="87">
        <f t="shared" si="20"/>
        <v>1.5055535039627307E-3</v>
      </c>
      <c r="J83" s="87">
        <f t="shared" si="20"/>
        <v>1.2498934749879272E-3</v>
      </c>
      <c r="K83" s="87">
        <f t="shared" si="20"/>
        <v>1.8464335425958018E-3</v>
      </c>
      <c r="L83" s="87">
        <f t="shared" si="20"/>
        <v>5.1132005794960658E-3</v>
      </c>
      <c r="M83" s="88"/>
      <c r="N83" s="217">
        <f t="shared" si="16"/>
        <v>0.51900000000000002</v>
      </c>
    </row>
    <row r="84" spans="2:14" x14ac:dyDescent="0.3">
      <c r="B84" s="79" t="s">
        <v>28</v>
      </c>
      <c r="C84" s="87">
        <f t="shared" ref="C84:L84" si="21">IFERROR(C62/SUM($C62:$L62),0)</f>
        <v>9.3232729094459593E-2</v>
      </c>
      <c r="D84" s="87">
        <f t="shared" si="21"/>
        <v>0.27180525309531839</v>
      </c>
      <c r="E84" s="87">
        <f t="shared" si="21"/>
        <v>0.43989816888016436</v>
      </c>
      <c r="F84" s="87">
        <f t="shared" si="21"/>
        <v>0.17179400668650124</v>
      </c>
      <c r="G84" s="87">
        <f t="shared" si="21"/>
        <v>1.8934862844932468E-2</v>
      </c>
      <c r="H84" s="87">
        <f t="shared" si="21"/>
        <v>1.4109131061558751E-3</v>
      </c>
      <c r="I84" s="87">
        <f t="shared" si="21"/>
        <v>1.0121767935466061E-3</v>
      </c>
      <c r="J84" s="87">
        <f t="shared" si="21"/>
        <v>4.1918432864051364E-4</v>
      </c>
      <c r="K84" s="87">
        <f t="shared" si="21"/>
        <v>2.8627222443742395E-4</v>
      </c>
      <c r="L84" s="87">
        <f t="shared" si="21"/>
        <v>1.2064329458434293E-3</v>
      </c>
      <c r="M84" s="88"/>
      <c r="N84" s="217">
        <f t="shared" si="16"/>
        <v>0.44800000000000001</v>
      </c>
    </row>
    <row r="85" spans="2:14" ht="33" x14ac:dyDescent="0.3">
      <c r="B85" s="79" t="s">
        <v>29</v>
      </c>
      <c r="C85" s="87">
        <f t="shared" ref="C85:L85" si="22">IFERROR(C63/SUM($C63:$L63),0)</f>
        <v>2.423469387755102E-2</v>
      </c>
      <c r="D85" s="87">
        <f t="shared" si="22"/>
        <v>0.14604591836734693</v>
      </c>
      <c r="E85" s="87">
        <f t="shared" si="22"/>
        <v>0.59502551020408168</v>
      </c>
      <c r="F85" s="87">
        <f t="shared" si="22"/>
        <v>0.15943877551020408</v>
      </c>
      <c r="G85" s="87">
        <f t="shared" si="22"/>
        <v>4.2091836734693876E-2</v>
      </c>
      <c r="H85" s="87">
        <f t="shared" si="22"/>
        <v>1.2755102040816326E-3</v>
      </c>
      <c r="I85" s="87">
        <f t="shared" si="22"/>
        <v>1.9132653061224489E-3</v>
      </c>
      <c r="J85" s="87">
        <f t="shared" si="22"/>
        <v>0</v>
      </c>
      <c r="K85" s="87">
        <f t="shared" si="22"/>
        <v>1.2755102040816326E-3</v>
      </c>
      <c r="L85" s="87">
        <f t="shared" si="22"/>
        <v>2.8698979591836732E-2</v>
      </c>
      <c r="M85" s="88"/>
      <c r="N85" s="217">
        <f t="shared" si="16"/>
        <v>0.53300000000000003</v>
      </c>
    </row>
    <row r="86" spans="2:14" x14ac:dyDescent="0.3">
      <c r="B86" s="79" t="s">
        <v>9</v>
      </c>
      <c r="C86" s="87">
        <f t="shared" ref="C86:L86" si="23">IFERROR(C64/SUM($C64:$L64),0)</f>
        <v>4.49438202247191E-2</v>
      </c>
      <c r="D86" s="87">
        <f t="shared" si="23"/>
        <v>0.6292134831460674</v>
      </c>
      <c r="E86" s="87">
        <f t="shared" si="23"/>
        <v>8.98876404494382E-2</v>
      </c>
      <c r="F86" s="87">
        <f t="shared" si="23"/>
        <v>5.6179775280898875E-2</v>
      </c>
      <c r="G86" s="87">
        <f t="shared" si="23"/>
        <v>0.1797752808988764</v>
      </c>
      <c r="H86" s="87">
        <f t="shared" si="23"/>
        <v>0</v>
      </c>
      <c r="I86" s="87">
        <f t="shared" si="23"/>
        <v>0</v>
      </c>
      <c r="J86" s="87">
        <f t="shared" si="23"/>
        <v>0</v>
      </c>
      <c r="K86" s="87">
        <f t="shared" si="23"/>
        <v>0</v>
      </c>
      <c r="L86" s="87">
        <f t="shared" si="23"/>
        <v>0</v>
      </c>
      <c r="M86" s="88"/>
      <c r="N86" s="217">
        <f t="shared" si="16"/>
        <v>0.41699999999999998</v>
      </c>
    </row>
    <row r="87" spans="2:14" x14ac:dyDescent="0.3">
      <c r="C87" s="93"/>
      <c r="D87" s="93"/>
      <c r="E87" s="93"/>
      <c r="F87" s="93"/>
      <c r="G87" s="93"/>
      <c r="H87" s="93"/>
      <c r="I87" s="93"/>
      <c r="J87" s="93"/>
      <c r="K87" s="93"/>
      <c r="L87" s="93"/>
      <c r="M87" s="88"/>
      <c r="N87" s="217"/>
    </row>
    <row r="88" spans="2:14" x14ac:dyDescent="0.3">
      <c r="B88" s="38" t="s">
        <v>10</v>
      </c>
      <c r="C88" s="90">
        <f>IFERROR(C66/SUM($C66:$L66),0)</f>
        <v>5.8515198652887512E-2</v>
      </c>
      <c r="D88" s="90">
        <f t="shared" ref="D88:L88" si="24">IFERROR(D66/SUM($C66:$L66),0)</f>
        <v>0.2224994481151206</v>
      </c>
      <c r="E88" s="90">
        <f t="shared" si="24"/>
        <v>0.40153090298633898</v>
      </c>
      <c r="F88" s="90">
        <f t="shared" si="24"/>
        <v>0.19954103713286822</v>
      </c>
      <c r="G88" s="90">
        <f t="shared" si="24"/>
        <v>9.3096561885546769E-2</v>
      </c>
      <c r="H88" s="90">
        <f t="shared" si="24"/>
        <v>1.5334698927546499E-2</v>
      </c>
      <c r="I88" s="90">
        <f t="shared" si="24"/>
        <v>3.6552747359936749E-3</v>
      </c>
      <c r="J88" s="90">
        <f t="shared" si="24"/>
        <v>1.2988546463573031E-3</v>
      </c>
      <c r="K88" s="90">
        <f t="shared" si="24"/>
        <v>9.0868487116696711E-4</v>
      </c>
      <c r="L88" s="90">
        <f t="shared" si="24"/>
        <v>3.6193380461735127E-3</v>
      </c>
      <c r="M88" s="88"/>
      <c r="N88" s="219">
        <f>+N66</f>
        <v>0.503</v>
      </c>
    </row>
    <row r="95" spans="2:14" x14ac:dyDescent="0.3">
      <c r="N95" s="46" t="s">
        <v>244</v>
      </c>
    </row>
  </sheetData>
  <mergeCells count="4">
    <mergeCell ref="C8:L8"/>
    <mergeCell ref="C30:L30"/>
    <mergeCell ref="C52:L52"/>
    <mergeCell ref="C74:L74"/>
  </mergeCells>
  <hyperlinks>
    <hyperlink ref="N95" location="Contents!A1" display="To Frontpage" xr:uid="{00000000-0004-0000-0500-000000000000}"/>
  </hyperlinks>
  <pageMargins left="0.70866141732283472" right="0.70866141732283472" top="0.74803149606299213" bottom="0.74803149606299213" header="0.31496062992125984" footer="0.31496062992125984"/>
  <pageSetup paperSize="9" scale="4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4:I31"/>
  <sheetViews>
    <sheetView zoomScale="85" zoomScaleNormal="85" workbookViewId="0">
      <selection activeCell="B5" sqref="B5"/>
    </sheetView>
  </sheetViews>
  <sheetFormatPr defaultRowHeight="16.5" x14ac:dyDescent="0.3"/>
  <cols>
    <col min="1" max="1" width="4.7109375" style="20" customWidth="1"/>
    <col min="2" max="2" width="30.28515625" style="20" customWidth="1"/>
    <col min="3" max="8" width="27.42578125" style="20" customWidth="1"/>
    <col min="9" max="9" width="25.7109375" style="20" customWidth="1"/>
    <col min="10" max="16384" width="9.140625" style="20"/>
  </cols>
  <sheetData>
    <row r="4" spans="2:9" x14ac:dyDescent="0.3">
      <c r="G4" s="47" t="s">
        <v>30</v>
      </c>
      <c r="H4" s="48">
        <v>45565</v>
      </c>
    </row>
    <row r="5" spans="2:9" x14ac:dyDescent="0.3">
      <c r="B5" s="49" t="s">
        <v>257</v>
      </c>
    </row>
    <row r="6" spans="2:9" ht="3.75" customHeight="1" x14ac:dyDescent="0.3">
      <c r="B6" s="49"/>
    </row>
    <row r="7" spans="2:9" x14ac:dyDescent="0.3">
      <c r="B7" s="50" t="s">
        <v>115</v>
      </c>
      <c r="C7" s="50"/>
      <c r="D7" s="51"/>
      <c r="E7" s="51"/>
      <c r="F7" s="51"/>
      <c r="G7" s="51"/>
      <c r="H7" s="51"/>
      <c r="I7" s="51"/>
    </row>
    <row r="8" spans="2:9" x14ac:dyDescent="0.3">
      <c r="B8" s="52"/>
      <c r="C8" s="52"/>
      <c r="D8" s="52"/>
      <c r="E8" s="52"/>
      <c r="F8" s="52"/>
      <c r="G8" s="52"/>
      <c r="H8" s="52"/>
      <c r="I8" s="52"/>
    </row>
    <row r="9" spans="2:9" ht="49.5" x14ac:dyDescent="0.3">
      <c r="B9" s="52"/>
      <c r="C9" s="78" t="s">
        <v>31</v>
      </c>
      <c r="D9" s="78" t="s">
        <v>32</v>
      </c>
      <c r="E9" s="78" t="s">
        <v>33</v>
      </c>
      <c r="F9" s="78" t="s">
        <v>34</v>
      </c>
      <c r="G9" s="78" t="s">
        <v>35</v>
      </c>
      <c r="H9" s="78" t="s">
        <v>249</v>
      </c>
      <c r="I9" s="78" t="s">
        <v>10</v>
      </c>
    </row>
    <row r="11" spans="2:9" x14ac:dyDescent="0.3">
      <c r="B11" s="79" t="s">
        <v>1</v>
      </c>
      <c r="C11" s="55">
        <v>0.38200000000000001</v>
      </c>
      <c r="D11" s="55">
        <v>0.96499999999999997</v>
      </c>
      <c r="E11" s="55">
        <v>1.155</v>
      </c>
      <c r="F11" s="55">
        <v>1.8819999999999999</v>
      </c>
      <c r="G11" s="55">
        <v>1.9690000000000001</v>
      </c>
      <c r="H11" s="55">
        <v>2.806</v>
      </c>
      <c r="I11" s="55">
        <f>SUM(C11:H11)</f>
        <v>9.1589999999999989</v>
      </c>
    </row>
    <row r="12" spans="2:9" x14ac:dyDescent="0.3">
      <c r="B12" s="79" t="s">
        <v>2</v>
      </c>
      <c r="C12" s="55">
        <v>4.1000000000000002E-2</v>
      </c>
      <c r="D12" s="55">
        <v>7.0000000000000007E-2</v>
      </c>
      <c r="E12" s="55">
        <v>9.1999999999999998E-2</v>
      </c>
      <c r="F12" s="55">
        <v>0.17899999999999999</v>
      </c>
      <c r="G12" s="55">
        <v>0.309</v>
      </c>
      <c r="H12" s="55">
        <v>0</v>
      </c>
      <c r="I12" s="55">
        <f t="shared" ref="I12:I20" si="0">SUM(C12:H12)</f>
        <v>0.69100000000000006</v>
      </c>
    </row>
    <row r="13" spans="2:9" x14ac:dyDescent="0.3">
      <c r="B13" s="79" t="s">
        <v>3</v>
      </c>
      <c r="C13" s="55">
        <v>0</v>
      </c>
      <c r="D13" s="55">
        <v>0</v>
      </c>
      <c r="E13" s="55">
        <v>0.246</v>
      </c>
      <c r="F13" s="55">
        <v>0.186</v>
      </c>
      <c r="G13" s="55">
        <v>1E-3</v>
      </c>
      <c r="H13" s="55">
        <v>0</v>
      </c>
      <c r="I13" s="55">
        <f t="shared" si="0"/>
        <v>0.433</v>
      </c>
    </row>
    <row r="14" spans="2:9" x14ac:dyDescent="0.3">
      <c r="B14" s="79" t="s">
        <v>4</v>
      </c>
      <c r="C14" s="55">
        <v>0.69599999999999995</v>
      </c>
      <c r="D14" s="55">
        <v>0.49199999999999999</v>
      </c>
      <c r="E14" s="55">
        <v>1.151</v>
      </c>
      <c r="F14" s="55">
        <v>0.746</v>
      </c>
      <c r="G14" s="55">
        <v>0.432</v>
      </c>
      <c r="H14" s="55">
        <v>0.53600000000000003</v>
      </c>
      <c r="I14" s="55">
        <f t="shared" si="0"/>
        <v>4.0529999999999999</v>
      </c>
    </row>
    <row r="15" spans="2:9" x14ac:dyDescent="0.3">
      <c r="B15" s="79" t="s">
        <v>5</v>
      </c>
      <c r="C15" s="55">
        <v>3.6160000000000001</v>
      </c>
      <c r="D15" s="55">
        <v>4.0830000000000002</v>
      </c>
      <c r="E15" s="55">
        <v>8.59</v>
      </c>
      <c r="F15" s="55">
        <v>14.613</v>
      </c>
      <c r="G15" s="55">
        <v>11.488</v>
      </c>
      <c r="H15" s="55">
        <v>0.86599999999999999</v>
      </c>
      <c r="I15" s="55">
        <f t="shared" si="0"/>
        <v>43.256</v>
      </c>
    </row>
    <row r="16" spans="2:9" ht="33" x14ac:dyDescent="0.3">
      <c r="B16" s="79" t="s">
        <v>6</v>
      </c>
      <c r="C16" s="55">
        <v>7.1999999999999995E-2</v>
      </c>
      <c r="D16" s="55">
        <v>0.104</v>
      </c>
      <c r="E16" s="55">
        <v>1.1120000000000001</v>
      </c>
      <c r="F16" s="55">
        <v>0.70799999999999996</v>
      </c>
      <c r="G16" s="55">
        <v>0.52900000000000003</v>
      </c>
      <c r="H16" s="55">
        <v>0</v>
      </c>
      <c r="I16" s="55">
        <f t="shared" si="0"/>
        <v>2.5249999999999999</v>
      </c>
    </row>
    <row r="17" spans="2:9" x14ac:dyDescent="0.3">
      <c r="B17" s="79" t="s">
        <v>7</v>
      </c>
      <c r="C17" s="55">
        <v>4.8040000000000003</v>
      </c>
      <c r="D17" s="55">
        <v>4.5679999999999996</v>
      </c>
      <c r="E17" s="55">
        <v>5.5519999999999996</v>
      </c>
      <c r="F17" s="55">
        <v>11.065</v>
      </c>
      <c r="G17" s="55">
        <v>8.6530000000000005</v>
      </c>
      <c r="H17" s="55">
        <v>0.56399999999999995</v>
      </c>
      <c r="I17" s="55">
        <f t="shared" si="0"/>
        <v>35.205999999999996</v>
      </c>
    </row>
    <row r="18" spans="2:9" x14ac:dyDescent="0.3">
      <c r="B18" s="79" t="s">
        <v>28</v>
      </c>
      <c r="C18" s="55">
        <v>1.512</v>
      </c>
      <c r="D18" s="55">
        <v>13.363</v>
      </c>
      <c r="E18" s="55">
        <v>23.617000000000001</v>
      </c>
      <c r="F18" s="55">
        <v>30.021999999999998</v>
      </c>
      <c r="G18" s="55">
        <v>29.295999999999999</v>
      </c>
      <c r="H18" s="55">
        <v>0</v>
      </c>
      <c r="I18" s="55">
        <f t="shared" si="0"/>
        <v>97.81</v>
      </c>
    </row>
    <row r="19" spans="2:9" ht="33" x14ac:dyDescent="0.3">
      <c r="B19" s="79" t="s">
        <v>29</v>
      </c>
      <c r="C19" s="55">
        <v>0.27700000000000002</v>
      </c>
      <c r="D19" s="55">
        <v>0.36399999999999999</v>
      </c>
      <c r="E19" s="55">
        <v>0.32</v>
      </c>
      <c r="F19" s="55">
        <v>0.379</v>
      </c>
      <c r="G19" s="55">
        <v>0.224</v>
      </c>
      <c r="H19" s="55">
        <v>5.0000000000000001E-3</v>
      </c>
      <c r="I19" s="55">
        <f t="shared" si="0"/>
        <v>1.569</v>
      </c>
    </row>
    <row r="20" spans="2:9" x14ac:dyDescent="0.3">
      <c r="B20" s="79" t="s">
        <v>9</v>
      </c>
      <c r="C20" s="55">
        <v>1.2999999999999999E-2</v>
      </c>
      <c r="D20" s="55">
        <v>4.0000000000000001E-3</v>
      </c>
      <c r="E20" s="55">
        <v>5.0000000000000001E-3</v>
      </c>
      <c r="F20" s="55">
        <v>1.7000000000000001E-2</v>
      </c>
      <c r="G20" s="55">
        <v>4.9000000000000002E-2</v>
      </c>
      <c r="H20" s="55">
        <v>0</v>
      </c>
      <c r="I20" s="55">
        <f t="shared" si="0"/>
        <v>8.8000000000000009E-2</v>
      </c>
    </row>
    <row r="21" spans="2:9" x14ac:dyDescent="0.3">
      <c r="C21" s="55"/>
      <c r="D21" s="55"/>
      <c r="E21" s="55"/>
      <c r="F21" s="55"/>
      <c r="G21" s="55"/>
      <c r="H21" s="55"/>
      <c r="I21" s="55"/>
    </row>
    <row r="22" spans="2:9" x14ac:dyDescent="0.3">
      <c r="B22" s="38" t="s">
        <v>10</v>
      </c>
      <c r="C22" s="56">
        <f>SUM(C11:C20)</f>
        <v>11.413</v>
      </c>
      <c r="D22" s="56">
        <f t="shared" ref="D22:I22" si="1">SUM(D11:D20)</f>
        <v>24.013000000000002</v>
      </c>
      <c r="E22" s="56">
        <f t="shared" si="1"/>
        <v>41.84</v>
      </c>
      <c r="F22" s="56">
        <f t="shared" si="1"/>
        <v>59.796999999999997</v>
      </c>
      <c r="G22" s="56">
        <f t="shared" si="1"/>
        <v>52.949999999999996</v>
      </c>
      <c r="H22" s="56">
        <f t="shared" si="1"/>
        <v>4.7770000000000001</v>
      </c>
      <c r="I22" s="56">
        <f t="shared" si="1"/>
        <v>194.78999999999996</v>
      </c>
    </row>
    <row r="23" spans="2:9" x14ac:dyDescent="0.3">
      <c r="B23" s="61" t="s">
        <v>250</v>
      </c>
    </row>
    <row r="31" spans="2:9" x14ac:dyDescent="0.3">
      <c r="I31" s="46" t="s">
        <v>244</v>
      </c>
    </row>
  </sheetData>
  <hyperlinks>
    <hyperlink ref="I31" location="Contents!A1" display="To Frontpage" xr:uid="{00000000-0004-0000-0600-000000000000}"/>
  </hyperlinks>
  <pageMargins left="0.70866141732283472" right="0.70866141732283472" top="0.74803149606299213" bottom="0.74803149606299213" header="0.31496062992125984" footer="0.31496062992125984"/>
  <pageSetup paperSize="9" scale="5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4:O66"/>
  <sheetViews>
    <sheetView zoomScale="70" zoomScaleNormal="70" workbookViewId="0">
      <selection activeCell="B5" sqref="B5"/>
    </sheetView>
  </sheetViews>
  <sheetFormatPr defaultRowHeight="16.5" x14ac:dyDescent="0.3"/>
  <cols>
    <col min="1" max="1" width="4.7109375" style="20" customWidth="1"/>
    <col min="2" max="2" width="26.28515625" style="20" customWidth="1"/>
    <col min="3" max="12" width="17.7109375" style="20" customWidth="1"/>
    <col min="13" max="13" width="18" style="20" customWidth="1"/>
    <col min="14" max="16384" width="9.140625" style="20"/>
  </cols>
  <sheetData>
    <row r="4" spans="2:13" x14ac:dyDescent="0.3">
      <c r="K4" s="47" t="s">
        <v>30</v>
      </c>
      <c r="L4" s="48">
        <v>45565</v>
      </c>
    </row>
    <row r="5" spans="2:13" x14ac:dyDescent="0.3">
      <c r="B5" s="49" t="s">
        <v>338</v>
      </c>
    </row>
    <row r="6" spans="2:13" x14ac:dyDescent="0.3">
      <c r="B6" s="50" t="s">
        <v>116</v>
      </c>
      <c r="C6" s="51"/>
      <c r="D6" s="51"/>
      <c r="E6" s="51"/>
      <c r="F6" s="51"/>
      <c r="G6" s="51"/>
      <c r="H6" s="51"/>
      <c r="I6" s="51"/>
      <c r="J6" s="51"/>
      <c r="K6" s="51"/>
      <c r="L6" s="51"/>
      <c r="M6" s="51"/>
    </row>
    <row r="7" spans="2:13" x14ac:dyDescent="0.3">
      <c r="B7" s="52"/>
      <c r="C7" s="52"/>
      <c r="D7" s="52"/>
      <c r="E7" s="52"/>
      <c r="F7" s="52"/>
      <c r="G7" s="52"/>
      <c r="H7" s="52"/>
      <c r="I7" s="52"/>
      <c r="J7" s="52"/>
      <c r="K7" s="52"/>
      <c r="L7" s="52"/>
      <c r="M7" s="52"/>
    </row>
    <row r="8" spans="2:13" ht="49.5" x14ac:dyDescent="0.3">
      <c r="B8" s="52"/>
      <c r="C8" s="53" t="s">
        <v>1</v>
      </c>
      <c r="D8" s="53" t="s">
        <v>2</v>
      </c>
      <c r="E8" s="53" t="s">
        <v>3</v>
      </c>
      <c r="F8" s="53" t="s">
        <v>4</v>
      </c>
      <c r="G8" s="53" t="s">
        <v>5</v>
      </c>
      <c r="H8" s="53" t="s">
        <v>6</v>
      </c>
      <c r="I8" s="53" t="s">
        <v>7</v>
      </c>
      <c r="J8" s="53" t="s">
        <v>52</v>
      </c>
      <c r="K8" s="53" t="s">
        <v>8</v>
      </c>
      <c r="L8" s="53" t="s">
        <v>9</v>
      </c>
      <c r="M8" s="54" t="s">
        <v>10</v>
      </c>
    </row>
    <row r="9" spans="2:13" x14ac:dyDescent="0.3">
      <c r="B9" s="20" t="s">
        <v>36</v>
      </c>
      <c r="C9" s="55">
        <v>0</v>
      </c>
      <c r="D9" s="55">
        <v>0</v>
      </c>
      <c r="E9" s="55">
        <v>0</v>
      </c>
      <c r="F9" s="55">
        <v>0</v>
      </c>
      <c r="G9" s="55">
        <v>0</v>
      </c>
      <c r="H9" s="55">
        <v>0</v>
      </c>
      <c r="I9" s="55">
        <v>0</v>
      </c>
      <c r="J9" s="55">
        <v>0</v>
      </c>
      <c r="K9" s="55">
        <v>0</v>
      </c>
      <c r="L9" s="55">
        <v>0</v>
      </c>
      <c r="M9" s="55">
        <f>SUM(C9:L9)</f>
        <v>0</v>
      </c>
    </row>
    <row r="10" spans="2:13" x14ac:dyDescent="0.3">
      <c r="B10" s="20" t="s">
        <v>236</v>
      </c>
      <c r="C10" s="55">
        <v>0.35899999999999999</v>
      </c>
      <c r="D10" s="55">
        <v>0</v>
      </c>
      <c r="E10" s="55">
        <v>0</v>
      </c>
      <c r="F10" s="55">
        <v>0.83399999999999996</v>
      </c>
      <c r="G10" s="55">
        <v>2.59</v>
      </c>
      <c r="H10" s="55">
        <v>0</v>
      </c>
      <c r="I10" s="55">
        <v>0.34599999999999997</v>
      </c>
      <c r="J10" s="55">
        <v>4.181</v>
      </c>
      <c r="K10" s="55">
        <v>5.8000000000000003E-2</v>
      </c>
      <c r="L10" s="55">
        <v>0</v>
      </c>
      <c r="M10" s="55">
        <f t="shared" ref="M10:M19" si="0">SUM(C10:L10)</f>
        <v>8.3679999999999986</v>
      </c>
    </row>
    <row r="11" spans="2:13" ht="30" customHeight="1" x14ac:dyDescent="0.3">
      <c r="B11" s="72" t="s">
        <v>240</v>
      </c>
      <c r="C11" s="55">
        <v>0.41</v>
      </c>
      <c r="D11" s="55">
        <v>4.0000000000000001E-3</v>
      </c>
      <c r="E11" s="55">
        <v>0</v>
      </c>
      <c r="F11" s="55">
        <v>0.42099999999999999</v>
      </c>
      <c r="G11" s="55">
        <v>4.2119999999999997</v>
      </c>
      <c r="H11" s="55">
        <v>3.0000000000000001E-3</v>
      </c>
      <c r="I11" s="55">
        <v>1.2989999999999999</v>
      </c>
      <c r="J11" s="55">
        <v>8.3079999999999998</v>
      </c>
      <c r="K11" s="55">
        <v>7.0000000000000001E-3</v>
      </c>
      <c r="L11" s="55">
        <v>0</v>
      </c>
      <c r="M11" s="55">
        <f t="shared" si="0"/>
        <v>14.664</v>
      </c>
    </row>
    <row r="12" spans="2:13" x14ac:dyDescent="0.3">
      <c r="B12" s="73" t="s">
        <v>402</v>
      </c>
      <c r="C12" s="55">
        <v>6.0000000000000001E-3</v>
      </c>
      <c r="D12" s="55">
        <v>0</v>
      </c>
      <c r="E12" s="55">
        <v>0</v>
      </c>
      <c r="F12" s="55">
        <v>0</v>
      </c>
      <c r="G12" s="55">
        <v>0.16700000000000001</v>
      </c>
      <c r="H12" s="55">
        <v>0</v>
      </c>
      <c r="I12" s="55">
        <v>4.3999999999999997E-2</v>
      </c>
      <c r="J12" s="55">
        <v>0.40400000000000003</v>
      </c>
      <c r="K12" s="55">
        <v>4.0000000000000001E-3</v>
      </c>
      <c r="L12" s="55">
        <v>0</v>
      </c>
      <c r="M12" s="55">
        <f t="shared" si="0"/>
        <v>0.625</v>
      </c>
    </row>
    <row r="13" spans="2:13" x14ac:dyDescent="0.3">
      <c r="B13" s="73" t="s">
        <v>403</v>
      </c>
      <c r="C13" s="55">
        <v>4.8000000000000001E-2</v>
      </c>
      <c r="D13" s="55">
        <v>0</v>
      </c>
      <c r="E13" s="55">
        <v>0</v>
      </c>
      <c r="F13" s="55">
        <v>6.7000000000000004E-2</v>
      </c>
      <c r="G13" s="55">
        <v>0.90600000000000003</v>
      </c>
      <c r="H13" s="55">
        <v>0</v>
      </c>
      <c r="I13" s="55">
        <v>0.46899999999999997</v>
      </c>
      <c r="J13" s="55">
        <v>1.3280000000000001</v>
      </c>
      <c r="K13" s="55">
        <v>0</v>
      </c>
      <c r="L13" s="55">
        <v>0</v>
      </c>
      <c r="M13" s="55">
        <f t="shared" si="0"/>
        <v>2.8180000000000005</v>
      </c>
    </row>
    <row r="14" spans="2:13" x14ac:dyDescent="0.3">
      <c r="B14" s="74" t="s">
        <v>237</v>
      </c>
      <c r="C14" s="55">
        <v>0.35699999999999998</v>
      </c>
      <c r="D14" s="55">
        <v>4.0000000000000001E-3</v>
      </c>
      <c r="E14" s="55">
        <v>0</v>
      </c>
      <c r="F14" s="55">
        <v>0.35399999999999998</v>
      </c>
      <c r="G14" s="55">
        <v>3.1389999999999998</v>
      </c>
      <c r="H14" s="55">
        <v>3.0000000000000001E-3</v>
      </c>
      <c r="I14" s="55">
        <v>0.78600000000000003</v>
      </c>
      <c r="J14" s="55">
        <v>6.5759999999999996</v>
      </c>
      <c r="K14" s="55">
        <v>3.0000000000000001E-3</v>
      </c>
      <c r="L14" s="55">
        <v>0</v>
      </c>
      <c r="M14" s="55">
        <f t="shared" si="0"/>
        <v>11.222</v>
      </c>
    </row>
    <row r="15" spans="2:13" x14ac:dyDescent="0.3">
      <c r="B15" s="74" t="s">
        <v>238</v>
      </c>
      <c r="C15" s="55">
        <v>0</v>
      </c>
      <c r="D15" s="55">
        <v>0</v>
      </c>
      <c r="E15" s="55">
        <v>0</v>
      </c>
      <c r="F15" s="55">
        <v>0</v>
      </c>
      <c r="G15" s="55">
        <v>0</v>
      </c>
      <c r="H15" s="55">
        <v>0</v>
      </c>
      <c r="I15" s="55">
        <v>0</v>
      </c>
      <c r="J15" s="55">
        <v>0</v>
      </c>
      <c r="K15" s="55">
        <v>0</v>
      </c>
      <c r="L15" s="55">
        <v>0</v>
      </c>
      <c r="M15" s="55">
        <f t="shared" si="0"/>
        <v>0</v>
      </c>
    </row>
    <row r="16" spans="2:13" x14ac:dyDescent="0.3">
      <c r="B16" s="20" t="s">
        <v>38</v>
      </c>
      <c r="C16" s="55">
        <v>0.32</v>
      </c>
      <c r="D16" s="55">
        <v>2.3E-2</v>
      </c>
      <c r="E16" s="55">
        <v>0</v>
      </c>
      <c r="F16" s="55">
        <v>0.32600000000000001</v>
      </c>
      <c r="G16" s="55">
        <v>7.508</v>
      </c>
      <c r="H16" s="55">
        <v>1.0999999999999999E-2</v>
      </c>
      <c r="I16" s="55">
        <v>1.659</v>
      </c>
      <c r="J16" s="55">
        <v>41.86</v>
      </c>
      <c r="K16" s="55">
        <v>2.1000000000000001E-2</v>
      </c>
      <c r="L16" s="55">
        <v>8.0000000000000002E-3</v>
      </c>
      <c r="M16" s="55">
        <f t="shared" si="0"/>
        <v>51.736000000000004</v>
      </c>
    </row>
    <row r="17" spans="2:13" x14ac:dyDescent="0.3">
      <c r="B17" s="75" t="s">
        <v>276</v>
      </c>
      <c r="C17" s="55">
        <v>0.32</v>
      </c>
      <c r="D17" s="55">
        <v>2.3E-2</v>
      </c>
      <c r="E17" s="55">
        <v>0</v>
      </c>
      <c r="F17" s="55">
        <v>0.32600000000000001</v>
      </c>
      <c r="G17" s="55">
        <v>7.508</v>
      </c>
      <c r="H17" s="55">
        <v>1.0999999999999999E-2</v>
      </c>
      <c r="I17" s="55">
        <v>1.659</v>
      </c>
      <c r="J17" s="55">
        <v>41.86</v>
      </c>
      <c r="K17" s="55">
        <v>2.1000000000000001E-2</v>
      </c>
      <c r="L17" s="55">
        <v>8.0000000000000002E-3</v>
      </c>
      <c r="M17" s="55">
        <f t="shared" si="0"/>
        <v>51.736000000000004</v>
      </c>
    </row>
    <row r="18" spans="2:13" x14ac:dyDescent="0.3">
      <c r="B18" s="75" t="s">
        <v>277</v>
      </c>
      <c r="C18" s="55">
        <v>0</v>
      </c>
      <c r="D18" s="55">
        <v>0</v>
      </c>
      <c r="E18" s="55">
        <v>0</v>
      </c>
      <c r="F18" s="55">
        <v>0</v>
      </c>
      <c r="G18" s="55">
        <v>0</v>
      </c>
      <c r="H18" s="55">
        <v>0</v>
      </c>
      <c r="I18" s="55">
        <v>0</v>
      </c>
      <c r="J18" s="55">
        <v>0</v>
      </c>
      <c r="K18" s="55">
        <v>0</v>
      </c>
      <c r="L18" s="55">
        <v>0</v>
      </c>
      <c r="M18" s="55">
        <f t="shared" si="0"/>
        <v>0</v>
      </c>
    </row>
    <row r="19" spans="2:13" x14ac:dyDescent="0.3">
      <c r="B19" s="20" t="s">
        <v>9</v>
      </c>
      <c r="C19" s="55">
        <v>0</v>
      </c>
      <c r="D19" s="55">
        <v>0</v>
      </c>
      <c r="E19" s="55">
        <v>0</v>
      </c>
      <c r="F19" s="55">
        <v>0</v>
      </c>
      <c r="G19" s="55">
        <v>2.1000000000000001E-2</v>
      </c>
      <c r="H19" s="55">
        <v>0</v>
      </c>
      <c r="I19" s="55">
        <v>0</v>
      </c>
      <c r="J19" s="55">
        <v>0</v>
      </c>
      <c r="K19" s="55">
        <v>0</v>
      </c>
      <c r="L19" s="55">
        <v>0</v>
      </c>
      <c r="M19" s="55">
        <f t="shared" si="0"/>
        <v>2.1000000000000001E-2</v>
      </c>
    </row>
    <row r="20" spans="2:13" x14ac:dyDescent="0.3">
      <c r="B20" s="29" t="s">
        <v>10</v>
      </c>
      <c r="C20" s="56">
        <f>SUM(C9:C11,C17:C19)</f>
        <v>1.089</v>
      </c>
      <c r="D20" s="56">
        <f t="shared" ref="D20:M20" si="1">SUM(D9:D11,D17:D19)</f>
        <v>2.7E-2</v>
      </c>
      <c r="E20" s="56">
        <f t="shared" si="1"/>
        <v>0</v>
      </c>
      <c r="F20" s="56">
        <f t="shared" si="1"/>
        <v>1.581</v>
      </c>
      <c r="G20" s="56">
        <f t="shared" si="1"/>
        <v>14.331</v>
      </c>
      <c r="H20" s="56">
        <f t="shared" si="1"/>
        <v>1.3999999999999999E-2</v>
      </c>
      <c r="I20" s="56">
        <f t="shared" si="1"/>
        <v>3.3040000000000003</v>
      </c>
      <c r="J20" s="56">
        <f t="shared" si="1"/>
        <v>54.349000000000004</v>
      </c>
      <c r="K20" s="56">
        <f t="shared" si="1"/>
        <v>8.6000000000000007E-2</v>
      </c>
      <c r="L20" s="56">
        <f t="shared" si="1"/>
        <v>8.0000000000000002E-3</v>
      </c>
      <c r="M20" s="56">
        <f t="shared" si="1"/>
        <v>74.789000000000001</v>
      </c>
    </row>
    <row r="21" spans="2:13" x14ac:dyDescent="0.3">
      <c r="B21" s="61" t="s">
        <v>41</v>
      </c>
    </row>
    <row r="25" spans="2:13" x14ac:dyDescent="0.3">
      <c r="B25" s="49" t="s">
        <v>339</v>
      </c>
    </row>
    <row r="26" spans="2:13" x14ac:dyDescent="0.3">
      <c r="B26" s="50" t="s">
        <v>117</v>
      </c>
      <c r="C26" s="51"/>
      <c r="D26" s="51"/>
      <c r="E26" s="51"/>
      <c r="F26" s="51"/>
      <c r="G26" s="51"/>
      <c r="H26" s="51"/>
      <c r="I26" s="51"/>
      <c r="J26" s="51"/>
      <c r="K26" s="51"/>
      <c r="L26" s="51"/>
      <c r="M26" s="51"/>
    </row>
    <row r="27" spans="2:13" x14ac:dyDescent="0.3">
      <c r="B27" s="52"/>
      <c r="C27" s="52"/>
      <c r="D27" s="52"/>
      <c r="E27" s="52"/>
      <c r="F27" s="52"/>
      <c r="G27" s="52"/>
      <c r="H27" s="52"/>
      <c r="I27" s="52"/>
      <c r="J27" s="52"/>
      <c r="K27" s="52"/>
      <c r="L27" s="52"/>
      <c r="M27" s="52"/>
    </row>
    <row r="28" spans="2:13" ht="49.5" x14ac:dyDescent="0.3">
      <c r="B28" s="52"/>
      <c r="C28" s="53" t="s">
        <v>1</v>
      </c>
      <c r="D28" s="53" t="s">
        <v>2</v>
      </c>
      <c r="E28" s="53" t="s">
        <v>3</v>
      </c>
      <c r="F28" s="53" t="s">
        <v>4</v>
      </c>
      <c r="G28" s="53" t="s">
        <v>5</v>
      </c>
      <c r="H28" s="53" t="s">
        <v>6</v>
      </c>
      <c r="I28" s="53" t="s">
        <v>7</v>
      </c>
      <c r="J28" s="53" t="s">
        <v>52</v>
      </c>
      <c r="K28" s="53" t="s">
        <v>8</v>
      </c>
      <c r="L28" s="53" t="s">
        <v>9</v>
      </c>
      <c r="M28" s="54" t="s">
        <v>10</v>
      </c>
    </row>
    <row r="29" spans="2:13" x14ac:dyDescent="0.3">
      <c r="B29" s="20" t="s">
        <v>36</v>
      </c>
      <c r="C29" s="55">
        <v>0</v>
      </c>
      <c r="D29" s="55">
        <v>0</v>
      </c>
      <c r="E29" s="55">
        <v>0</v>
      </c>
      <c r="F29" s="55">
        <v>0</v>
      </c>
      <c r="G29" s="55">
        <v>0</v>
      </c>
      <c r="H29" s="55">
        <v>0</v>
      </c>
      <c r="I29" s="55">
        <v>0</v>
      </c>
      <c r="J29" s="55">
        <v>0</v>
      </c>
      <c r="K29" s="55">
        <v>0</v>
      </c>
      <c r="L29" s="55">
        <v>0</v>
      </c>
      <c r="M29" s="55">
        <f>SUM(C29:L29)</f>
        <v>0</v>
      </c>
    </row>
    <row r="30" spans="2:13" x14ac:dyDescent="0.3">
      <c r="B30" s="76" t="s">
        <v>236</v>
      </c>
      <c r="C30" s="55">
        <v>4.931</v>
      </c>
      <c r="D30" s="55">
        <v>0.23300000000000001</v>
      </c>
      <c r="E30" s="55">
        <v>0.221</v>
      </c>
      <c r="F30" s="55">
        <v>2.157</v>
      </c>
      <c r="G30" s="55">
        <v>8.8520000000000003</v>
      </c>
      <c r="H30" s="55">
        <v>1.0209999999999999</v>
      </c>
      <c r="I30" s="55">
        <v>10.682</v>
      </c>
      <c r="J30" s="55">
        <v>7.8040000000000003</v>
      </c>
      <c r="K30" s="55">
        <v>0.93700000000000006</v>
      </c>
      <c r="L30" s="55">
        <v>1.4999999999999999E-2</v>
      </c>
      <c r="M30" s="55">
        <f t="shared" ref="M30:M39" si="2">SUM(C30:L30)</f>
        <v>36.853000000000002</v>
      </c>
    </row>
    <row r="31" spans="2:13" ht="49.5" x14ac:dyDescent="0.3">
      <c r="B31" s="72" t="s">
        <v>240</v>
      </c>
      <c r="C31" s="55">
        <v>2.0840000000000001</v>
      </c>
      <c r="D31" s="55">
        <v>0.20899999999999999</v>
      </c>
      <c r="E31" s="55">
        <v>0.21299999999999999</v>
      </c>
      <c r="F31" s="55">
        <v>0.28699999999999998</v>
      </c>
      <c r="G31" s="55">
        <v>8.3219999999999992</v>
      </c>
      <c r="H31" s="55">
        <v>0.17100000000000001</v>
      </c>
      <c r="I31" s="55">
        <v>8.4939999999999998</v>
      </c>
      <c r="J31" s="55">
        <v>8.7149999999999999</v>
      </c>
      <c r="K31" s="55">
        <v>0.214</v>
      </c>
      <c r="L31" s="55">
        <v>8.0000000000000002E-3</v>
      </c>
      <c r="M31" s="55">
        <f t="shared" si="2"/>
        <v>28.716999999999995</v>
      </c>
    </row>
    <row r="32" spans="2:13" x14ac:dyDescent="0.3">
      <c r="B32" s="73" t="s">
        <v>402</v>
      </c>
      <c r="C32" s="55">
        <v>0.249</v>
      </c>
      <c r="D32" s="55">
        <v>2E-3</v>
      </c>
      <c r="E32" s="55">
        <v>1E-3</v>
      </c>
      <c r="F32" s="55">
        <v>0</v>
      </c>
      <c r="G32" s="55">
        <v>0.47099999999999997</v>
      </c>
      <c r="H32" s="55">
        <v>7.0000000000000001E-3</v>
      </c>
      <c r="I32" s="55">
        <v>0.61499999999999999</v>
      </c>
      <c r="J32" s="55">
        <v>1.052</v>
      </c>
      <c r="K32" s="55">
        <v>6.0000000000000001E-3</v>
      </c>
      <c r="L32" s="55">
        <v>3.0000000000000001E-3</v>
      </c>
      <c r="M32" s="55">
        <f t="shared" si="2"/>
        <v>2.4060000000000001</v>
      </c>
    </row>
    <row r="33" spans="2:13" x14ac:dyDescent="0.3">
      <c r="B33" s="73" t="s">
        <v>403</v>
      </c>
      <c r="C33" s="55">
        <v>0.4</v>
      </c>
      <c r="D33" s="55">
        <v>3.7999999999999999E-2</v>
      </c>
      <c r="E33" s="55">
        <v>1E-3</v>
      </c>
      <c r="F33" s="55">
        <v>0.06</v>
      </c>
      <c r="G33" s="55">
        <v>1.585</v>
      </c>
      <c r="H33" s="55">
        <v>3.9E-2</v>
      </c>
      <c r="I33" s="55">
        <v>1.0469999999999999</v>
      </c>
      <c r="J33" s="55">
        <v>1.6379999999999999</v>
      </c>
      <c r="K33" s="55">
        <v>3.3000000000000002E-2</v>
      </c>
      <c r="L33" s="55">
        <v>1E-3</v>
      </c>
      <c r="M33" s="55">
        <f t="shared" si="2"/>
        <v>4.8420000000000005</v>
      </c>
    </row>
    <row r="34" spans="2:13" x14ac:dyDescent="0.3">
      <c r="B34" s="74" t="s">
        <v>237</v>
      </c>
      <c r="C34" s="55">
        <v>1.4350000000000001</v>
      </c>
      <c r="D34" s="55">
        <v>0.16900000000000001</v>
      </c>
      <c r="E34" s="55">
        <v>0.21099999999999999</v>
      </c>
      <c r="F34" s="55">
        <v>0.22700000000000001</v>
      </c>
      <c r="G34" s="55">
        <v>6.266</v>
      </c>
      <c r="H34" s="55">
        <v>0.124</v>
      </c>
      <c r="I34" s="55">
        <v>6.8319999999999999</v>
      </c>
      <c r="J34" s="55">
        <v>6.0250000000000004</v>
      </c>
      <c r="K34" s="55">
        <v>0.17599999999999999</v>
      </c>
      <c r="L34" s="55">
        <v>4.0000000000000001E-3</v>
      </c>
      <c r="M34" s="55">
        <f t="shared" si="2"/>
        <v>21.469000000000001</v>
      </c>
    </row>
    <row r="35" spans="2:13" x14ac:dyDescent="0.3">
      <c r="B35" s="74" t="s">
        <v>238</v>
      </c>
      <c r="C35" s="55">
        <v>0</v>
      </c>
      <c r="D35" s="55">
        <v>0</v>
      </c>
      <c r="E35" s="55">
        <v>0</v>
      </c>
      <c r="F35" s="55">
        <v>0</v>
      </c>
      <c r="G35" s="55">
        <v>0</v>
      </c>
      <c r="H35" s="55">
        <v>0</v>
      </c>
      <c r="I35" s="55">
        <v>0</v>
      </c>
      <c r="J35" s="55">
        <v>0</v>
      </c>
      <c r="K35" s="55">
        <v>0</v>
      </c>
      <c r="L35" s="55">
        <v>0</v>
      </c>
      <c r="M35" s="55">
        <f t="shared" si="2"/>
        <v>0</v>
      </c>
    </row>
    <row r="36" spans="2:13" x14ac:dyDescent="0.3">
      <c r="B36" s="20" t="s">
        <v>38</v>
      </c>
      <c r="C36" s="55">
        <v>1.0429999999999999</v>
      </c>
      <c r="D36" s="55">
        <v>0.222</v>
      </c>
      <c r="E36" s="55">
        <v>0</v>
      </c>
      <c r="F36" s="55">
        <v>2.9000000000000001E-2</v>
      </c>
      <c r="G36" s="55">
        <v>11.714</v>
      </c>
      <c r="H36" s="55">
        <v>1.319</v>
      </c>
      <c r="I36" s="55">
        <v>12.653</v>
      </c>
      <c r="J36" s="55">
        <v>26.614999999999998</v>
      </c>
      <c r="K36" s="55">
        <v>0.33200000000000002</v>
      </c>
      <c r="L36" s="55">
        <v>5.8000000000000003E-2</v>
      </c>
      <c r="M36" s="55">
        <f t="shared" si="2"/>
        <v>53.984999999999999</v>
      </c>
    </row>
    <row r="37" spans="2:13" x14ac:dyDescent="0.3">
      <c r="B37" s="75" t="s">
        <v>276</v>
      </c>
      <c r="C37" s="55">
        <v>1.0429999999999999</v>
      </c>
      <c r="D37" s="55">
        <v>0.222</v>
      </c>
      <c r="E37" s="55">
        <v>0</v>
      </c>
      <c r="F37" s="55">
        <v>2.9000000000000001E-2</v>
      </c>
      <c r="G37" s="55">
        <v>11.714</v>
      </c>
      <c r="H37" s="55">
        <v>1.319</v>
      </c>
      <c r="I37" s="55">
        <v>12.653</v>
      </c>
      <c r="J37" s="55">
        <v>26.614999999999998</v>
      </c>
      <c r="K37" s="55">
        <v>0.33200000000000002</v>
      </c>
      <c r="L37" s="55">
        <v>5.8000000000000003E-2</v>
      </c>
      <c r="M37" s="55">
        <f t="shared" si="2"/>
        <v>53.984999999999999</v>
      </c>
    </row>
    <row r="38" spans="2:13" x14ac:dyDescent="0.3">
      <c r="B38" s="75" t="s">
        <v>277</v>
      </c>
      <c r="C38" s="55">
        <v>0</v>
      </c>
      <c r="D38" s="55">
        <v>0</v>
      </c>
      <c r="E38" s="55">
        <v>0</v>
      </c>
      <c r="F38" s="55">
        <v>0</v>
      </c>
      <c r="G38" s="55">
        <v>0</v>
      </c>
      <c r="H38" s="55">
        <v>0</v>
      </c>
      <c r="I38" s="55">
        <v>0</v>
      </c>
      <c r="J38" s="55">
        <v>0</v>
      </c>
      <c r="K38" s="55">
        <v>0</v>
      </c>
      <c r="L38" s="55">
        <v>0</v>
      </c>
      <c r="M38" s="55">
        <f t="shared" si="2"/>
        <v>0</v>
      </c>
    </row>
    <row r="39" spans="2:13" x14ac:dyDescent="0.3">
      <c r="B39" s="20" t="s">
        <v>9</v>
      </c>
      <c r="C39" s="55">
        <v>0.01</v>
      </c>
      <c r="D39" s="55">
        <v>0</v>
      </c>
      <c r="E39" s="55">
        <v>0</v>
      </c>
      <c r="F39" s="55">
        <v>0</v>
      </c>
      <c r="G39" s="55">
        <v>3.7999999999999999E-2</v>
      </c>
      <c r="H39" s="55">
        <v>1E-3</v>
      </c>
      <c r="I39" s="55">
        <v>7.3999999999999996E-2</v>
      </c>
      <c r="J39" s="55">
        <v>0.32700000000000001</v>
      </c>
      <c r="K39" s="55">
        <v>0</v>
      </c>
      <c r="L39" s="55">
        <v>0</v>
      </c>
      <c r="M39" s="55">
        <f t="shared" si="2"/>
        <v>0.45</v>
      </c>
    </row>
    <row r="40" spans="2:13" x14ac:dyDescent="0.3">
      <c r="B40" s="29" t="s">
        <v>10</v>
      </c>
      <c r="C40" s="56">
        <f>SUM(C29:C31,C37:C39)</f>
        <v>8.0679999999999996</v>
      </c>
      <c r="D40" s="56">
        <f t="shared" ref="D40" si="3">SUM(D29:D31,D37:D39)</f>
        <v>0.66400000000000003</v>
      </c>
      <c r="E40" s="56">
        <f t="shared" ref="E40" si="4">SUM(E29:E31,E37:E39)</f>
        <v>0.434</v>
      </c>
      <c r="F40" s="56">
        <f t="shared" ref="F40" si="5">SUM(F29:F31,F37:F39)</f>
        <v>2.4729999999999999</v>
      </c>
      <c r="G40" s="56">
        <f t="shared" ref="G40" si="6">SUM(G29:G31,G37:G39)</f>
        <v>28.925999999999998</v>
      </c>
      <c r="H40" s="56">
        <f t="shared" ref="H40" si="7">SUM(H29:H31,H37:H39)</f>
        <v>2.512</v>
      </c>
      <c r="I40" s="56">
        <f t="shared" ref="I40" si="8">SUM(I29:I31,I37:I39)</f>
        <v>31.903000000000002</v>
      </c>
      <c r="J40" s="56">
        <f t="shared" ref="J40" si="9">SUM(J29:J31,J37:J39)</f>
        <v>43.460999999999999</v>
      </c>
      <c r="K40" s="56">
        <f t="shared" ref="K40" si="10">SUM(K29:K31,K37:K39)</f>
        <v>1.4830000000000001</v>
      </c>
      <c r="L40" s="56">
        <f t="shared" ref="L40" si="11">SUM(L29:L31,L37:L39)</f>
        <v>8.1000000000000003E-2</v>
      </c>
      <c r="M40" s="56">
        <f t="shared" ref="M40" si="12">SUM(M29:M31,M37:M39)</f>
        <v>120.005</v>
      </c>
    </row>
    <row r="45" spans="2:13" x14ac:dyDescent="0.3">
      <c r="B45" s="49" t="s">
        <v>340</v>
      </c>
    </row>
    <row r="46" spans="2:13" x14ac:dyDescent="0.3">
      <c r="B46" s="50" t="s">
        <v>118</v>
      </c>
      <c r="C46" s="51"/>
      <c r="D46" s="51"/>
      <c r="E46" s="51"/>
      <c r="F46" s="51"/>
      <c r="G46" s="51"/>
      <c r="H46" s="51"/>
      <c r="I46" s="51"/>
      <c r="J46" s="51"/>
      <c r="K46" s="51"/>
      <c r="L46" s="51"/>
      <c r="M46" s="51"/>
    </row>
    <row r="47" spans="2:13" x14ac:dyDescent="0.3">
      <c r="B47" s="52"/>
      <c r="C47" s="52"/>
      <c r="D47" s="52"/>
      <c r="E47" s="52"/>
      <c r="F47" s="52"/>
      <c r="G47" s="52"/>
      <c r="H47" s="52"/>
      <c r="I47" s="52"/>
      <c r="J47" s="52"/>
      <c r="K47" s="52"/>
      <c r="L47" s="52"/>
      <c r="M47" s="52"/>
    </row>
    <row r="48" spans="2:13" ht="49.5" x14ac:dyDescent="0.3">
      <c r="B48" s="52"/>
      <c r="C48" s="53" t="s">
        <v>1</v>
      </c>
      <c r="D48" s="53" t="s">
        <v>2</v>
      </c>
      <c r="E48" s="53" t="s">
        <v>3</v>
      </c>
      <c r="F48" s="53" t="s">
        <v>4</v>
      </c>
      <c r="G48" s="53" t="s">
        <v>5</v>
      </c>
      <c r="H48" s="53" t="s">
        <v>6</v>
      </c>
      <c r="I48" s="53" t="s">
        <v>7</v>
      </c>
      <c r="J48" s="53" t="s">
        <v>52</v>
      </c>
      <c r="K48" s="53" t="s">
        <v>8</v>
      </c>
      <c r="L48" s="53" t="s">
        <v>9</v>
      </c>
      <c r="M48" s="54" t="s">
        <v>10</v>
      </c>
    </row>
    <row r="49" spans="2:15" x14ac:dyDescent="0.3">
      <c r="B49" s="20" t="s">
        <v>36</v>
      </c>
      <c r="C49" s="55">
        <v>0</v>
      </c>
      <c r="D49" s="55">
        <v>0</v>
      </c>
      <c r="E49" s="55">
        <v>0</v>
      </c>
      <c r="F49" s="55">
        <v>0</v>
      </c>
      <c r="G49" s="55">
        <v>0</v>
      </c>
      <c r="H49" s="55">
        <v>0</v>
      </c>
      <c r="I49" s="55">
        <v>0</v>
      </c>
      <c r="J49" s="55">
        <v>0</v>
      </c>
      <c r="K49" s="55">
        <v>0</v>
      </c>
      <c r="L49" s="55">
        <v>0</v>
      </c>
      <c r="M49" s="55">
        <f>SUM(C49:L49)</f>
        <v>0</v>
      </c>
    </row>
    <row r="50" spans="2:15" x14ac:dyDescent="0.3">
      <c r="B50" s="20" t="s">
        <v>236</v>
      </c>
      <c r="C50" s="55">
        <v>5.29</v>
      </c>
      <c r="D50" s="55">
        <v>0.23300000000000001</v>
      </c>
      <c r="E50" s="55">
        <v>0.221</v>
      </c>
      <c r="F50" s="55">
        <v>2.9910000000000001</v>
      </c>
      <c r="G50" s="55">
        <v>11.442</v>
      </c>
      <c r="H50" s="55">
        <v>1.0209999999999999</v>
      </c>
      <c r="I50" s="55">
        <v>11.026999999999999</v>
      </c>
      <c r="J50" s="55">
        <v>11.984999999999999</v>
      </c>
      <c r="K50" s="55">
        <v>0.995</v>
      </c>
      <c r="L50" s="55">
        <v>1.4999999999999999E-2</v>
      </c>
      <c r="M50" s="55">
        <f t="shared" ref="M50:M59" si="13">SUM(C50:L50)</f>
        <v>45.22</v>
      </c>
      <c r="O50" s="77"/>
    </row>
    <row r="51" spans="2:15" ht="49.5" x14ac:dyDescent="0.3">
      <c r="B51" s="72" t="s">
        <v>240</v>
      </c>
      <c r="C51" s="55">
        <v>2.4950000000000001</v>
      </c>
      <c r="D51" s="55">
        <v>0.21299999999999999</v>
      </c>
      <c r="E51" s="55">
        <v>0.21299999999999999</v>
      </c>
      <c r="F51" s="55">
        <v>0.70799999999999996</v>
      </c>
      <c r="G51" s="55">
        <v>12.534000000000001</v>
      </c>
      <c r="H51" s="55">
        <v>0.17299999999999999</v>
      </c>
      <c r="I51" s="55">
        <v>9.7929999999999993</v>
      </c>
      <c r="J51" s="55">
        <v>17.023</v>
      </c>
      <c r="K51" s="55">
        <v>0.221</v>
      </c>
      <c r="L51" s="55">
        <v>8.0000000000000002E-3</v>
      </c>
      <c r="M51" s="55">
        <f t="shared" si="13"/>
        <v>43.381</v>
      </c>
      <c r="O51" s="77"/>
    </row>
    <row r="52" spans="2:15" x14ac:dyDescent="0.3">
      <c r="B52" s="73" t="s">
        <v>402</v>
      </c>
      <c r="C52" s="55">
        <v>0.255</v>
      </c>
      <c r="D52" s="55">
        <v>2E-3</v>
      </c>
      <c r="E52" s="55">
        <v>1E-3</v>
      </c>
      <c r="F52" s="55">
        <v>0</v>
      </c>
      <c r="G52" s="55">
        <v>0.63800000000000001</v>
      </c>
      <c r="H52" s="55">
        <v>7.0000000000000001E-3</v>
      </c>
      <c r="I52" s="55">
        <v>0.65900000000000003</v>
      </c>
      <c r="J52" s="55">
        <v>1.456</v>
      </c>
      <c r="K52" s="55">
        <v>0.01</v>
      </c>
      <c r="L52" s="55">
        <v>3.0000000000000001E-3</v>
      </c>
      <c r="M52" s="55">
        <f t="shared" si="13"/>
        <v>3.0309999999999997</v>
      </c>
      <c r="O52" s="77"/>
    </row>
    <row r="53" spans="2:15" x14ac:dyDescent="0.3">
      <c r="B53" s="73" t="s">
        <v>403</v>
      </c>
      <c r="C53" s="55">
        <v>0.44800000000000001</v>
      </c>
      <c r="D53" s="55">
        <v>3.7999999999999999E-2</v>
      </c>
      <c r="E53" s="55">
        <v>1E-3</v>
      </c>
      <c r="F53" s="55">
        <v>0.127</v>
      </c>
      <c r="G53" s="55">
        <v>2.492</v>
      </c>
      <c r="H53" s="55">
        <v>3.9E-2</v>
      </c>
      <c r="I53" s="55">
        <v>1.516</v>
      </c>
      <c r="J53" s="55">
        <v>2.9660000000000002</v>
      </c>
      <c r="K53" s="55">
        <v>3.3000000000000002E-2</v>
      </c>
      <c r="L53" s="55">
        <v>1E-3</v>
      </c>
      <c r="M53" s="55">
        <f t="shared" si="13"/>
        <v>7.6610000000000005</v>
      </c>
      <c r="O53" s="77"/>
    </row>
    <row r="54" spans="2:15" x14ac:dyDescent="0.3">
      <c r="B54" s="74" t="s">
        <v>237</v>
      </c>
      <c r="C54" s="55">
        <v>1.792</v>
      </c>
      <c r="D54" s="55">
        <v>0.17299999999999999</v>
      </c>
      <c r="E54" s="55">
        <v>0.21099999999999999</v>
      </c>
      <c r="F54" s="55">
        <v>0.58099999999999996</v>
      </c>
      <c r="G54" s="55">
        <v>9.4039999999999999</v>
      </c>
      <c r="H54" s="55">
        <v>0.127</v>
      </c>
      <c r="I54" s="55">
        <v>7.6189999999999998</v>
      </c>
      <c r="J54" s="55">
        <v>12.601000000000001</v>
      </c>
      <c r="K54" s="55">
        <v>0.17899999999999999</v>
      </c>
      <c r="L54" s="55">
        <v>4.0000000000000001E-3</v>
      </c>
      <c r="M54" s="55">
        <f t="shared" si="13"/>
        <v>32.691000000000003</v>
      </c>
      <c r="O54" s="77"/>
    </row>
    <row r="55" spans="2:15" x14ac:dyDescent="0.3">
      <c r="B55" s="74" t="s">
        <v>238</v>
      </c>
      <c r="C55" s="55">
        <v>0</v>
      </c>
      <c r="D55" s="55">
        <v>0</v>
      </c>
      <c r="E55" s="55">
        <v>0</v>
      </c>
      <c r="F55" s="55">
        <v>0</v>
      </c>
      <c r="G55" s="55">
        <v>0</v>
      </c>
      <c r="H55" s="55">
        <v>0</v>
      </c>
      <c r="I55" s="55">
        <v>0</v>
      </c>
      <c r="J55" s="55">
        <v>0</v>
      </c>
      <c r="K55" s="55">
        <v>0</v>
      </c>
      <c r="L55" s="55">
        <v>0</v>
      </c>
      <c r="M55" s="55">
        <f t="shared" si="13"/>
        <v>0</v>
      </c>
      <c r="O55" s="77"/>
    </row>
    <row r="56" spans="2:15" x14ac:dyDescent="0.3">
      <c r="B56" s="20" t="s">
        <v>38</v>
      </c>
      <c r="C56" s="55">
        <v>1.363</v>
      </c>
      <c r="D56" s="55">
        <v>0.245</v>
      </c>
      <c r="E56" s="55">
        <v>0</v>
      </c>
      <c r="F56" s="55">
        <v>0.35499999999999998</v>
      </c>
      <c r="G56" s="55">
        <v>19.222000000000001</v>
      </c>
      <c r="H56" s="55">
        <v>1.329</v>
      </c>
      <c r="I56" s="55">
        <v>14.311999999999999</v>
      </c>
      <c r="J56" s="55">
        <v>68.474999999999994</v>
      </c>
      <c r="K56" s="55">
        <v>0.35199999999999998</v>
      </c>
      <c r="L56" s="55">
        <v>6.6000000000000003E-2</v>
      </c>
      <c r="M56" s="55">
        <f t="shared" si="13"/>
        <v>105.71899999999999</v>
      </c>
      <c r="O56" s="77"/>
    </row>
    <row r="57" spans="2:15" x14ac:dyDescent="0.3">
      <c r="B57" s="75" t="s">
        <v>276</v>
      </c>
      <c r="C57" s="55">
        <v>1.363</v>
      </c>
      <c r="D57" s="55">
        <v>0.245</v>
      </c>
      <c r="E57" s="55">
        <v>0</v>
      </c>
      <c r="F57" s="55">
        <v>0.35499999999999998</v>
      </c>
      <c r="G57" s="55">
        <v>19.222000000000001</v>
      </c>
      <c r="H57" s="55">
        <v>1.329</v>
      </c>
      <c r="I57" s="55">
        <v>14.311999999999999</v>
      </c>
      <c r="J57" s="55">
        <v>68.474999999999994</v>
      </c>
      <c r="K57" s="55">
        <v>0.35199999999999998</v>
      </c>
      <c r="L57" s="55">
        <v>6.6000000000000003E-2</v>
      </c>
      <c r="M57" s="55">
        <f t="shared" si="13"/>
        <v>105.71899999999999</v>
      </c>
      <c r="O57" s="77"/>
    </row>
    <row r="58" spans="2:15" x14ac:dyDescent="0.3">
      <c r="B58" s="75" t="s">
        <v>277</v>
      </c>
      <c r="C58" s="55">
        <v>0</v>
      </c>
      <c r="D58" s="55">
        <v>0</v>
      </c>
      <c r="E58" s="55">
        <v>0</v>
      </c>
      <c r="F58" s="55">
        <v>0</v>
      </c>
      <c r="G58" s="55">
        <v>0</v>
      </c>
      <c r="H58" s="55">
        <v>0</v>
      </c>
      <c r="I58" s="55">
        <v>0</v>
      </c>
      <c r="J58" s="55">
        <v>0</v>
      </c>
      <c r="K58" s="55">
        <v>0</v>
      </c>
      <c r="L58" s="55">
        <v>0</v>
      </c>
      <c r="M58" s="55">
        <f t="shared" si="13"/>
        <v>0</v>
      </c>
    </row>
    <row r="59" spans="2:15" x14ac:dyDescent="0.3">
      <c r="B59" s="20" t="s">
        <v>9</v>
      </c>
      <c r="C59" s="55">
        <v>0.01</v>
      </c>
      <c r="D59" s="55">
        <v>0</v>
      </c>
      <c r="E59" s="55">
        <v>0</v>
      </c>
      <c r="F59" s="55">
        <v>0</v>
      </c>
      <c r="G59" s="55">
        <v>5.8000000000000003E-2</v>
      </c>
      <c r="H59" s="55">
        <v>1E-3</v>
      </c>
      <c r="I59" s="55">
        <v>7.3999999999999996E-2</v>
      </c>
      <c r="J59" s="55">
        <v>0.32700000000000001</v>
      </c>
      <c r="K59" s="55">
        <v>0</v>
      </c>
      <c r="L59" s="55">
        <v>0</v>
      </c>
      <c r="M59" s="55">
        <f t="shared" si="13"/>
        <v>0.47000000000000003</v>
      </c>
    </row>
    <row r="60" spans="2:15" x14ac:dyDescent="0.3">
      <c r="B60" s="29" t="s">
        <v>10</v>
      </c>
      <c r="C60" s="56">
        <f>SUM(C49:C51,C57:C59)</f>
        <v>9.1579999999999995</v>
      </c>
      <c r="D60" s="56">
        <f t="shared" ref="D60" si="14">SUM(D49:D51,D57:D59)</f>
        <v>0.69100000000000006</v>
      </c>
      <c r="E60" s="56">
        <f t="shared" ref="E60" si="15">SUM(E49:E51,E57:E59)</f>
        <v>0.434</v>
      </c>
      <c r="F60" s="56">
        <f t="shared" ref="F60" si="16">SUM(F49:F51,F57:F59)</f>
        <v>4.0540000000000003</v>
      </c>
      <c r="G60" s="56">
        <f t="shared" ref="G60" si="17">SUM(G49:G51,G57:G59)</f>
        <v>43.256</v>
      </c>
      <c r="H60" s="56">
        <f t="shared" ref="H60" si="18">SUM(H49:H51,H57:H59)</f>
        <v>2.5239999999999996</v>
      </c>
      <c r="I60" s="56">
        <f t="shared" ref="I60" si="19">SUM(I49:I51,I57:I59)</f>
        <v>35.205999999999996</v>
      </c>
      <c r="J60" s="56">
        <f t="shared" ref="J60" si="20">SUM(J49:J51,J57:J59)</f>
        <v>97.809999999999988</v>
      </c>
      <c r="K60" s="56">
        <f t="shared" ref="K60" si="21">SUM(K49:K51,K57:K59)</f>
        <v>1.5680000000000001</v>
      </c>
      <c r="L60" s="56">
        <f t="shared" ref="L60" si="22">SUM(L49:L51,L57:L59)</f>
        <v>8.8999999999999996E-2</v>
      </c>
      <c r="M60" s="56">
        <f t="shared" ref="M60" si="23">SUM(M49:M51,M57:M59)</f>
        <v>194.79</v>
      </c>
    </row>
    <row r="66" spans="14:14" x14ac:dyDescent="0.3">
      <c r="N66" s="46" t="s">
        <v>244</v>
      </c>
    </row>
  </sheetData>
  <hyperlinks>
    <hyperlink ref="N66" location="Contents!A1" display="To Frontpage" xr:uid="{00000000-0004-0000-0700-000000000000}"/>
  </hyperlinks>
  <pageMargins left="0.70866141732283472" right="0.70866141732283472" top="0.74803149606299213" bottom="0.74803149606299213" header="0.31496062992125984" footer="0.31496062992125984"/>
  <pageSetup paperSize="9" scale="4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7">
    <pageSetUpPr fitToPage="1"/>
  </sheetPr>
  <dimension ref="B4:N87"/>
  <sheetViews>
    <sheetView zoomScale="85" zoomScaleNormal="85" zoomScaleSheetLayoutView="100" workbookViewId="0">
      <selection activeCell="B5" sqref="B5"/>
    </sheetView>
  </sheetViews>
  <sheetFormatPr defaultRowHeight="16.5" x14ac:dyDescent="0.3"/>
  <cols>
    <col min="1" max="1" width="4.7109375" style="20" customWidth="1"/>
    <col min="2" max="2" width="25.140625" style="20" bestFit="1" customWidth="1"/>
    <col min="3" max="12" width="17.7109375" style="20" customWidth="1"/>
    <col min="13" max="13" width="18.5703125" style="20" bestFit="1" customWidth="1"/>
    <col min="14" max="20" width="9.140625" style="20"/>
    <col min="21" max="21" width="9.140625" style="20" customWidth="1"/>
    <col min="22" max="16384" width="9.140625" style="20"/>
  </cols>
  <sheetData>
    <row r="4" spans="2:13" x14ac:dyDescent="0.3">
      <c r="K4" s="47" t="s">
        <v>30</v>
      </c>
      <c r="L4" s="48">
        <v>45565</v>
      </c>
    </row>
    <row r="5" spans="2:13" x14ac:dyDescent="0.3">
      <c r="B5" s="49" t="s">
        <v>341</v>
      </c>
    </row>
    <row r="6" spans="2:13" x14ac:dyDescent="0.3">
      <c r="B6" s="50" t="s">
        <v>401</v>
      </c>
      <c r="C6" s="51"/>
      <c r="D6" s="51"/>
      <c r="E6" s="51"/>
      <c r="F6" s="51"/>
      <c r="G6" s="51"/>
      <c r="H6" s="51"/>
      <c r="I6" s="51"/>
      <c r="J6" s="51"/>
      <c r="K6" s="51"/>
      <c r="L6" s="51"/>
      <c r="M6" s="51"/>
    </row>
    <row r="7" spans="2:13" x14ac:dyDescent="0.3">
      <c r="B7" s="52"/>
      <c r="C7" s="52"/>
      <c r="D7" s="52"/>
      <c r="E7" s="52"/>
      <c r="F7" s="52"/>
      <c r="G7" s="52"/>
      <c r="H7" s="52"/>
      <c r="I7" s="52"/>
      <c r="J7" s="52"/>
      <c r="K7" s="52"/>
      <c r="L7" s="52"/>
      <c r="M7" s="52"/>
    </row>
    <row r="8" spans="2:13" ht="49.5" x14ac:dyDescent="0.3">
      <c r="B8" s="52"/>
      <c r="C8" s="53" t="s">
        <v>1</v>
      </c>
      <c r="D8" s="53" t="s">
        <v>2</v>
      </c>
      <c r="E8" s="53" t="s">
        <v>3</v>
      </c>
      <c r="F8" s="53" t="s">
        <v>4</v>
      </c>
      <c r="G8" s="53" t="s">
        <v>5</v>
      </c>
      <c r="H8" s="53" t="s">
        <v>6</v>
      </c>
      <c r="I8" s="53" t="s">
        <v>7</v>
      </c>
      <c r="J8" s="53" t="s">
        <v>52</v>
      </c>
      <c r="K8" s="53" t="s">
        <v>8</v>
      </c>
      <c r="L8" s="53" t="s">
        <v>9</v>
      </c>
      <c r="M8" s="54" t="s">
        <v>10</v>
      </c>
    </row>
    <row r="9" spans="2:13" x14ac:dyDescent="0.3">
      <c r="B9" s="20" t="s">
        <v>42</v>
      </c>
      <c r="C9" s="55">
        <v>0.753</v>
      </c>
      <c r="D9" s="55">
        <v>0.14599999999999999</v>
      </c>
      <c r="E9" s="55">
        <v>0</v>
      </c>
      <c r="F9" s="55">
        <v>0.28199999999999997</v>
      </c>
      <c r="G9" s="55">
        <v>4.0819999999999999</v>
      </c>
      <c r="H9" s="55">
        <v>0.54300000000000004</v>
      </c>
      <c r="I9" s="55">
        <v>3.823</v>
      </c>
      <c r="J9" s="55">
        <v>2.6589999999999998</v>
      </c>
      <c r="K9" s="55">
        <v>0.314</v>
      </c>
      <c r="L9" s="55">
        <v>1.6E-2</v>
      </c>
      <c r="M9" s="55">
        <f>SUM(C9:L9)</f>
        <v>12.618</v>
      </c>
    </row>
    <row r="10" spans="2:13" x14ac:dyDescent="0.3">
      <c r="B10" s="20" t="s">
        <v>135</v>
      </c>
      <c r="C10" s="55">
        <v>0.72799999999999998</v>
      </c>
      <c r="D10" s="55">
        <v>0.13900000000000001</v>
      </c>
      <c r="E10" s="55">
        <v>0</v>
      </c>
      <c r="F10" s="55">
        <v>0.222</v>
      </c>
      <c r="G10" s="55">
        <v>4.1989999999999998</v>
      </c>
      <c r="H10" s="55">
        <v>0.39700000000000002</v>
      </c>
      <c r="I10" s="55">
        <v>3.7650000000000001</v>
      </c>
      <c r="J10" s="55">
        <v>1.708</v>
      </c>
      <c r="K10" s="55">
        <v>0.35399999999999998</v>
      </c>
      <c r="L10" s="55">
        <v>8.9999999999999993E-3</v>
      </c>
      <c r="M10" s="55">
        <f t="shared" ref="M10:M13" si="0">SUM(C10:L10)</f>
        <v>11.521000000000001</v>
      </c>
    </row>
    <row r="11" spans="2:13" x14ac:dyDescent="0.3">
      <c r="B11" s="20" t="s">
        <v>43</v>
      </c>
      <c r="C11" s="55">
        <v>0.99199999999999999</v>
      </c>
      <c r="D11" s="55">
        <v>0.122</v>
      </c>
      <c r="E11" s="55">
        <v>0</v>
      </c>
      <c r="F11" s="55">
        <v>0.309</v>
      </c>
      <c r="G11" s="55">
        <v>5.9020000000000001</v>
      </c>
      <c r="H11" s="55">
        <v>0.33800000000000002</v>
      </c>
      <c r="I11" s="55">
        <v>3.202</v>
      </c>
      <c r="J11" s="55">
        <v>2.2589999999999999</v>
      </c>
      <c r="K11" s="55">
        <v>0.33</v>
      </c>
      <c r="L11" s="55">
        <v>6.0000000000000001E-3</v>
      </c>
      <c r="M11" s="55">
        <f t="shared" si="0"/>
        <v>13.46</v>
      </c>
    </row>
    <row r="12" spans="2:13" x14ac:dyDescent="0.3">
      <c r="B12" s="20" t="s">
        <v>44</v>
      </c>
      <c r="C12" s="55">
        <v>1.5069999999999999</v>
      </c>
      <c r="D12" s="55">
        <v>0.16700000000000001</v>
      </c>
      <c r="E12" s="55">
        <v>1E-3</v>
      </c>
      <c r="F12" s="55">
        <v>0.96599999999999997</v>
      </c>
      <c r="G12" s="55">
        <v>9.3940000000000001</v>
      </c>
      <c r="H12" s="55">
        <v>0.49099999999999999</v>
      </c>
      <c r="I12" s="55">
        <v>6.1369999999999996</v>
      </c>
      <c r="J12" s="55">
        <v>3.3140000000000001</v>
      </c>
      <c r="K12" s="55">
        <v>0.26200000000000001</v>
      </c>
      <c r="L12" s="55">
        <v>4.2000000000000003E-2</v>
      </c>
      <c r="M12" s="55">
        <f t="shared" si="0"/>
        <v>22.281000000000002</v>
      </c>
    </row>
    <row r="13" spans="2:13" x14ac:dyDescent="0.3">
      <c r="B13" s="20" t="s">
        <v>45</v>
      </c>
      <c r="C13" s="55">
        <v>5.1769999999999996</v>
      </c>
      <c r="D13" s="55">
        <v>0.11799999999999999</v>
      </c>
      <c r="E13" s="55">
        <v>0.432</v>
      </c>
      <c r="F13" s="55">
        <v>2.2749999999999999</v>
      </c>
      <c r="G13" s="55">
        <v>19.68</v>
      </c>
      <c r="H13" s="55">
        <v>0.75600000000000001</v>
      </c>
      <c r="I13" s="55">
        <v>18.28</v>
      </c>
      <c r="J13" s="55">
        <v>87.87</v>
      </c>
      <c r="K13" s="55">
        <v>0.309</v>
      </c>
      <c r="L13" s="55">
        <v>1.6E-2</v>
      </c>
      <c r="M13" s="55">
        <f t="shared" si="0"/>
        <v>134.91300000000001</v>
      </c>
    </row>
    <row r="14" spans="2:13" x14ac:dyDescent="0.3">
      <c r="B14" s="29" t="s">
        <v>10</v>
      </c>
      <c r="C14" s="56">
        <f>SUM(C9:C13)</f>
        <v>9.157</v>
      </c>
      <c r="D14" s="56">
        <f t="shared" ref="D14:M14" si="1">SUM(D9:D13)</f>
        <v>0.69200000000000006</v>
      </c>
      <c r="E14" s="56">
        <f t="shared" si="1"/>
        <v>0.433</v>
      </c>
      <c r="F14" s="56">
        <f t="shared" si="1"/>
        <v>4.0540000000000003</v>
      </c>
      <c r="G14" s="56">
        <f t="shared" si="1"/>
        <v>43.256999999999998</v>
      </c>
      <c r="H14" s="56">
        <f t="shared" si="1"/>
        <v>2.5250000000000004</v>
      </c>
      <c r="I14" s="56">
        <f t="shared" si="1"/>
        <v>35.207000000000001</v>
      </c>
      <c r="J14" s="56">
        <f t="shared" si="1"/>
        <v>97.81</v>
      </c>
      <c r="K14" s="56">
        <f t="shared" si="1"/>
        <v>1.569</v>
      </c>
      <c r="L14" s="56">
        <f t="shared" si="1"/>
        <v>8.900000000000001E-2</v>
      </c>
      <c r="M14" s="56">
        <f t="shared" si="1"/>
        <v>194.79300000000001</v>
      </c>
    </row>
    <row r="15" spans="2:13" x14ac:dyDescent="0.3">
      <c r="C15" s="57"/>
      <c r="D15" s="57"/>
      <c r="E15" s="57"/>
      <c r="F15" s="57"/>
      <c r="G15" s="57"/>
      <c r="H15" s="57"/>
      <c r="I15" s="57"/>
      <c r="J15" s="57"/>
      <c r="K15" s="57"/>
      <c r="L15" s="57"/>
      <c r="M15" s="57"/>
    </row>
    <row r="16" spans="2:13" x14ac:dyDescent="0.3">
      <c r="C16" s="57"/>
      <c r="D16" s="57"/>
      <c r="E16" s="57"/>
      <c r="F16" s="57"/>
      <c r="G16" s="57"/>
      <c r="H16" s="57"/>
      <c r="I16" s="57"/>
      <c r="J16" s="57"/>
      <c r="K16" s="57"/>
      <c r="L16" s="57"/>
      <c r="M16" s="57"/>
    </row>
    <row r="19" spans="2:13" x14ac:dyDescent="0.3">
      <c r="B19" s="49" t="s">
        <v>342</v>
      </c>
    </row>
    <row r="20" spans="2:13" x14ac:dyDescent="0.3">
      <c r="B20" s="50" t="s">
        <v>119</v>
      </c>
      <c r="C20" s="50"/>
      <c r="D20" s="51"/>
      <c r="E20" s="51"/>
      <c r="F20" s="51"/>
      <c r="G20" s="51"/>
      <c r="H20" s="51"/>
      <c r="I20" s="51"/>
      <c r="J20" s="51"/>
      <c r="K20" s="51"/>
      <c r="L20" s="51"/>
      <c r="M20" s="51"/>
    </row>
    <row r="21" spans="2:13" x14ac:dyDescent="0.3">
      <c r="B21" s="52"/>
      <c r="C21" s="52"/>
      <c r="D21" s="52"/>
      <c r="E21" s="52"/>
      <c r="F21" s="52"/>
      <c r="G21" s="52"/>
      <c r="H21" s="52"/>
      <c r="I21" s="52"/>
      <c r="J21" s="52"/>
      <c r="K21" s="52"/>
      <c r="L21" s="52"/>
      <c r="M21" s="52"/>
    </row>
    <row r="22" spans="2:13" ht="49.5" x14ac:dyDescent="0.3">
      <c r="B22" s="52"/>
      <c r="C22" s="53" t="s">
        <v>1</v>
      </c>
      <c r="D22" s="53" t="s">
        <v>2</v>
      </c>
      <c r="E22" s="53" t="s">
        <v>3</v>
      </c>
      <c r="F22" s="53" t="s">
        <v>4</v>
      </c>
      <c r="G22" s="53" t="s">
        <v>5</v>
      </c>
      <c r="H22" s="53" t="s">
        <v>6</v>
      </c>
      <c r="I22" s="53" t="s">
        <v>7</v>
      </c>
      <c r="J22" s="53" t="s">
        <v>52</v>
      </c>
      <c r="K22" s="53" t="s">
        <v>8</v>
      </c>
      <c r="L22" s="53" t="s">
        <v>9</v>
      </c>
      <c r="M22" s="54" t="s">
        <v>10</v>
      </c>
    </row>
    <row r="23" spans="2:13" x14ac:dyDescent="0.3">
      <c r="B23" s="20" t="s">
        <v>46</v>
      </c>
      <c r="C23" s="55">
        <v>1E-3</v>
      </c>
      <c r="D23" s="55">
        <v>0</v>
      </c>
      <c r="E23" s="55">
        <v>0</v>
      </c>
      <c r="F23" s="55">
        <v>0</v>
      </c>
      <c r="G23" s="55">
        <v>1E-3</v>
      </c>
      <c r="H23" s="55">
        <v>0</v>
      </c>
      <c r="I23" s="55">
        <v>5.0000000000000001E-3</v>
      </c>
      <c r="J23" s="55">
        <v>6.0000000000000001E-3</v>
      </c>
      <c r="K23" s="55">
        <v>0</v>
      </c>
      <c r="L23" s="55">
        <v>0</v>
      </c>
      <c r="M23" s="55">
        <f>SUM(C23:L23)</f>
        <v>1.3000000000000001E-2</v>
      </c>
    </row>
    <row r="24" spans="2:13" x14ac:dyDescent="0.3">
      <c r="B24" s="20" t="s">
        <v>136</v>
      </c>
      <c r="C24" s="55">
        <v>5.0000000000000001E-3</v>
      </c>
      <c r="D24" s="55">
        <v>0</v>
      </c>
      <c r="E24" s="55">
        <v>0</v>
      </c>
      <c r="F24" s="55">
        <v>0</v>
      </c>
      <c r="G24" s="55">
        <v>4.0000000000000001E-3</v>
      </c>
      <c r="H24" s="55">
        <v>4.8000000000000001E-2</v>
      </c>
      <c r="I24" s="55">
        <v>3.5000000000000003E-2</v>
      </c>
      <c r="J24" s="55">
        <v>5.8999999999999997E-2</v>
      </c>
      <c r="K24" s="55">
        <v>1E-3</v>
      </c>
      <c r="L24" s="55">
        <v>0</v>
      </c>
      <c r="M24" s="55">
        <f t="shared" ref="M24:M28" si="2">SUM(C24:L24)</f>
        <v>0.152</v>
      </c>
    </row>
    <row r="25" spans="2:13" x14ac:dyDescent="0.3">
      <c r="B25" s="20" t="s">
        <v>47</v>
      </c>
      <c r="C25" s="55">
        <v>8.9999999999999993E-3</v>
      </c>
      <c r="D25" s="55">
        <v>0</v>
      </c>
      <c r="E25" s="55">
        <v>1E-3</v>
      </c>
      <c r="F25" s="55">
        <v>3.0000000000000001E-3</v>
      </c>
      <c r="G25" s="55">
        <v>1.7000000000000001E-2</v>
      </c>
      <c r="H25" s="55">
        <v>3.9E-2</v>
      </c>
      <c r="I25" s="55">
        <v>0.20100000000000001</v>
      </c>
      <c r="J25" s="55">
        <v>9.9000000000000005E-2</v>
      </c>
      <c r="K25" s="55">
        <v>3.0000000000000001E-3</v>
      </c>
      <c r="L25" s="55">
        <v>0</v>
      </c>
      <c r="M25" s="55">
        <f t="shared" si="2"/>
        <v>0.372</v>
      </c>
    </row>
    <row r="26" spans="2:13" x14ac:dyDescent="0.3">
      <c r="B26" s="20" t="s">
        <v>48</v>
      </c>
      <c r="C26" s="55">
        <v>0.19500000000000001</v>
      </c>
      <c r="D26" s="55">
        <v>3.0000000000000001E-3</v>
      </c>
      <c r="E26" s="55">
        <v>3.2000000000000001E-2</v>
      </c>
      <c r="F26" s="55">
        <v>2.1999999999999999E-2</v>
      </c>
      <c r="G26" s="55">
        <v>0.186</v>
      </c>
      <c r="H26" s="55">
        <v>0.109</v>
      </c>
      <c r="I26" s="55">
        <v>1.0369999999999999</v>
      </c>
      <c r="J26" s="55">
        <v>1.3959999999999999</v>
      </c>
      <c r="K26" s="55">
        <v>2.1000000000000001E-2</v>
      </c>
      <c r="L26" s="55">
        <v>2E-3</v>
      </c>
      <c r="M26" s="55">
        <f t="shared" si="2"/>
        <v>3.0029999999999997</v>
      </c>
    </row>
    <row r="27" spans="2:13" x14ac:dyDescent="0.3">
      <c r="B27" s="20" t="s">
        <v>50</v>
      </c>
      <c r="C27" s="55">
        <v>2.0760000000000001</v>
      </c>
      <c r="D27" s="55">
        <v>8.5999999999999993E-2</v>
      </c>
      <c r="E27" s="55">
        <v>0.27100000000000002</v>
      </c>
      <c r="F27" s="55">
        <v>0.248</v>
      </c>
      <c r="G27" s="55">
        <v>4.57</v>
      </c>
      <c r="H27" s="55">
        <v>2.323</v>
      </c>
      <c r="I27" s="55">
        <v>25.849</v>
      </c>
      <c r="J27" s="55">
        <v>20.492000000000001</v>
      </c>
      <c r="K27" s="55">
        <v>1.218</v>
      </c>
      <c r="L27" s="55">
        <v>1.7000000000000001E-2</v>
      </c>
      <c r="M27" s="55">
        <f t="shared" si="2"/>
        <v>57.150000000000013</v>
      </c>
    </row>
    <row r="28" spans="2:13" x14ac:dyDescent="0.3">
      <c r="B28" s="20" t="s">
        <v>49</v>
      </c>
      <c r="C28" s="55">
        <v>6.8719999999999999</v>
      </c>
      <c r="D28" s="55">
        <v>0.60199999999999998</v>
      </c>
      <c r="E28" s="55">
        <v>0.13</v>
      </c>
      <c r="F28" s="55">
        <v>3.782</v>
      </c>
      <c r="G28" s="55">
        <v>38.478999999999999</v>
      </c>
      <c r="H28" s="55">
        <v>6.0000000000000001E-3</v>
      </c>
      <c r="I28" s="55">
        <v>8.08</v>
      </c>
      <c r="J28" s="55">
        <v>75.757999999999996</v>
      </c>
      <c r="K28" s="55">
        <v>0.32500000000000001</v>
      </c>
      <c r="L28" s="55">
        <v>7.0000000000000007E-2</v>
      </c>
      <c r="M28" s="55">
        <f t="shared" si="2"/>
        <v>134.10399999999998</v>
      </c>
    </row>
    <row r="29" spans="2:13" x14ac:dyDescent="0.3">
      <c r="B29" s="29" t="s">
        <v>10</v>
      </c>
      <c r="C29" s="56">
        <f>SUM(C23:C28)</f>
        <v>9.1579999999999995</v>
      </c>
      <c r="D29" s="56">
        <f t="shared" ref="D29:M29" si="3">SUM(D23:D28)</f>
        <v>0.69099999999999995</v>
      </c>
      <c r="E29" s="56">
        <f t="shared" si="3"/>
        <v>0.43400000000000005</v>
      </c>
      <c r="F29" s="56">
        <f t="shared" si="3"/>
        <v>4.0549999999999997</v>
      </c>
      <c r="G29" s="56">
        <f t="shared" si="3"/>
        <v>43.256999999999998</v>
      </c>
      <c r="H29" s="56">
        <f t="shared" si="3"/>
        <v>2.5249999999999999</v>
      </c>
      <c r="I29" s="56">
        <f t="shared" si="3"/>
        <v>35.207000000000001</v>
      </c>
      <c r="J29" s="56">
        <f t="shared" si="3"/>
        <v>97.81</v>
      </c>
      <c r="K29" s="56">
        <f t="shared" si="3"/>
        <v>1.5679999999999998</v>
      </c>
      <c r="L29" s="56">
        <f t="shared" si="3"/>
        <v>8.900000000000001E-2</v>
      </c>
      <c r="M29" s="56">
        <f t="shared" si="3"/>
        <v>194.79399999999998</v>
      </c>
    </row>
    <row r="34" spans="2:13" x14ac:dyDescent="0.3">
      <c r="B34" s="49" t="s">
        <v>343</v>
      </c>
    </row>
    <row r="35" spans="2:13" x14ac:dyDescent="0.3">
      <c r="B35" s="58" t="s">
        <v>258</v>
      </c>
      <c r="C35" s="51"/>
      <c r="D35" s="51"/>
      <c r="E35" s="51"/>
      <c r="F35" s="51"/>
      <c r="G35" s="51"/>
      <c r="H35" s="51"/>
      <c r="I35" s="51"/>
      <c r="J35" s="51"/>
      <c r="K35" s="51"/>
      <c r="L35" s="51"/>
      <c r="M35" s="51"/>
    </row>
    <row r="36" spans="2:13" x14ac:dyDescent="0.3">
      <c r="B36" s="52"/>
      <c r="C36" s="52"/>
      <c r="D36" s="52"/>
      <c r="E36" s="52"/>
      <c r="F36" s="52"/>
      <c r="G36" s="52"/>
      <c r="H36" s="52"/>
      <c r="I36" s="52"/>
      <c r="J36" s="52"/>
      <c r="K36" s="52"/>
      <c r="L36" s="52"/>
      <c r="M36" s="52"/>
    </row>
    <row r="37" spans="2:13" ht="49.5" x14ac:dyDescent="0.3">
      <c r="B37" s="52"/>
      <c r="C37" s="53" t="s">
        <v>1</v>
      </c>
      <c r="D37" s="53" t="s">
        <v>2</v>
      </c>
      <c r="E37" s="53" t="s">
        <v>3</v>
      </c>
      <c r="F37" s="53" t="s">
        <v>4</v>
      </c>
      <c r="G37" s="53" t="s">
        <v>5</v>
      </c>
      <c r="H37" s="53" t="s">
        <v>6</v>
      </c>
      <c r="I37" s="53" t="s">
        <v>7</v>
      </c>
      <c r="J37" s="53" t="s">
        <v>52</v>
      </c>
      <c r="K37" s="53" t="s">
        <v>8</v>
      </c>
      <c r="L37" s="53" t="s">
        <v>9</v>
      </c>
      <c r="M37" s="54" t="s">
        <v>10</v>
      </c>
    </row>
    <row r="38" spans="2:13" x14ac:dyDescent="0.3">
      <c r="B38" s="38" t="s">
        <v>51</v>
      </c>
      <c r="C38" s="59">
        <v>2E-3</v>
      </c>
      <c r="D38" s="59" t="s">
        <v>425</v>
      </c>
      <c r="E38" s="59">
        <v>5.0000000000000001E-3</v>
      </c>
      <c r="F38" s="59">
        <v>3.0000000000000001E-3</v>
      </c>
      <c r="G38" s="59">
        <v>4.0000000000000001E-3</v>
      </c>
      <c r="H38" s="59">
        <v>1E-3</v>
      </c>
      <c r="I38" s="59">
        <v>3.0000000000000001E-3</v>
      </c>
      <c r="J38" s="59">
        <v>4.0000000000000001E-3</v>
      </c>
      <c r="K38" s="59">
        <v>5.0000000000000001E-3</v>
      </c>
      <c r="L38" s="59" t="s">
        <v>425</v>
      </c>
      <c r="M38" s="60">
        <v>2E-3</v>
      </c>
    </row>
    <row r="39" spans="2:13" x14ac:dyDescent="0.3">
      <c r="B39" s="61" t="s">
        <v>309</v>
      </c>
    </row>
    <row r="40" spans="2:13" x14ac:dyDescent="0.3">
      <c r="J40" s="62"/>
    </row>
    <row r="44" spans="2:13" x14ac:dyDescent="0.3">
      <c r="B44" s="49" t="s">
        <v>344</v>
      </c>
    </row>
    <row r="45" spans="2:13" x14ac:dyDescent="0.3">
      <c r="B45" s="58" t="s">
        <v>188</v>
      </c>
      <c r="C45" s="58"/>
      <c r="D45" s="51"/>
      <c r="E45" s="51"/>
      <c r="F45" s="51"/>
      <c r="G45" s="51"/>
      <c r="H45" s="51"/>
      <c r="I45" s="51"/>
      <c r="J45" s="51"/>
      <c r="K45" s="51"/>
      <c r="L45" s="51"/>
      <c r="M45" s="51"/>
    </row>
    <row r="46" spans="2:13" x14ac:dyDescent="0.3">
      <c r="B46" s="52"/>
      <c r="C46" s="52"/>
      <c r="D46" s="52"/>
      <c r="E46" s="52"/>
      <c r="F46" s="52"/>
      <c r="G46" s="52"/>
      <c r="H46" s="52"/>
      <c r="I46" s="52"/>
      <c r="J46" s="52"/>
      <c r="K46" s="52"/>
      <c r="L46" s="52"/>
      <c r="M46" s="52"/>
    </row>
    <row r="47" spans="2:13" ht="49.5" x14ac:dyDescent="0.3">
      <c r="B47" s="52"/>
      <c r="C47" s="53" t="s">
        <v>1</v>
      </c>
      <c r="D47" s="53" t="s">
        <v>2</v>
      </c>
      <c r="E47" s="53" t="s">
        <v>3</v>
      </c>
      <c r="F47" s="53" t="s">
        <v>4</v>
      </c>
      <c r="G47" s="53" t="s">
        <v>5</v>
      </c>
      <c r="H47" s="53" t="s">
        <v>6</v>
      </c>
      <c r="I47" s="53" t="s">
        <v>7</v>
      </c>
      <c r="J47" s="53" t="s">
        <v>52</v>
      </c>
      <c r="K47" s="53" t="s">
        <v>8</v>
      </c>
      <c r="L47" s="53" t="s">
        <v>9</v>
      </c>
      <c r="M47" s="54" t="s">
        <v>10</v>
      </c>
    </row>
    <row r="48" spans="2:13" x14ac:dyDescent="0.3">
      <c r="B48" s="38" t="s">
        <v>51</v>
      </c>
      <c r="C48" s="63">
        <v>1E-3</v>
      </c>
      <c r="D48" s="63" t="s">
        <v>425</v>
      </c>
      <c r="E48" s="63" t="s">
        <v>425</v>
      </c>
      <c r="F48" s="63">
        <v>1E-3</v>
      </c>
      <c r="G48" s="63">
        <v>3.0000000000000001E-3</v>
      </c>
      <c r="H48" s="63">
        <v>2E-3</v>
      </c>
      <c r="I48" s="63">
        <v>2E-3</v>
      </c>
      <c r="J48" s="63">
        <v>2E-3</v>
      </c>
      <c r="K48" s="63">
        <v>5.0000000000000001E-3</v>
      </c>
      <c r="L48" s="63" t="s">
        <v>425</v>
      </c>
      <c r="M48" s="64">
        <v>2E-3</v>
      </c>
    </row>
    <row r="49" spans="2:13" x14ac:dyDescent="0.3">
      <c r="B49" s="61" t="s">
        <v>310</v>
      </c>
    </row>
    <row r="50" spans="2:13" x14ac:dyDescent="0.3">
      <c r="M50" s="65"/>
    </row>
    <row r="54" spans="2:13" x14ac:dyDescent="0.3">
      <c r="B54" s="49" t="s">
        <v>345</v>
      </c>
    </row>
    <row r="55" spans="2:13" x14ac:dyDescent="0.3">
      <c r="B55" s="58" t="s">
        <v>171</v>
      </c>
      <c r="C55" s="51"/>
      <c r="D55" s="51"/>
      <c r="E55" s="51"/>
      <c r="F55" s="51"/>
      <c r="G55" s="51"/>
      <c r="H55" s="51"/>
      <c r="I55" s="51"/>
      <c r="J55" s="51"/>
      <c r="K55" s="51"/>
      <c r="L55" s="51"/>
      <c r="M55" s="51"/>
    </row>
    <row r="56" spans="2:13" x14ac:dyDescent="0.3">
      <c r="B56" s="52"/>
      <c r="C56" s="52"/>
      <c r="D56" s="52"/>
      <c r="E56" s="52"/>
      <c r="F56" s="52"/>
      <c r="G56" s="52"/>
      <c r="H56" s="52"/>
      <c r="I56" s="52"/>
      <c r="J56" s="52"/>
      <c r="K56" s="52"/>
      <c r="L56" s="52"/>
      <c r="M56" s="52"/>
    </row>
    <row r="57" spans="2:13" ht="49.5" x14ac:dyDescent="0.3">
      <c r="B57" s="52"/>
      <c r="C57" s="53" t="s">
        <v>1</v>
      </c>
      <c r="D57" s="53" t="s">
        <v>2</v>
      </c>
      <c r="E57" s="53" t="s">
        <v>3</v>
      </c>
      <c r="F57" s="53" t="s">
        <v>4</v>
      </c>
      <c r="G57" s="53" t="s">
        <v>5</v>
      </c>
      <c r="H57" s="53" t="s">
        <v>6</v>
      </c>
      <c r="I57" s="53" t="s">
        <v>7</v>
      </c>
      <c r="J57" s="53" t="s">
        <v>52</v>
      </c>
      <c r="K57" s="53" t="s">
        <v>8</v>
      </c>
      <c r="L57" s="53" t="s">
        <v>9</v>
      </c>
      <c r="M57" s="54" t="s">
        <v>10</v>
      </c>
    </row>
    <row r="58" spans="2:13" x14ac:dyDescent="0.3">
      <c r="B58" s="20" t="s">
        <v>241</v>
      </c>
      <c r="C58" s="207">
        <v>1E-3</v>
      </c>
      <c r="D58" s="55">
        <v>0</v>
      </c>
      <c r="E58" s="55">
        <v>0</v>
      </c>
      <c r="F58" s="55">
        <v>1E-3</v>
      </c>
      <c r="G58" s="207">
        <v>3.0000000000000001E-3</v>
      </c>
      <c r="H58" s="207">
        <v>2E-3</v>
      </c>
      <c r="I58" s="207">
        <v>2E-3</v>
      </c>
      <c r="J58" s="207">
        <v>2E-3</v>
      </c>
      <c r="K58" s="55">
        <v>4.0000000000000001E-3</v>
      </c>
      <c r="L58" s="55">
        <v>0</v>
      </c>
      <c r="M58" s="207">
        <v>2E-3</v>
      </c>
    </row>
    <row r="59" spans="2:13" x14ac:dyDescent="0.3">
      <c r="B59" s="20" t="s">
        <v>242</v>
      </c>
      <c r="C59" s="207">
        <v>1E-3</v>
      </c>
      <c r="D59" s="55">
        <v>0</v>
      </c>
      <c r="E59" s="55">
        <v>0</v>
      </c>
      <c r="F59" s="55">
        <v>3.0000000000000001E-3</v>
      </c>
      <c r="G59" s="207">
        <v>3.0000000000000001E-3</v>
      </c>
      <c r="H59" s="55">
        <v>0</v>
      </c>
      <c r="I59" s="207">
        <v>4.0000000000000001E-3</v>
      </c>
      <c r="J59" s="207">
        <v>4.0000000000000001E-3</v>
      </c>
      <c r="K59" s="55">
        <v>6.0000000000000001E-3</v>
      </c>
      <c r="L59" s="55">
        <v>0</v>
      </c>
      <c r="M59" s="207">
        <v>3.0000000000000001E-3</v>
      </c>
    </row>
    <row r="60" spans="2:13" x14ac:dyDescent="0.3">
      <c r="B60" s="20" t="s">
        <v>243</v>
      </c>
      <c r="C60" s="207">
        <v>1E-3</v>
      </c>
      <c r="D60" s="55">
        <v>0</v>
      </c>
      <c r="E60" s="55">
        <v>0</v>
      </c>
      <c r="F60" s="55">
        <v>2E-3</v>
      </c>
      <c r="G60" s="207">
        <v>3.0000000000000001E-3</v>
      </c>
      <c r="H60" s="55">
        <v>0</v>
      </c>
      <c r="I60" s="207">
        <v>4.0000000000000001E-3</v>
      </c>
      <c r="J60" s="207">
        <v>0.03</v>
      </c>
      <c r="K60" s="55">
        <v>0.02</v>
      </c>
      <c r="L60" s="55">
        <v>0</v>
      </c>
      <c r="M60" s="207">
        <v>5.0000000000000001E-3</v>
      </c>
    </row>
    <row r="61" spans="2:13" x14ac:dyDescent="0.3">
      <c r="B61" s="20" t="s">
        <v>165</v>
      </c>
      <c r="C61" s="207">
        <v>2E-3</v>
      </c>
      <c r="D61" s="55">
        <v>0</v>
      </c>
      <c r="E61" s="55">
        <v>0</v>
      </c>
      <c r="F61" s="55">
        <v>2E-3</v>
      </c>
      <c r="G61" s="207">
        <v>4.0000000000000001E-3</v>
      </c>
      <c r="H61" s="55" t="s">
        <v>425</v>
      </c>
      <c r="I61" s="207">
        <v>8.9999999999999993E-3</v>
      </c>
      <c r="J61" s="207">
        <v>7.4999999999999997E-2</v>
      </c>
      <c r="K61" s="55">
        <v>3.9E-2</v>
      </c>
      <c r="L61" s="55">
        <v>0</v>
      </c>
      <c r="M61" s="207">
        <v>1.2999999999999999E-2</v>
      </c>
    </row>
    <row r="62" spans="2:13" x14ac:dyDescent="0.3">
      <c r="B62" s="20" t="s">
        <v>166</v>
      </c>
      <c r="C62" s="207">
        <v>5.0000000000000001E-3</v>
      </c>
      <c r="D62" s="55">
        <v>0</v>
      </c>
      <c r="E62" s="55" t="s">
        <v>425</v>
      </c>
      <c r="F62" s="55">
        <v>0</v>
      </c>
      <c r="G62" s="207">
        <v>1.2E-2</v>
      </c>
      <c r="H62" s="55" t="s">
        <v>425</v>
      </c>
      <c r="I62" s="207">
        <v>1.6E-2</v>
      </c>
      <c r="J62" s="207">
        <v>0.14399999999999999</v>
      </c>
      <c r="K62" s="55">
        <v>3.9E-2</v>
      </c>
      <c r="L62" s="55">
        <v>0</v>
      </c>
      <c r="M62" s="207">
        <v>3.5000000000000003E-2</v>
      </c>
    </row>
    <row r="63" spans="2:13" x14ac:dyDescent="0.3">
      <c r="B63" s="52" t="s">
        <v>167</v>
      </c>
      <c r="C63" s="208">
        <v>5.0000000000000001E-3</v>
      </c>
      <c r="D63" s="68">
        <v>0</v>
      </c>
      <c r="E63" s="68" t="s">
        <v>425</v>
      </c>
      <c r="F63" s="68">
        <v>0</v>
      </c>
      <c r="G63" s="208">
        <v>1.6E-2</v>
      </c>
      <c r="H63" s="68" t="s">
        <v>425</v>
      </c>
      <c r="I63" s="208">
        <v>1.6E-2</v>
      </c>
      <c r="J63" s="208">
        <v>0.29499999999999998</v>
      </c>
      <c r="K63" s="68">
        <v>0</v>
      </c>
      <c r="L63" s="68">
        <v>0</v>
      </c>
      <c r="M63" s="208">
        <v>5.8000000000000003E-2</v>
      </c>
    </row>
    <row r="64" spans="2:13" x14ac:dyDescent="0.3">
      <c r="B64" s="61" t="s">
        <v>311</v>
      </c>
    </row>
    <row r="68" spans="2:13" x14ac:dyDescent="0.3">
      <c r="B68" s="49" t="s">
        <v>346</v>
      </c>
    </row>
    <row r="69" spans="2:13" x14ac:dyDescent="0.3">
      <c r="B69" s="58" t="s">
        <v>312</v>
      </c>
      <c r="C69" s="51"/>
      <c r="D69" s="51"/>
      <c r="E69" s="51"/>
      <c r="F69" s="51"/>
      <c r="G69" s="51"/>
      <c r="H69" s="51"/>
      <c r="I69" s="51"/>
      <c r="J69" s="51"/>
      <c r="K69" s="51"/>
      <c r="L69" s="51"/>
      <c r="M69" s="51"/>
    </row>
    <row r="70" spans="2:13" x14ac:dyDescent="0.3">
      <c r="B70" s="52"/>
      <c r="C70" s="52"/>
      <c r="D70" s="52"/>
      <c r="E70" s="52"/>
      <c r="F70" s="52"/>
      <c r="G70" s="52"/>
      <c r="H70" s="52"/>
      <c r="I70" s="52"/>
      <c r="J70" s="52"/>
      <c r="K70" s="52"/>
      <c r="L70" s="52"/>
      <c r="M70" s="52"/>
    </row>
    <row r="71" spans="2:13" ht="49.5" x14ac:dyDescent="0.3">
      <c r="B71" s="52"/>
      <c r="C71" s="53" t="s">
        <v>1</v>
      </c>
      <c r="D71" s="53" t="s">
        <v>2</v>
      </c>
      <c r="E71" s="53" t="s">
        <v>3</v>
      </c>
      <c r="F71" s="53" t="s">
        <v>4</v>
      </c>
      <c r="G71" s="53" t="s">
        <v>5</v>
      </c>
      <c r="H71" s="53" t="s">
        <v>6</v>
      </c>
      <c r="I71" s="53" t="s">
        <v>7</v>
      </c>
      <c r="J71" s="53" t="s">
        <v>52</v>
      </c>
      <c r="K71" s="53" t="s">
        <v>8</v>
      </c>
      <c r="L71" s="53" t="s">
        <v>9</v>
      </c>
      <c r="M71" s="54" t="s">
        <v>10</v>
      </c>
    </row>
    <row r="72" spans="2:13" x14ac:dyDescent="0.3">
      <c r="B72" s="38" t="s">
        <v>264</v>
      </c>
      <c r="C72" s="63">
        <v>0.1</v>
      </c>
      <c r="D72" s="63">
        <v>0</v>
      </c>
      <c r="E72" s="63">
        <v>0</v>
      </c>
      <c r="F72" s="63">
        <v>0</v>
      </c>
      <c r="G72" s="63">
        <v>0.1</v>
      </c>
      <c r="H72" s="63">
        <v>0</v>
      </c>
      <c r="I72" s="63">
        <v>1.6</v>
      </c>
      <c r="J72" s="63">
        <v>0</v>
      </c>
      <c r="K72" s="63">
        <v>0</v>
      </c>
      <c r="L72" s="63">
        <v>0</v>
      </c>
      <c r="M72" s="69">
        <f>SUM(C72:L72)</f>
        <v>1.8</v>
      </c>
    </row>
    <row r="73" spans="2:13" x14ac:dyDescent="0.3">
      <c r="B73" s="70" t="s">
        <v>348</v>
      </c>
      <c r="C73" s="71"/>
      <c r="D73" s="71"/>
      <c r="E73" s="71"/>
      <c r="F73" s="71"/>
    </row>
    <row r="77" spans="2:13" x14ac:dyDescent="0.3">
      <c r="B77" s="49" t="s">
        <v>347</v>
      </c>
    </row>
    <row r="78" spans="2:13" x14ac:dyDescent="0.3">
      <c r="B78" s="58" t="s">
        <v>169</v>
      </c>
      <c r="C78" s="51"/>
      <c r="D78" s="51"/>
      <c r="E78" s="51"/>
      <c r="F78" s="51"/>
      <c r="G78" s="51"/>
      <c r="H78" s="51"/>
      <c r="I78" s="51"/>
      <c r="J78" s="51"/>
      <c r="K78" s="51"/>
      <c r="L78" s="51"/>
      <c r="M78" s="51"/>
    </row>
    <row r="79" spans="2:13" x14ac:dyDescent="0.3">
      <c r="B79" s="52"/>
      <c r="C79" s="52"/>
      <c r="D79" s="52"/>
      <c r="E79" s="52"/>
      <c r="F79" s="52"/>
      <c r="G79" s="52"/>
      <c r="H79" s="52"/>
      <c r="I79" s="52"/>
      <c r="J79" s="52"/>
      <c r="K79" s="52"/>
      <c r="L79" s="52"/>
      <c r="M79" s="52"/>
    </row>
    <row r="80" spans="2:13" ht="49.5" x14ac:dyDescent="0.3">
      <c r="B80" s="52"/>
      <c r="C80" s="53" t="s">
        <v>1</v>
      </c>
      <c r="D80" s="53" t="s">
        <v>2</v>
      </c>
      <c r="E80" s="53" t="s">
        <v>3</v>
      </c>
      <c r="F80" s="53" t="s">
        <v>4</v>
      </c>
      <c r="G80" s="53" t="s">
        <v>5</v>
      </c>
      <c r="H80" s="53" t="s">
        <v>6</v>
      </c>
      <c r="I80" s="53" t="s">
        <v>7</v>
      </c>
      <c r="J80" s="53" t="s">
        <v>52</v>
      </c>
      <c r="K80" s="53" t="s">
        <v>8</v>
      </c>
      <c r="L80" s="53" t="s">
        <v>9</v>
      </c>
      <c r="M80" s="54" t="s">
        <v>10</v>
      </c>
    </row>
    <row r="81" spans="2:14" x14ac:dyDescent="0.3">
      <c r="B81" s="38" t="s">
        <v>278</v>
      </c>
      <c r="C81" s="209">
        <f>C72/11350</f>
        <v>8.8105726872246709E-6</v>
      </c>
      <c r="D81" s="63">
        <v>0</v>
      </c>
      <c r="E81" s="63">
        <v>0</v>
      </c>
      <c r="F81" s="63">
        <v>0</v>
      </c>
      <c r="G81" s="209">
        <f>G72/4053</f>
        <v>2.4673081667900323E-5</v>
      </c>
      <c r="H81" s="63">
        <v>0</v>
      </c>
      <c r="I81" s="209">
        <f>I72/33481</f>
        <v>4.7788297840566294E-5</v>
      </c>
      <c r="J81" s="63">
        <v>0</v>
      </c>
      <c r="K81" s="63">
        <v>0</v>
      </c>
      <c r="L81" s="63">
        <v>0</v>
      </c>
      <c r="M81" s="209">
        <f>M72/195305</f>
        <v>9.2163539079900665E-6</v>
      </c>
    </row>
    <row r="82" spans="2:14" x14ac:dyDescent="0.3">
      <c r="B82" s="61" t="s">
        <v>350</v>
      </c>
    </row>
    <row r="83" spans="2:14" x14ac:dyDescent="0.3">
      <c r="B83" s="71"/>
    </row>
    <row r="87" spans="2:14" x14ac:dyDescent="0.3">
      <c r="N87" s="46" t="s">
        <v>244</v>
      </c>
    </row>
  </sheetData>
  <hyperlinks>
    <hyperlink ref="N87" location="Contents!A1" display="To Frontpage" xr:uid="{00000000-0004-0000-0800-000000000000}"/>
  </hyperlinks>
  <pageMargins left="0.70866141732283472" right="0.70866141732283472" top="0.74803149606299213" bottom="0.74803149606299213" header="0.31496062992125984" footer="0.31496062992125984"/>
  <pageSetup paperSize="9" scale="3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11</vt:i4>
      </vt:variant>
      <vt:variant>
        <vt:lpstr>Navngivne områder</vt:lpstr>
      </vt:variant>
      <vt:variant>
        <vt:i4>5</vt:i4>
      </vt:variant>
    </vt:vector>
  </HeadingPairs>
  <TitlesOfParts>
    <vt:vector size="16" baseType="lpstr">
      <vt:lpstr>Frontpage</vt:lpstr>
      <vt:lpstr>Contents</vt:lpstr>
      <vt:lpstr>Tabel A - General Issuer Detail</vt:lpstr>
      <vt:lpstr>G1-G4 - Cover pool inform.</vt:lpstr>
      <vt:lpstr>Table 1-3 - Lending</vt:lpstr>
      <vt:lpstr>Table 4 - LTV</vt:lpstr>
      <vt:lpstr>Table 5 - Region</vt:lpstr>
      <vt:lpstr>Table 6-8 - Lending by loan</vt:lpstr>
      <vt:lpstr>Table 9-13 - Lending</vt:lpstr>
      <vt:lpstr>X1-2 Key Concepts</vt:lpstr>
      <vt:lpstr>X3 - General explanation</vt:lpstr>
      <vt:lpstr>Contents!Udskriftsområde</vt:lpstr>
      <vt:lpstr>Frontpage!Udskriftsområde</vt:lpstr>
      <vt:lpstr>'Table 4 - LTV'!Udskriftsområde</vt:lpstr>
      <vt:lpstr>'Table 6-8 - Lending by loan'!Udskriftsområde</vt:lpstr>
      <vt:lpstr>'Table 9-13 - Lending'!Udskriftsområde</vt:lpstr>
    </vt:vector>
  </TitlesOfParts>
  <Company>DLR Kredit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 label report DLR B 31-03-2014</dc:title>
  <dc:subject>ECBC Covered Bond Label</dc:subject>
  <dc:creator>Pernille Lohmann</dc:creator>
  <cp:lastModifiedBy>Andreas Peter Lassen</cp:lastModifiedBy>
  <cp:lastPrinted>2014-12-03T10:23:51Z</cp:lastPrinted>
  <dcterms:created xsi:type="dcterms:W3CDTF">2012-10-17T07:59:56Z</dcterms:created>
  <dcterms:modified xsi:type="dcterms:W3CDTF">2024-10-29T12:47:23Z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nr">
    <vt:lpwstr>D62720</vt:lpwstr>
  </property>
  <property fmtid="{D5CDD505-2E9C-101B-9397-08002B2CF9AE}" pid="3" name="til_navn">
    <vt:lpwstr> </vt:lpwstr>
  </property>
  <property fmtid="{D5CDD505-2E9C-101B-9397-08002B2CF9AE}" pid="4" name="til_adresse">
    <vt:lpwstr> </vt:lpwstr>
  </property>
  <property fmtid="{D5CDD505-2E9C-101B-9397-08002B2CF9AE}" pid="5" name="til_postnr">
    <vt:lpwstr> </vt:lpwstr>
  </property>
  <property fmtid="{D5CDD505-2E9C-101B-9397-08002B2CF9AE}" pid="6" name="til_by">
    <vt:lpwstr> </vt:lpwstr>
  </property>
  <property fmtid="{D5CDD505-2E9C-101B-9397-08002B2CF9AE}" pid="7" name="dato_udsendelse">
    <vt:lpwstr> </vt:lpwstr>
  </property>
  <property fmtid="{D5CDD505-2E9C-101B-9397-08002B2CF9AE}" pid="8" name="underskriver_navn">
    <vt:lpwstr> </vt:lpwstr>
  </property>
  <property fmtid="{D5CDD505-2E9C-101B-9397-08002B2CF9AE}" pid="9" name="underskriver_tlfdirekte">
    <vt:lpwstr> </vt:lpwstr>
  </property>
  <property fmtid="{D5CDD505-2E9C-101B-9397-08002B2CF9AE}" pid="10" name="underskriver_email">
    <vt:lpwstr> </vt:lpwstr>
  </property>
  <property fmtid="{D5CDD505-2E9C-101B-9397-08002B2CF9AE}" pid="11" name="att_navn">
    <vt:lpwstr> </vt:lpwstr>
  </property>
  <property fmtid="{D5CDD505-2E9C-101B-9397-08002B2CF9AE}" pid="12" name="ansvarlig_initialer">
    <vt:lpwstr> </vt:lpwstr>
  </property>
  <property fmtid="{D5CDD505-2E9C-101B-9397-08002B2CF9AE}" pid="13" name="dokumentstatus">
    <vt:lpwstr>Udkast</vt:lpwstr>
  </property>
  <property fmtid="{D5CDD505-2E9C-101B-9397-08002B2CF9AE}" pid="14" name="dokumenttitel">
    <vt:lpwstr>Skabelonforslag opdateret efter møde 28-11-2013</vt:lpwstr>
  </property>
  <property fmtid="{D5CDD505-2E9C-101B-9397-08002B2CF9AE}" pid="15" name="referatnr">
    <vt:lpwstr> </vt:lpwstr>
  </property>
  <property fmtid="{D5CDD505-2E9C-101B-9397-08002B2CF9AE}" pid="16" name="ansvarlig_email">
    <vt:lpwstr> </vt:lpwstr>
  </property>
  <property fmtid="{D5CDD505-2E9C-101B-9397-08002B2CF9AE}" pid="17" name="ansvarlig_navn">
    <vt:lpwstr> </vt:lpwstr>
  </property>
  <property fmtid="{D5CDD505-2E9C-101B-9397-08002B2CF9AE}" pid="18" name="ansvarlig_tlfdirekte">
    <vt:lpwstr> </vt:lpwstr>
  </property>
  <property fmtid="{D5CDD505-2E9C-101B-9397-08002B2CF9AE}" pid="19" name="bilag_nr">
    <vt:lpwstr> </vt:lpwstr>
  </property>
  <property fmtid="{D5CDD505-2E9C-101B-9397-08002B2CF9AE}" pid="20" name="punkt_nr">
    <vt:lpwstr> </vt:lpwstr>
  </property>
  <property fmtid="{D5CDD505-2E9C-101B-9397-08002B2CF9AE}" pid="21" name="Udsendelsesdato">
    <vt:lpwstr> </vt:lpwstr>
  </property>
  <property fmtid="{D5CDD505-2E9C-101B-9397-08002B2CF9AE}" pid="22" name="dokumentsidstrettet">
    <vt:lpwstr>29-11-2013</vt:lpwstr>
  </property>
  <property fmtid="{D5CDD505-2E9C-101B-9397-08002B2CF9AE}" pid="23" name="dokumentversion">
    <vt:lpwstr>4.0</vt:lpwstr>
  </property>
  <property fmtid="{D5CDD505-2E9C-101B-9397-08002B2CF9AE}" pid="24" name="sagsnr">
    <vt:lpwstr>S2669</vt:lpwstr>
  </property>
  <property fmtid="{D5CDD505-2E9C-101B-9397-08002B2CF9AE}" pid="25" name="mødedato">
    <vt:lpwstr> </vt:lpwstr>
  </property>
  <property fmtid="{D5CDD505-2E9C-101B-9397-08002B2CF9AE}" pid="26" name="modetype">
    <vt:lpwstr> </vt:lpwstr>
  </property>
</Properties>
</file>