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defaultThemeVersion="124226"/>
  <mc:AlternateContent xmlns:mc="http://schemas.openxmlformats.org/markup-compatibility/2006">
    <mc:Choice Requires="x15">
      <x15ac:absPath xmlns:x15ac="http://schemas.microsoft.com/office/spreadsheetml/2010/11/ac" url="Z:\Rating\StandardPoors\Data_2025_Q2\"/>
    </mc:Choice>
  </mc:AlternateContent>
  <xr:revisionPtr revIDLastSave="0" documentId="13_ncr:1_{04F5365D-DB44-4B44-B7B1-B9AC2EAE1C3B}" xr6:coauthVersionLast="47" xr6:coauthVersionMax="47" xr10:uidLastSave="{00000000-0000-0000-0000-000000000000}"/>
  <bookViews>
    <workbookView xWindow="28680" yWindow="-120" windowWidth="29040" windowHeight="17640" tabRatio="879" activeTab="1" xr2:uid="{00000000-000D-0000-FFFF-FFFF00000000}"/>
  </bookViews>
  <sheets>
    <sheet name="Disclaimer" sheetId="13" r:id="rId1"/>
    <sheet name="Introduction" sheetId="5" r:id="rId2"/>
    <sheet name="Completion Instructions" sheetId="6" state="hidden" r:id="rId3"/>
    <sheet name="FAQ" sheetId="7" state="hidden"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D. Insert Nat Trans Templ" sheetId="14" state="hidden" r:id="rId10"/>
    <sheet name="E. Optional ECB-ECAIs data" sheetId="18" r:id="rId11"/>
    <sheet name="F1. Sustainable M data" sheetId="19" r:id="rId12"/>
    <sheet name="Frontpage" sheetId="25" r:id="rId13"/>
    <sheet name="Contents" sheetId="26" r:id="rId14"/>
    <sheet name="Tabel A - General Issuer Detail" sheetId="27" r:id="rId15"/>
    <sheet name="G1-G4 - Cover pool inform." sheetId="28" r:id="rId16"/>
    <sheet name="Table 1-3 - Lending" sheetId="29" r:id="rId17"/>
    <sheet name="Table 4 - LTV" sheetId="30" r:id="rId18"/>
    <sheet name="Table 5 - Region" sheetId="31" r:id="rId19"/>
    <sheet name="Table 6-8 - Lending by loan" sheetId="32" r:id="rId20"/>
    <sheet name="Table 9-13 - Lending" sheetId="33" r:id="rId21"/>
    <sheet name="X1-2 Key Concepts" sheetId="34" r:id="rId22"/>
    <sheet name="X3 - General explanation" sheetId="35" r:id="rId23"/>
    <sheet name="F2. Sustainable PS data" sheetId="24" state="hidden" r:id="rId24"/>
    <sheet name="G1. Crisis M Payment Holidays" sheetId="22" state="hidden" r:id="rId25"/>
    <sheet name="E.g. General" sheetId="15" state="hidden" r:id="rId26"/>
    <sheet name="E.g. Other" sheetId="16" state="hidden" r:id="rId27"/>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4">'A. HTT General'!$A$1:$G$365</definedName>
    <definedName name="_xlnm.Print_Area" localSheetId="5">'B1. HTT Mortgage Assets'!$A$1:$G$524</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Instructions'!$B$2:$J$73</definedName>
    <definedName name="_xlnm.Print_Area" localSheetId="13">Contents!$A$1:$F$56</definedName>
    <definedName name="_xlnm.Print_Area" localSheetId="0">Disclaimer!$A$1:$A$170</definedName>
    <definedName name="_xlnm.Print_Area" localSheetId="10">'E. Optional ECB-ECAIs data'!$A$2:$G$72</definedName>
    <definedName name="_xlnm.Print_Area" localSheetId="3">FAQ!$A$1:$C$28</definedName>
    <definedName name="_xlnm.Print_Area" localSheetId="12">Frontpage!$A$30:$F$56</definedName>
    <definedName name="_xlnm.Print_Area" localSheetId="1">Introduction!$B$2:$J$43</definedName>
    <definedName name="_xlnm.Print_Area" localSheetId="17">'Table 4 - LTV'!$A$1:$O$92</definedName>
    <definedName name="_xlnm.Print_Area" localSheetId="19">'Table 6-8 - Lending by loan'!$B$1:$M$60</definedName>
    <definedName name="_xlnm.Print_Area" localSheetId="20">'Table 9-13 - Lending'!$B$1:$M$82</definedName>
    <definedName name="_xlnm.Print_Titles" localSheetId="0">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 i="33" l="1"/>
  <c r="M10" i="33"/>
  <c r="M14" i="33" s="1"/>
  <c r="M11" i="33"/>
  <c r="M12" i="33"/>
  <c r="M13" i="33"/>
  <c r="C14" i="33"/>
  <c r="D14" i="33"/>
  <c r="E14" i="33"/>
  <c r="F14" i="33"/>
  <c r="G14" i="33"/>
  <c r="H14" i="33"/>
  <c r="I14" i="33"/>
  <c r="J14" i="33"/>
  <c r="K14" i="33"/>
  <c r="L14" i="33"/>
  <c r="M23" i="33"/>
  <c r="M24" i="33"/>
  <c r="M25" i="33"/>
  <c r="M29" i="33" s="1"/>
  <c r="M26" i="33"/>
  <c r="M27" i="33"/>
  <c r="M28" i="33"/>
  <c r="C29" i="33"/>
  <c r="D29" i="33"/>
  <c r="E29" i="33"/>
  <c r="F29" i="33"/>
  <c r="G29" i="33"/>
  <c r="H29" i="33"/>
  <c r="I29" i="33"/>
  <c r="J29" i="33"/>
  <c r="K29" i="33"/>
  <c r="L29" i="33"/>
  <c r="M72" i="33"/>
  <c r="M9" i="32"/>
  <c r="M10" i="32"/>
  <c r="M11" i="32"/>
  <c r="M12" i="32"/>
  <c r="M13" i="32"/>
  <c r="M14" i="32"/>
  <c r="M15" i="32"/>
  <c r="M16" i="32"/>
  <c r="M17" i="32"/>
  <c r="M18" i="32"/>
  <c r="M20" i="32" s="1"/>
  <c r="M19" i="32"/>
  <c r="C20" i="32"/>
  <c r="D20" i="32"/>
  <c r="E20" i="32"/>
  <c r="F20" i="32"/>
  <c r="G20" i="32"/>
  <c r="H20" i="32"/>
  <c r="I20" i="32"/>
  <c r="J20" i="32"/>
  <c r="K20" i="32"/>
  <c r="L20" i="32"/>
  <c r="M29" i="32"/>
  <c r="M30" i="32"/>
  <c r="M40" i="32" s="1"/>
  <c r="M31" i="32"/>
  <c r="M32" i="32"/>
  <c r="M33" i="32"/>
  <c r="M34" i="32"/>
  <c r="M35" i="32"/>
  <c r="M36" i="32"/>
  <c r="M37" i="32"/>
  <c r="M38" i="32"/>
  <c r="M39" i="32"/>
  <c r="C40" i="32"/>
  <c r="D40" i="32"/>
  <c r="E40" i="32"/>
  <c r="F40" i="32"/>
  <c r="G40" i="32"/>
  <c r="H40" i="32"/>
  <c r="I40" i="32"/>
  <c r="J40" i="32"/>
  <c r="K40" i="32"/>
  <c r="L40" i="32"/>
  <c r="M49" i="32"/>
  <c r="M60" i="32" s="1"/>
  <c r="M50" i="32"/>
  <c r="M51" i="32"/>
  <c r="M52" i="32"/>
  <c r="M53" i="32"/>
  <c r="M54" i="32"/>
  <c r="M55" i="32"/>
  <c r="M56" i="32"/>
  <c r="M57" i="32"/>
  <c r="M58" i="32"/>
  <c r="M59" i="32"/>
  <c r="C60" i="32"/>
  <c r="D60" i="32"/>
  <c r="E60" i="32"/>
  <c r="F60" i="32"/>
  <c r="G60" i="32"/>
  <c r="H60" i="32"/>
  <c r="I60" i="32"/>
  <c r="J60" i="32"/>
  <c r="K60" i="32"/>
  <c r="L60" i="32"/>
  <c r="I11" i="31"/>
  <c r="I12" i="31"/>
  <c r="I13" i="31"/>
  <c r="I14" i="31"/>
  <c r="I15" i="31"/>
  <c r="I16" i="31"/>
  <c r="I17" i="31"/>
  <c r="I18" i="31"/>
  <c r="I22" i="31" s="1"/>
  <c r="I19" i="31"/>
  <c r="I20" i="31"/>
  <c r="C22" i="31"/>
  <c r="D22" i="31"/>
  <c r="E22" i="31"/>
  <c r="F22" i="31"/>
  <c r="G22" i="31"/>
  <c r="H22" i="31"/>
  <c r="C22" i="30"/>
  <c r="D22" i="30"/>
  <c r="E22" i="30"/>
  <c r="F22" i="30"/>
  <c r="G22" i="30"/>
  <c r="H22" i="30"/>
  <c r="I22" i="30"/>
  <c r="J22" i="30"/>
  <c r="K22" i="30"/>
  <c r="L22" i="30"/>
  <c r="C33" i="30"/>
  <c r="D33" i="30"/>
  <c r="E33" i="30"/>
  <c r="F33" i="30"/>
  <c r="G33" i="30"/>
  <c r="H33" i="30"/>
  <c r="I33" i="30"/>
  <c r="J33" i="30"/>
  <c r="K33" i="30"/>
  <c r="L33" i="30"/>
  <c r="C34" i="30"/>
  <c r="D34" i="30"/>
  <c r="E34" i="30"/>
  <c r="F34" i="30"/>
  <c r="G34" i="30"/>
  <c r="H34" i="30"/>
  <c r="I34" i="30"/>
  <c r="J34" i="30"/>
  <c r="K34" i="30"/>
  <c r="L34" i="30"/>
  <c r="C35" i="30"/>
  <c r="D35" i="30"/>
  <c r="E35" i="30"/>
  <c r="F35" i="30"/>
  <c r="G35" i="30"/>
  <c r="H35" i="30"/>
  <c r="I35" i="30"/>
  <c r="J35" i="30"/>
  <c r="K35" i="30"/>
  <c r="L35" i="30"/>
  <c r="C36" i="30"/>
  <c r="D36" i="30"/>
  <c r="E36" i="30"/>
  <c r="F36" i="30"/>
  <c r="G36" i="30"/>
  <c r="H36" i="30"/>
  <c r="I36" i="30"/>
  <c r="J36" i="30"/>
  <c r="K36" i="30"/>
  <c r="L36" i="30"/>
  <c r="C37" i="30"/>
  <c r="D37" i="30"/>
  <c r="E37" i="30"/>
  <c r="F37" i="30"/>
  <c r="G37" i="30"/>
  <c r="H37" i="30"/>
  <c r="I37" i="30"/>
  <c r="J37" i="30"/>
  <c r="K37" i="30"/>
  <c r="L37" i="30"/>
  <c r="C38" i="30"/>
  <c r="D38" i="30"/>
  <c r="E38" i="30"/>
  <c r="F38" i="30"/>
  <c r="G38" i="30"/>
  <c r="H38" i="30"/>
  <c r="I38" i="30"/>
  <c r="J38" i="30"/>
  <c r="K38" i="30"/>
  <c r="L38" i="30"/>
  <c r="C39" i="30"/>
  <c r="D39" i="30"/>
  <c r="E39" i="30"/>
  <c r="F39" i="30"/>
  <c r="G39" i="30"/>
  <c r="H39" i="30"/>
  <c r="I39" i="30"/>
  <c r="J39" i="30"/>
  <c r="K39" i="30"/>
  <c r="L39" i="30"/>
  <c r="C40" i="30"/>
  <c r="D40" i="30"/>
  <c r="E40" i="30"/>
  <c r="F40" i="30"/>
  <c r="G40" i="30"/>
  <c r="H40" i="30"/>
  <c r="I40" i="30"/>
  <c r="J40" i="30"/>
  <c r="K40" i="30"/>
  <c r="L40" i="30"/>
  <c r="C41" i="30"/>
  <c r="D41" i="30"/>
  <c r="E41" i="30"/>
  <c r="F41" i="30"/>
  <c r="G41" i="30"/>
  <c r="H41" i="30"/>
  <c r="I41" i="30"/>
  <c r="J41" i="30"/>
  <c r="K41" i="30"/>
  <c r="L41" i="30"/>
  <c r="C42" i="30"/>
  <c r="D42" i="30"/>
  <c r="E42" i="30"/>
  <c r="F42" i="30"/>
  <c r="G42" i="30"/>
  <c r="H42" i="30"/>
  <c r="I42" i="30"/>
  <c r="J42" i="30"/>
  <c r="K42" i="30"/>
  <c r="L42" i="30"/>
  <c r="C44" i="30"/>
  <c r="D44" i="30"/>
  <c r="E44" i="30"/>
  <c r="F44" i="30"/>
  <c r="G44" i="30"/>
  <c r="H44" i="30"/>
  <c r="I44" i="30"/>
  <c r="J44" i="30"/>
  <c r="K44" i="30"/>
  <c r="L44" i="30"/>
  <c r="C66" i="30"/>
  <c r="D66" i="30"/>
  <c r="E66" i="30"/>
  <c r="C88" i="30" s="1"/>
  <c r="F66" i="30"/>
  <c r="G66" i="30"/>
  <c r="H66" i="30"/>
  <c r="I66" i="30"/>
  <c r="J66" i="30"/>
  <c r="K66" i="30"/>
  <c r="L66" i="30"/>
  <c r="C77" i="30"/>
  <c r="D77" i="30"/>
  <c r="E77" i="30"/>
  <c r="F77" i="30"/>
  <c r="G77" i="30"/>
  <c r="H77" i="30"/>
  <c r="I77" i="30"/>
  <c r="J77" i="30"/>
  <c r="K77" i="30"/>
  <c r="L77" i="30"/>
  <c r="N77" i="30"/>
  <c r="C78" i="30"/>
  <c r="D78" i="30"/>
  <c r="E78" i="30"/>
  <c r="F78" i="30"/>
  <c r="G78" i="30"/>
  <c r="H78" i="30"/>
  <c r="I78" i="30"/>
  <c r="J78" i="30"/>
  <c r="K78" i="30"/>
  <c r="L78" i="30"/>
  <c r="N78" i="30"/>
  <c r="C79" i="30"/>
  <c r="D79" i="30"/>
  <c r="E79" i="30"/>
  <c r="F79" i="30"/>
  <c r="G79" i="30"/>
  <c r="H79" i="30"/>
  <c r="I79" i="30"/>
  <c r="J79" i="30"/>
  <c r="K79" i="30"/>
  <c r="L79" i="30"/>
  <c r="N79" i="30"/>
  <c r="C80" i="30"/>
  <c r="D80" i="30"/>
  <c r="E80" i="30"/>
  <c r="F80" i="30"/>
  <c r="G80" i="30"/>
  <c r="H80" i="30"/>
  <c r="I80" i="30"/>
  <c r="J80" i="30"/>
  <c r="K80" i="30"/>
  <c r="L80" i="30"/>
  <c r="N80" i="30"/>
  <c r="C81" i="30"/>
  <c r="D81" i="30"/>
  <c r="E81" i="30"/>
  <c r="F81" i="30"/>
  <c r="G81" i="30"/>
  <c r="H81" i="30"/>
  <c r="I81" i="30"/>
  <c r="J81" i="30"/>
  <c r="K81" i="30"/>
  <c r="L81" i="30"/>
  <c r="N81" i="30"/>
  <c r="C82" i="30"/>
  <c r="D82" i="30"/>
  <c r="E82" i="30"/>
  <c r="F82" i="30"/>
  <c r="G82" i="30"/>
  <c r="H82" i="30"/>
  <c r="I82" i="30"/>
  <c r="J82" i="30"/>
  <c r="K82" i="30"/>
  <c r="L82" i="30"/>
  <c r="N82" i="30"/>
  <c r="C83" i="30"/>
  <c r="D83" i="30"/>
  <c r="E83" i="30"/>
  <c r="F83" i="30"/>
  <c r="G83" i="30"/>
  <c r="H83" i="30"/>
  <c r="I83" i="30"/>
  <c r="J83" i="30"/>
  <c r="K83" i="30"/>
  <c r="L83" i="30"/>
  <c r="N83" i="30"/>
  <c r="C84" i="30"/>
  <c r="D84" i="30"/>
  <c r="E84" i="30"/>
  <c r="F84" i="30"/>
  <c r="G84" i="30"/>
  <c r="H84" i="30"/>
  <c r="I84" i="30"/>
  <c r="J84" i="30"/>
  <c r="K84" i="30"/>
  <c r="L84" i="30"/>
  <c r="N84" i="30"/>
  <c r="C85" i="30"/>
  <c r="D85" i="30"/>
  <c r="E85" i="30"/>
  <c r="F85" i="30"/>
  <c r="G85" i="30"/>
  <c r="H85" i="30"/>
  <c r="I85" i="30"/>
  <c r="J85" i="30"/>
  <c r="K85" i="30"/>
  <c r="L85" i="30"/>
  <c r="N85" i="30"/>
  <c r="C86" i="30"/>
  <c r="D86" i="30"/>
  <c r="E86" i="30"/>
  <c r="F86" i="30"/>
  <c r="G86" i="30"/>
  <c r="H86" i="30"/>
  <c r="I86" i="30"/>
  <c r="J86" i="30"/>
  <c r="K86" i="30"/>
  <c r="L86" i="30"/>
  <c r="N86" i="30"/>
  <c r="E88" i="30"/>
  <c r="L88" i="30"/>
  <c r="N88" i="30"/>
  <c r="M11" i="29"/>
  <c r="C12" i="29" s="1"/>
  <c r="F12" i="29"/>
  <c r="G12" i="29"/>
  <c r="H12" i="29"/>
  <c r="I12" i="29"/>
  <c r="J12" i="29"/>
  <c r="K12" i="29"/>
  <c r="L12" i="29"/>
  <c r="M12" i="29"/>
  <c r="M18" i="29"/>
  <c r="C19" i="29" s="1"/>
  <c r="F19" i="29"/>
  <c r="G19" i="29"/>
  <c r="H19" i="29"/>
  <c r="I19" i="29"/>
  <c r="J19" i="29"/>
  <c r="K19" i="29"/>
  <c r="L19" i="29"/>
  <c r="M19" i="29"/>
  <c r="I26" i="29"/>
  <c r="C27" i="29" s="1"/>
  <c r="F27" i="29"/>
  <c r="G27" i="29"/>
  <c r="H27" i="29"/>
  <c r="I27" i="29"/>
  <c r="C19" i="25"/>
  <c r="C27" i="25"/>
  <c r="K88" i="30" l="1"/>
  <c r="I88" i="30"/>
  <c r="H88" i="30"/>
  <c r="J88" i="30"/>
  <c r="G88" i="30"/>
  <c r="F88" i="30"/>
  <c r="D88" i="30"/>
  <c r="E27" i="29"/>
  <c r="E19" i="29"/>
  <c r="E12" i="29"/>
  <c r="D27" i="29"/>
  <c r="D19" i="29"/>
  <c r="D12" i="29"/>
  <c r="G617" i="9" l="1"/>
  <c r="C209" i="8"/>
  <c r="F207" i="8" s="1"/>
  <c r="F99" i="9"/>
  <c r="D99" i="9"/>
  <c r="C99" i="9"/>
  <c r="C229" i="8"/>
  <c r="C47" i="8"/>
  <c r="G32" i="24"/>
  <c r="G33" i="24"/>
  <c r="G34" i="24"/>
  <c r="G35" i="24"/>
  <c r="G36" i="24"/>
  <c r="G37" i="24"/>
  <c r="G38" i="24"/>
  <c r="G39" i="24"/>
  <c r="G40" i="24"/>
  <c r="G41" i="24"/>
  <c r="G42" i="24"/>
  <c r="G43" i="24"/>
  <c r="G44" i="24"/>
  <c r="G45" i="24"/>
  <c r="G31" i="24"/>
  <c r="D46" i="24"/>
  <c r="C46" i="24"/>
  <c r="G46" i="24" l="1"/>
  <c r="D22" i="24" l="1"/>
  <c r="C22" i="24"/>
  <c r="C192" i="24"/>
  <c r="F199" i="24" s="1"/>
  <c r="C121" i="24"/>
  <c r="C117" i="24"/>
  <c r="C89" i="24"/>
  <c r="C82" i="24"/>
  <c r="F81" i="24" s="1"/>
  <c r="D77" i="24"/>
  <c r="G76" i="24" s="1"/>
  <c r="C77" i="24"/>
  <c r="F73" i="24" s="1"/>
  <c r="G75" i="24"/>
  <c r="G73" i="24"/>
  <c r="G71" i="24"/>
  <c r="G69" i="24"/>
  <c r="G67" i="24"/>
  <c r="F66" i="24"/>
  <c r="G65" i="24"/>
  <c r="G21" i="24"/>
  <c r="G16" i="24"/>
  <c r="G11" i="24"/>
  <c r="D402" i="19"/>
  <c r="C402" i="19"/>
  <c r="D382" i="9"/>
  <c r="C382" i="9"/>
  <c r="D366" i="19"/>
  <c r="G354" i="19" s="1"/>
  <c r="C366" i="19"/>
  <c r="F354" i="19" s="1"/>
  <c r="D346" i="9"/>
  <c r="C346" i="9"/>
  <c r="C585" i="9"/>
  <c r="D585" i="9"/>
  <c r="D45" i="8"/>
  <c r="D634" i="19"/>
  <c r="C634" i="19"/>
  <c r="D617" i="9"/>
  <c r="C617" i="9"/>
  <c r="F293" i="8"/>
  <c r="F295" i="8"/>
  <c r="F307" i="8"/>
  <c r="G293" i="8"/>
  <c r="F80" i="24" l="1"/>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F346" i="19" l="1"/>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s="1"/>
  <c r="C372" i="9"/>
  <c r="F368" i="9" s="1"/>
  <c r="D365" i="9"/>
  <c r="G360" i="9" s="1"/>
  <c r="C365" i="9"/>
  <c r="F359" i="9" s="1"/>
  <c r="D328" i="9"/>
  <c r="C328" i="9"/>
  <c r="G312" i="9" l="1"/>
  <c r="G324" i="9"/>
  <c r="G316" i="9"/>
  <c r="G317" i="9"/>
  <c r="G319" i="9"/>
  <c r="G323" i="9"/>
  <c r="G313" i="9"/>
  <c r="G325" i="9"/>
  <c r="G320" i="9"/>
  <c r="G314" i="9"/>
  <c r="G326" i="9"/>
  <c r="G327" i="9"/>
  <c r="G310" i="9"/>
  <c r="G318" i="9"/>
  <c r="G321" i="9"/>
  <c r="G322" i="9"/>
  <c r="G315" i="9"/>
  <c r="G311" i="9"/>
  <c r="F311" i="9"/>
  <c r="F317" i="9"/>
  <c r="F326" i="9"/>
  <c r="F314" i="9"/>
  <c r="F315" i="9"/>
  <c r="F310" i="9"/>
  <c r="F323" i="9"/>
  <c r="F324" i="9"/>
  <c r="F319" i="9"/>
  <c r="F320" i="9"/>
  <c r="F316" i="9"/>
  <c r="F312" i="9"/>
  <c r="F318" i="9"/>
  <c r="F321" i="9"/>
  <c r="F325" i="9"/>
  <c r="F327" i="9"/>
  <c r="F322" i="9"/>
  <c r="F313" i="9"/>
  <c r="F349" i="1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C58" i="8"/>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307" i="8"/>
  <c r="D293" i="8"/>
  <c r="D291" i="8"/>
  <c r="C291" i="8"/>
  <c r="D307" i="8"/>
  <c r="C295" i="8"/>
  <c r="D295" i="8"/>
  <c r="C293"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G151" i="8" l="1"/>
  <c r="G155" i="8"/>
  <c r="G145" i="8"/>
  <c r="G147" i="8"/>
  <c r="G149" i="8"/>
  <c r="G152" i="8"/>
  <c r="G153" i="8"/>
  <c r="G144" i="8"/>
  <c r="G146" i="8"/>
  <c r="G148" i="8"/>
  <c r="G150" i="8"/>
  <c r="G142" i="8"/>
  <c r="G154" i="8"/>
  <c r="G156" i="8"/>
  <c r="G158" i="8"/>
  <c r="G159" i="8"/>
  <c r="G160" i="8"/>
  <c r="G161" i="8"/>
  <c r="G143" i="8"/>
  <c r="G162" i="8"/>
  <c r="F146" i="8"/>
  <c r="F152" i="8"/>
  <c r="F159" i="8"/>
  <c r="F142" i="8"/>
  <c r="F149" i="8"/>
  <c r="F150" i="8"/>
  <c r="F145" i="8"/>
  <c r="F153" i="8"/>
  <c r="F148" i="8"/>
  <c r="F161" i="8"/>
  <c r="F143" i="8"/>
  <c r="F162" i="8"/>
  <c r="F158" i="8"/>
  <c r="F147" i="8"/>
  <c r="F160" i="8"/>
  <c r="F154" i="8"/>
  <c r="F155" i="8"/>
  <c r="F156" i="8"/>
  <c r="F151" i="8"/>
  <c r="F144" i="8"/>
  <c r="F130" i="8"/>
  <c r="F117" i="8"/>
  <c r="F132" i="8"/>
  <c r="F118" i="8"/>
  <c r="F133" i="8"/>
  <c r="F119" i="8"/>
  <c r="F121" i="8"/>
  <c r="F134" i="8"/>
  <c r="F120" i="8"/>
  <c r="F122" i="8"/>
  <c r="F135" i="8"/>
  <c r="F123" i="8"/>
  <c r="F136" i="8"/>
  <c r="F124" i="8"/>
  <c r="F125" i="8"/>
  <c r="F126" i="8"/>
  <c r="F127" i="8"/>
  <c r="F128" i="8"/>
  <c r="F129" i="8"/>
  <c r="F198" i="8"/>
  <c r="F208" i="8"/>
  <c r="F206" i="8"/>
  <c r="G126" i="8"/>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57" i="8" l="1"/>
  <c r="F157" i="8"/>
  <c r="F131" i="8"/>
  <c r="F209" i="8"/>
  <c r="G131" i="8"/>
  <c r="F46" i="24"/>
  <c r="F22" i="24"/>
  <c r="F18" i="19"/>
  <c r="G144" i="11"/>
  <c r="F167" i="8"/>
  <c r="F152" i="10"/>
  <c r="F77" i="8"/>
  <c r="F100" i="8"/>
  <c r="F58" i="8"/>
  <c r="G214" i="9"/>
  <c r="F42" i="10"/>
  <c r="G37" i="10"/>
  <c r="F144" i="11"/>
  <c r="G157" i="11"/>
  <c r="F179" i="11"/>
  <c r="F157" i="11"/>
  <c r="G179" i="11"/>
  <c r="G100" i="8"/>
  <c r="F37" i="10"/>
  <c r="G452" i="9"/>
  <c r="G249" i="9"/>
  <c r="G465" i="9"/>
  <c r="G227" i="9"/>
  <c r="F15" i="9"/>
  <c r="F249" i="9"/>
  <c r="F452" i="9"/>
  <c r="F465" i="9"/>
  <c r="G487" i="9"/>
  <c r="F487" i="9"/>
  <c r="F227" i="9"/>
  <c r="G77" i="8"/>
  <c r="F214" i="9"/>
  <c r="G503" i="19" l="1"/>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l="1"/>
  <c r="F585" i="9"/>
</calcChain>
</file>

<file path=xl/sharedStrings.xml><?xml version="1.0" encoding="utf-8"?>
<sst xmlns="http://schemas.openxmlformats.org/spreadsheetml/2006/main" count="7337" uniqueCount="3584">
  <si>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</si>
  <si>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</si>
  <si>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</si>
  <si>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</si>
  <si>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</si>
  <si>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</si>
  <si>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</si>
  <si>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</si>
  <si>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</si>
  <si>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</si>
  <si>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</si>
  <si>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</si>
  <si>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</si>
  <si>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</si>
  <si>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</si>
  <si>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</si>
  <si>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</si>
  <si>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</si>
  <si>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</si>
  <si>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</si>
  <si>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</si>
  <si>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</si>
  <si>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</si>
  <si>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</si>
  <si>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</si>
  <si>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</si>
  <si>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</si>
  <si>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</si>
  <si>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</si>
  <si>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</si>
  <si>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</si>
  <si>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</si>
  <si>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</si>
  <si>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</si>
  <si>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</si>
  <si>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</si>
  <si>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</si>
  <si>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</si>
  <si>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</si>
  <si>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</si>
  <si>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</si>
  <si>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</si>
  <si>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</si>
  <si>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</si>
  <si>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</si>
  <si>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</si>
  <si>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</si>
  <si>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</si>
  <si>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</si>
  <si>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</si>
  <si>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</si>
  <si>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</si>
  <si>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</si>
  <si>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</si>
  <si>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</si>
  <si>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</si>
  <si>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</si>
  <si>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</si>
  <si>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</si>
  <si>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</si>
  <si>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</si>
  <si>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</si>
  <si>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</si>
  <si>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</si>
  <si>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</si>
  <si>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</si>
  <si>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</si>
  <si>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</si>
  <si>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</si>
  <si>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</si>
  <si>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</si>
  <si>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</si>
  <si>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</si>
  <si>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</si>
  <si>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</si>
  <si>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</si>
  <si>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</si>
  <si>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</si>
  <si>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</si>
  <si>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</si>
  <si>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</si>
  <si>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</si>
  <si>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</si>
  <si>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</si>
  <si>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</si>
  <si>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</si>
  <si>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</si>
  <si>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OG.1.1.2</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</si>
  <si>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</si>
  <si>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</si>
  <si>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</si>
  <si>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</si>
  <si>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</si>
  <si>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</si>
  <si>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</si>
  <si>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</si>
  <si>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</si>
  <si>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</si>
  <si>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</si>
  <si>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</si>
  <si>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</si>
  <si>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</si>
  <si>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</si>
  <si>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</si>
  <si>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</si>
  <si>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</si>
  <si>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</si>
  <si>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</si>
  <si>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</si>
  <si>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</si>
  <si>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</si>
  <si>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</si>
  <si>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</si>
  <si>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</si>
  <si>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</si>
  <si>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</si>
  <si>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</si>
  <si>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</si>
  <si>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</si>
  <si>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</si>
  <si>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</si>
  <si>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</si>
  <si>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</si>
  <si>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</si>
  <si>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</si>
  <si>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</si>
  <si>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</si>
  <si>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</si>
  <si>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</si>
  <si>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</si>
  <si>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</si>
  <si>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</si>
  <si>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</si>
  <si>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</si>
  <si>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</si>
  <si>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</si>
  <si>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</si>
  <si>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</si>
  <si>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</si>
  <si>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</si>
  <si>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</si>
  <si>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</si>
  <si>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</si>
  <si>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</si>
  <si>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</si>
  <si>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</si>
  <si>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</si>
  <si>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</si>
  <si>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</si>
  <si>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</si>
  <si>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</si>
  <si>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</si>
  <si>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</si>
  <si>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</si>
  <si>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</si>
  <si>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</si>
  <si>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</si>
  <si>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</si>
  <si>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</si>
  <si>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</si>
  <si>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</si>
  <si>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</si>
  <si>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</si>
  <si>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</si>
  <si>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</si>
  <si>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</si>
  <si>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</si>
  <si>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</si>
  <si>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</si>
  <si>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</si>
  <si>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</si>
  <si>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</si>
  <si>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</si>
  <si>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</si>
  <si>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</si>
  <si>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</si>
  <si>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</si>
  <si>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</si>
  <si>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</si>
  <si>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</si>
  <si>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</si>
  <si>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</si>
  <si>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</si>
  <si>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</si>
  <si>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</si>
  <si>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</si>
  <si>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</si>
  <si>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</si>
  <si>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</si>
  <si>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</si>
  <si>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</si>
  <si>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</si>
  <si>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</si>
  <si>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</si>
  <si>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</si>
  <si>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</si>
  <si>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</si>
  <si>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</si>
  <si>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</si>
  <si>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</si>
  <si>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</si>
  <si>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</si>
  <si>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</si>
  <si>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</si>
  <si>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</si>
  <si>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</si>
  <si>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</si>
  <si>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</si>
  <si>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</si>
  <si>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</si>
  <si>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</si>
  <si>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</si>
  <si>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</si>
  <si>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</si>
  <si>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</si>
  <si>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</si>
  <si>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</si>
  <si>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</si>
  <si>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</si>
  <si>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</si>
  <si>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</si>
  <si>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</si>
  <si>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</si>
  <si>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</si>
  <si>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</si>
  <si>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</si>
  <si>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</si>
  <si>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</si>
  <si>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</si>
  <si>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</si>
  <si>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</si>
  <si>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</si>
  <si>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</si>
  <si>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</si>
  <si>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</si>
  <si>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</si>
  <si>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</si>
  <si>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</si>
  <si>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</si>
  <si>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</si>
  <si>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</si>
  <si>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</si>
  <si>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</si>
  <si>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</si>
  <si>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</si>
  <si>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</si>
  <si>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</si>
  <si>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</si>
  <si>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</si>
  <si>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</si>
  <si>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</si>
  <si>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</si>
  <si>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</si>
  <si>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</si>
  <si>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</si>
  <si>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</si>
  <si>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</si>
  <si>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</si>
  <si>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</si>
  <si>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</si>
  <si>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</si>
  <si>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</si>
  <si>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</si>
  <si>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</si>
  <si>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</si>
  <si>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</si>
  <si>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</si>
  <si>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</si>
  <si>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</si>
  <si>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</si>
  <si>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</si>
  <si>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</si>
  <si>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</si>
  <si>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</si>
  <si>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</si>
  <si>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</si>
  <si>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</si>
  <si>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</si>
  <si>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</si>
  <si>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</si>
  <si>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</si>
  <si>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</si>
  <si>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</si>
  <si>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</si>
  <si>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</si>
  <si>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</si>
  <si>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</si>
  <si>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</si>
  <si>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</si>
  <si>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</si>
  <si>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</si>
  <si>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</si>
  <si>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</si>
  <si>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</si>
  <si>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</si>
  <si>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</si>
  <si>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</si>
  <si>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</si>
  <si>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</si>
  <si>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</si>
  <si>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</si>
  <si>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</si>
  <si>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</si>
  <si>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</si>
  <si>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</si>
  <si>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</si>
  <si>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</si>
  <si>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</si>
  <si>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</si>
  <si>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</si>
  <si>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</si>
  <si>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</si>
  <si>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</si>
  <si>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</si>
  <si>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</si>
  <si>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</si>
  <si>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</si>
  <si>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</si>
  <si>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</si>
  <si>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</si>
  <si>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</si>
  <si>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</si>
  <si>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</si>
  <si>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</si>
  <si>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</si>
  <si>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</si>
  <si>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</si>
  <si>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</si>
  <si>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</si>
  <si>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</si>
  <si>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</si>
  <si>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</si>
  <si>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</si>
  <si>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</si>
  <si>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</si>
  <si>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</si>
  <si>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</si>
  <si>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</si>
  <si>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</si>
  <si>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</si>
  <si>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</si>
  <si>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</si>
  <si>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</si>
  <si>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</si>
  <si>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</si>
  <si>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</si>
  <si>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</si>
  <si>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</si>
  <si>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</si>
  <si>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</si>
  <si>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</si>
  <si>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</si>
  <si>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</si>
  <si>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</si>
  <si>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</si>
  <si>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</si>
  <si>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</si>
  <si>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</si>
  <si>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</si>
  <si>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</si>
  <si>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</si>
  <si>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</si>
  <si>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</si>
  <si>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</si>
  <si>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</si>
  <si>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</si>
  <si>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</si>
  <si>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</si>
  <si>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</si>
  <si>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</si>
  <si>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</si>
  <si>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</si>
  <si>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</si>
  <si>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</si>
  <si>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</si>
  <si>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</si>
  <si>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</si>
  <si>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</si>
  <si>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</si>
  <si>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</si>
  <si>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</si>
  <si>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</si>
  <si>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</si>
  <si>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</si>
  <si>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</si>
  <si>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</si>
  <si>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</si>
  <si>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</si>
  <si>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</si>
  <si>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</si>
  <si>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</si>
  <si>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</si>
  <si>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</si>
  <si>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</si>
  <si>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</si>
  <si>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</si>
  <si>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</si>
  <si>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</si>
  <si>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</si>
  <si>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</si>
  <si>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</si>
  <si>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</si>
  <si>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</si>
  <si>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</si>
  <si>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</si>
  <si>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</si>
  <si>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</si>
  <si>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</si>
  <si>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</si>
  <si>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</si>
  <si>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</si>
  <si>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</si>
  <si>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</si>
  <si>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</si>
  <si>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</si>
  <si>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</si>
  <si>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</si>
  <si>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</si>
  <si>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</si>
  <si>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</si>
  <si>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</si>
  <si>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</si>
  <si>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</si>
  <si>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</si>
  <si>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</si>
  <si>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</si>
  <si>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</si>
  <si>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</si>
  <si>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</si>
  <si>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</si>
  <si>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</si>
  <si>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</si>
  <si>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</si>
  <si>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</si>
  <si>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</si>
  <si>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</si>
  <si>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</si>
  <si>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</si>
  <si>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</si>
  <si>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</si>
  <si>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</si>
  <si>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</si>
  <si>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</si>
  <si>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</si>
  <si>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</si>
  <si>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</si>
  <si>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</si>
  <si>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</si>
  <si>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</si>
  <si>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</si>
  <si>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</si>
  <si>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</si>
  <si>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</si>
  <si>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</si>
  <si>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</si>
  <si>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</si>
  <si>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</si>
  <si>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</si>
  <si>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</si>
  <si>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</si>
  <si>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</si>
  <si>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</si>
  <si>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</si>
  <si>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</si>
  <si>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</si>
  <si>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</si>
  <si>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</si>
  <si>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</si>
  <si>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</si>
  <si>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</si>
  <si>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</si>
  <si>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</si>
  <si>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</si>
  <si>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</si>
  <si>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</si>
  <si>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</si>
  <si>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</si>
  <si>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</si>
  <si>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</si>
  <si>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</si>
  <si>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</si>
  <si>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</si>
  <si>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</si>
  <si>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</si>
  <si>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</si>
  <si>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</si>
  <si>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</si>
  <si>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</si>
  <si>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</si>
  <si>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</si>
  <si>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</si>
  <si>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</si>
  <si>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</si>
  <si>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</si>
  <si>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</si>
  <si>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</si>
  <si>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</si>
  <si>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</si>
  <si>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</si>
  <si>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</si>
  <si>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</si>
  <si>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</si>
  <si>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</si>
  <si>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</si>
  <si>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</si>
  <si>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</si>
  <si>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</si>
  <si>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</si>
  <si>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</si>
  <si>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</si>
  <si>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</si>
  <si>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</si>
  <si>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</si>
  <si>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</si>
  <si>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</si>
  <si>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</si>
  <si>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</si>
  <si>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</si>
  <si>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</si>
  <si>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</si>
  <si>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</si>
  <si>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</si>
  <si>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</si>
  <si>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</si>
  <si>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</si>
  <si>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</si>
  <si>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</si>
  <si>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</si>
  <si>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</si>
  <si>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</si>
  <si>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</si>
  <si>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</si>
  <si>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</si>
  <si>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</si>
  <si>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</si>
  <si>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</si>
  <si>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</si>
  <si>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</si>
  <si>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</si>
  <si>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</si>
  <si>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</si>
  <si>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</si>
  <si>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</si>
  <si>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</si>
  <si>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</si>
  <si>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</si>
  <si>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</si>
  <si>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</si>
  <si>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</si>
  <si>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</si>
  <si>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</si>
  <si>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</si>
  <si>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</si>
  <si>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</si>
  <si>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</si>
  <si>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</si>
  <si>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</si>
  <si>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</si>
  <si>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</si>
  <si>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</si>
  <si>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</si>
  <si>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</si>
  <si>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</si>
  <si>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</si>
  <si>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</si>
  <si>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</si>
  <si>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</si>
  <si>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</si>
  <si>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</si>
  <si>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</si>
  <si>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</si>
  <si>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</si>
  <si>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</si>
  <si>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</si>
  <si>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</si>
  <si>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</si>
  <si>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</si>
  <si>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</si>
  <si>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</si>
  <si>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</si>
  <si>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</si>
  <si>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</si>
  <si>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</si>
  <si>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</si>
  <si>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</si>
  <si>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</si>
  <si>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</si>
  <si>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</si>
  <si>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</si>
  <si>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</si>
  <si>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</si>
  <si>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</si>
  <si>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</si>
  <si>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</si>
  <si>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</si>
  <si>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</si>
  <si>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</si>
  <si>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</si>
  <si>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</si>
  <si>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</si>
  <si>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</si>
  <si>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</si>
  <si>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</si>
  <si>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</si>
  <si>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</si>
  <si>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</si>
  <si>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</si>
  <si>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</si>
  <si>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</si>
  <si>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</si>
  <si>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</si>
  <si>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</si>
  <si>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</si>
  <si>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</si>
  <si>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</si>
  <si>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</si>
  <si>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</si>
  <si>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</si>
  <si>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</si>
  <si>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</si>
  <si>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</si>
  <si>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</si>
  <si>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</si>
  <si>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</si>
  <si>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</si>
  <si>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</si>
  <si>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</si>
  <si>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</si>
  <si>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</si>
  <si>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</si>
  <si>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</si>
  <si>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</si>
  <si>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</si>
  <si>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</si>
  <si>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</si>
  <si>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</si>
  <si>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</si>
  <si>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</si>
  <si>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</si>
  <si>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</si>
  <si>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</si>
  <si>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</si>
  <si>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</si>
  <si>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</si>
  <si>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</si>
  <si>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</si>
  <si>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</si>
  <si>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</si>
  <si>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</si>
  <si>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</si>
  <si>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</si>
  <si>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</si>
  <si>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</si>
  <si>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</si>
  <si>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</si>
  <si>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</si>
  <si>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</si>
  <si>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</si>
  <si>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</si>
  <si>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</si>
  <si>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</si>
  <si>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</si>
  <si>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</si>
  <si>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</si>
  <si>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</si>
  <si>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</si>
  <si>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</si>
  <si>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</si>
  <si>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</si>
  <si>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</si>
  <si>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</si>
  <si>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</si>
  <si>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</si>
  <si>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</si>
  <si>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</si>
  <si>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</si>
  <si>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</si>
  <si>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</si>
  <si>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</si>
  <si>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</si>
  <si>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</si>
  <si>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</si>
  <si>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</si>
  <si>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</si>
  <si>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</si>
  <si>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</si>
  <si>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</si>
  <si>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</si>
  <si>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</si>
  <si>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</si>
  <si>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</si>
  <si>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</si>
  <si>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</si>
  <si>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</si>
  <si>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</si>
  <si>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</si>
  <si>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</si>
  <si>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</si>
  <si>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</si>
  <si>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</si>
  <si>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</si>
  <si>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</si>
  <si>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</si>
  <si>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</si>
  <si>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</si>
  <si>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</si>
  <si>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</si>
  <si>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</si>
  <si>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</si>
  <si>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</si>
  <si>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</si>
  <si>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</si>
  <si>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</si>
  <si>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</si>
  <si>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</si>
  <si>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</si>
  <si>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</si>
  <si>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</si>
  <si>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</si>
  <si>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</si>
  <si>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</si>
  <si>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</si>
  <si>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</si>
  <si>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</si>
  <si>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</si>
  <si>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</si>
  <si>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</si>
  <si>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</si>
  <si>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</si>
  <si>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</si>
  <si>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</si>
  <si>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</si>
  <si>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</si>
  <si>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</si>
  <si>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</si>
  <si>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</si>
  <si>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</si>
  <si>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</si>
  <si>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</si>
  <si>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</si>
  <si>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</si>
  <si>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</si>
  <si>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</si>
  <si>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</si>
  <si>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</si>
  <si>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</si>
  <si>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</si>
  <si>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</si>
  <si>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</si>
  <si>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</si>
  <si>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</si>
  <si>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</si>
  <si>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</si>
  <si>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</si>
  <si>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</si>
  <si>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</si>
  <si>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</si>
  <si>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</si>
  <si>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</si>
  <si>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</si>
  <si>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</si>
  <si>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</si>
  <si>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</si>
  <si>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</si>
  <si>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</si>
  <si>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</si>
  <si>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</si>
  <si>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</si>
  <si>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</si>
  <si>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</si>
  <si>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</si>
  <si>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</si>
  <si>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</si>
  <si>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</si>
  <si>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</si>
  <si>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</si>
  <si>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</si>
  <si>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</si>
  <si>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</si>
  <si>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</si>
  <si>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</si>
  <si>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</si>
  <si>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</si>
  <si>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</si>
  <si>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</si>
  <si>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</si>
  <si>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</si>
  <si>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</si>
  <si>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</si>
  <si>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</si>
  <si>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</si>
  <si>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</si>
  <si>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</si>
  <si>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</si>
  <si>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</si>
  <si>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</si>
  <si>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</si>
  <si>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</si>
  <si>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</si>
  <si>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</si>
  <si>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</si>
  <si>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</si>
  <si>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</si>
  <si>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</si>
  <si>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</si>
  <si>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</si>
  <si>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</si>
  <si>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</si>
  <si>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</si>
  <si>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</si>
  <si>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</si>
  <si>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</si>
  <si>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</si>
  <si>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</si>
  <si>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</si>
  <si>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</si>
  <si>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</si>
  <si>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</si>
  <si>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</si>
  <si>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</si>
  <si>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</si>
  <si>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</si>
  <si>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</si>
  <si>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</si>
  <si>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</si>
  <si>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</si>
  <si>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</si>
  <si>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</si>
  <si>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</si>
  <si>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</si>
  <si>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</si>
  <si>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</si>
  <si>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</si>
  <si>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</si>
  <si>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</si>
  <si>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</si>
  <si>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</si>
  <si>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</si>
  <si>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</si>
  <si>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</si>
  <si>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</si>
  <si>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</si>
  <si>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</si>
  <si>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</si>
  <si>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</si>
  <si>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</si>
  <si>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</si>
  <si>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</si>
  <si>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</si>
  <si>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</si>
  <si>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</si>
  <si>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</si>
  <si>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</si>
  <si>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</si>
  <si>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</si>
  <si>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</si>
  <si>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</si>
  <si>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</si>
  <si>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</si>
  <si>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</si>
  <si>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</si>
  <si>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</si>
  <si>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</si>
  <si>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</si>
  <si>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</si>
  <si>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</si>
  <si>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</si>
  <si>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</si>
  <si>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</si>
  <si>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</si>
  <si>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</si>
  <si>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</si>
  <si>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</si>
  <si>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</si>
  <si>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</si>
  <si>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</si>
  <si>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</si>
  <si>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</si>
  <si>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</si>
  <si>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</si>
  <si>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</si>
  <si>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</si>
  <si>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</si>
  <si>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</si>
  <si>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</si>
  <si>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</si>
  <si>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</si>
  <si>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</si>
  <si>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</si>
  <si>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</si>
  <si>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</si>
  <si>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</si>
  <si>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</si>
  <si>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</si>
  <si>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</si>
  <si>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</si>
  <si>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</si>
  <si>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</si>
  <si>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</si>
  <si>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</si>
  <si>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</si>
  <si>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</si>
  <si>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</si>
  <si>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</si>
  <si>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</si>
  <si>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</si>
  <si>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</si>
  <si>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</si>
  <si>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</si>
  <si>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</si>
  <si>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</si>
  <si>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</si>
  <si>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</si>
  <si>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</si>
  <si>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</si>
  <si>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</si>
  <si>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</si>
  <si>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</si>
  <si>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</si>
  <si>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</si>
  <si>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</si>
  <si>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</si>
  <si>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</si>
  <si>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</si>
  <si>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</si>
  <si>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</si>
  <si>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</si>
  <si>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</si>
  <si>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</si>
  <si>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</si>
  <si>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</si>
  <si>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</si>
  <si>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</si>
  <si>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</si>
  <si>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</si>
  <si>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</si>
  <si>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</si>
  <si>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</si>
  <si>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</si>
  <si>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</si>
  <si>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</si>
  <si>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</si>
  <si>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</si>
  <si>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</si>
  <si>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</si>
  <si>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</si>
  <si>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</si>
  <si>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</si>
  <si>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</si>
  <si>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</si>
  <si>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</si>
  <si>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</si>
  <si>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</si>
  <si>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</si>
  <si>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</si>
  <si>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</si>
  <si>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</si>
  <si>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</si>
  <si>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</si>
  <si>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</si>
  <si>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</si>
  <si>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</si>
  <si>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</si>
  <si>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</si>
  <si>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</si>
  <si>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</si>
  <si>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</si>
  <si>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</si>
  <si>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</si>
  <si>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</si>
  <si>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</si>
  <si>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</si>
  <si>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</si>
  <si>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</si>
  <si>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</si>
  <si>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</si>
  <si>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</si>
  <si>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</si>
  <si>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</si>
  <si>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</si>
  <si>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</si>
  <si>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</si>
  <si>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</si>
  <si>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</si>
  <si>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</si>
  <si>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</si>
  <si>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</si>
  <si>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</si>
  <si>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</si>
  <si>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</si>
  <si>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</si>
  <si>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</si>
  <si>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</si>
  <si>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</si>
  <si>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</si>
  <si>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</si>
  <si>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</si>
  <si>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</si>
  <si>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</si>
  <si>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</si>
  <si>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</si>
  <si>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</si>
  <si>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</si>
  <si>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</si>
  <si>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</si>
  <si>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</si>
  <si>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</si>
  <si>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</si>
  <si>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</si>
  <si>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</si>
  <si>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</si>
  <si>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</si>
  <si>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</si>
  <si>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</si>
  <si>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</si>
  <si>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</si>
  <si>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</si>
  <si>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</si>
  <si>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</si>
  <si>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</si>
  <si>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</si>
  <si>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</si>
  <si>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</si>
  <si>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</si>
  <si>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</si>
  <si>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</si>
  <si>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</si>
  <si>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</si>
  <si>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</si>
  <si>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</si>
  <si>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</si>
  <si>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</si>
  <si>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</si>
  <si>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</si>
  <si>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</si>
  <si>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</si>
  <si>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</si>
  <si>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</si>
  <si>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</si>
  <si>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</si>
  <si>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</si>
  <si>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</si>
  <si>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</si>
  <si>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</si>
  <si>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</si>
  <si>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</si>
  <si>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</si>
  <si>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</si>
  <si>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</si>
  <si>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</si>
  <si>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</si>
  <si>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</si>
  <si>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</si>
  <si>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</si>
  <si>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</si>
  <si>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</si>
  <si>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</si>
  <si>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</si>
  <si>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</si>
  <si>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</si>
  <si>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</si>
  <si>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</si>
  <si>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</si>
  <si>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</si>
  <si>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</si>
  <si>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</si>
  <si>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</si>
  <si>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</si>
  <si>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</si>
  <si>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</si>
  <si>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</si>
  <si>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</si>
  <si>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</si>
  <si>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</si>
  <si>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</si>
  <si>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</si>
  <si>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</si>
  <si>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</si>
  <si>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</si>
  <si>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</si>
  <si>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</si>
  <si>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</si>
  <si>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</si>
  <si>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</si>
  <si>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</si>
  <si>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</si>
  <si>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</si>
  <si>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</si>
  <si>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</si>
  <si>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</si>
  <si>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</si>
  <si>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</si>
  <si>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</si>
  <si>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</si>
  <si>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</si>
  <si>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</si>
  <si>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</si>
  <si>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</si>
  <si>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</si>
  <si>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</si>
  <si>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</si>
  <si>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</si>
  <si>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</si>
  <si>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</si>
  <si>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</si>
  <si>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</si>
  <si>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</si>
  <si>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</si>
  <si>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</si>
  <si>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</si>
  <si>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</si>
  <si>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</si>
  <si>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</si>
  <si>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</si>
  <si>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</si>
  <si>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</si>
  <si>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</si>
  <si>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</si>
  <si>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</si>
  <si>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</si>
  <si>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</si>
  <si>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</si>
  <si>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</si>
  <si>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</si>
  <si>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</si>
  <si>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</si>
  <si>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</si>
  <si>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</si>
  <si>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</si>
  <si>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</si>
  <si>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</si>
  <si>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</si>
  <si>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</si>
  <si>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</si>
  <si>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</si>
  <si>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</si>
  <si>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</si>
  <si>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</si>
  <si>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</si>
  <si>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</si>
  <si>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</si>
  <si>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</si>
  <si>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</si>
  <si>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</si>
  <si>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</si>
  <si>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</si>
  <si>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</si>
  <si>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</si>
  <si>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</si>
  <si>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</si>
  <si>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</si>
  <si>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</si>
  <si>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</si>
  <si>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</si>
  <si>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</si>
  <si>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</si>
  <si>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</si>
  <si>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</si>
  <si>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</si>
  <si>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</si>
  <si>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</si>
  <si>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</si>
  <si>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</si>
  <si>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</si>
  <si>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</si>
  <si>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</si>
  <si>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</si>
  <si>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</si>
  <si>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</si>
  <si>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</si>
  <si>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</si>
  <si>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</si>
  <si>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</si>
  <si>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</si>
  <si>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</si>
  <si>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</si>
  <si>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</si>
  <si>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</si>
  <si>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</si>
  <si>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</si>
  <si>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</si>
  <si>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</si>
  <si>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</si>
  <si>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</si>
  <si>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</si>
  <si>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</si>
  <si>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</si>
  <si>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</si>
  <si>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</si>
  <si>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</si>
  <si>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</si>
  <si>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</si>
  <si>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</si>
  <si>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</si>
  <si>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</si>
  <si>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</si>
  <si>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</si>
  <si>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</si>
  <si>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</si>
  <si>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</si>
  <si>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</si>
  <si>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</si>
  <si>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</si>
  <si>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</si>
  <si>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</si>
  <si>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</si>
  <si>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</si>
  <si>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</si>
  <si>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</si>
  <si>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</si>
  <si>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</si>
  <si>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</si>
  <si>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</si>
  <si>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</si>
  <si>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</si>
  <si>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</si>
  <si>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</si>
  <si>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</si>
  <si>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</si>
  <si>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</si>
  <si>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</si>
  <si>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</si>
  <si>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</si>
  <si>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</si>
  <si>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</si>
  <si>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</si>
  <si>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</si>
  <si>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</si>
  <si>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</si>
  <si>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</si>
  <si>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</si>
  <si>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</si>
  <si>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</si>
  <si>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</si>
  <si>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</si>
  <si>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</si>
  <si>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</si>
  <si>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</si>
  <si>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</si>
  <si>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</si>
  <si>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</si>
  <si>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</si>
  <si>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</si>
  <si>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</si>
  <si>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</si>
  <si>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</si>
  <si>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</si>
  <si>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</si>
  <si>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</si>
  <si>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</si>
  <si>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</si>
  <si>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</si>
  <si>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</si>
  <si>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</si>
  <si>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</si>
  <si>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</si>
  <si>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</si>
  <si>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</si>
  <si>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</si>
  <si>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</si>
  <si>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</si>
  <si>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</si>
  <si>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</si>
  <si>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</si>
  <si>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</si>
  <si>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</si>
  <si>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</si>
  <si>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</si>
  <si>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</si>
  <si>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</si>
  <si>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</si>
  <si>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</si>
  <si>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</si>
  <si>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</si>
  <si>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</si>
  <si>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</si>
  <si>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</si>
  <si>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</si>
  <si>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</si>
  <si>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</si>
  <si>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</si>
  <si>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</si>
  <si>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</si>
  <si>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</si>
  <si>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</si>
  <si>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</si>
  <si>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</si>
  <si>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</si>
  <si>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</si>
  <si>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</si>
  <si>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</si>
  <si>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</si>
  <si>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</si>
  <si>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</si>
  <si>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</si>
  <si>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</si>
  <si>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</si>
  <si>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</si>
  <si>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</si>
  <si>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</si>
  <si>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</si>
  <si>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</si>
  <si>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</si>
  <si>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</si>
  <si>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</si>
  <si>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</si>
  <si>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</si>
  <si>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</si>
  <si>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</si>
  <si>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</si>
  <si>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</si>
  <si>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</si>
  <si>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</si>
  <si>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</si>
  <si>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</si>
  <si>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</si>
  <si>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</si>
  <si>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</si>
  <si>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</si>
  <si>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</si>
  <si>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</si>
  <si>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</si>
  <si>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</si>
  <si>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</si>
  <si>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</si>
  <si>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</si>
  <si>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</si>
  <si>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</si>
  <si>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</si>
  <si>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</si>
  <si>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</si>
  <si>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</si>
  <si>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</si>
  <si>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</si>
  <si>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</si>
  <si>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</si>
  <si>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</si>
  <si>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</si>
  <si>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</si>
  <si>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</si>
  <si>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</si>
  <si>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</si>
  <si>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</si>
  <si>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</si>
  <si>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</si>
  <si>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</si>
  <si>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</si>
  <si>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</si>
  <si>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</si>
  <si>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</si>
  <si>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</si>
  <si>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</si>
  <si>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</si>
  <si>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</si>
  <si>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</si>
  <si>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</si>
  <si>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</si>
  <si>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</si>
  <si>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</si>
  <si>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</si>
  <si>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</si>
  <si>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</si>
  <si>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</si>
  <si>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</si>
  <si>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</si>
  <si>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</si>
  <si>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</si>
  <si>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</si>
  <si>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</si>
  <si>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</si>
  <si>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</si>
  <si>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</si>
  <si>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</si>
  <si>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</si>
  <si>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</si>
  <si>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</si>
  <si>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</si>
  <si>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</si>
  <si>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</si>
  <si>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</si>
  <si>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</si>
  <si>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</si>
  <si>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</si>
  <si>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</si>
  <si>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</si>
  <si>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</si>
  <si>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</si>
  <si>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</si>
  <si>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</si>
  <si>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</si>
  <si>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</si>
  <si>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</si>
  <si>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</si>
  <si>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</si>
  <si>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</si>
  <si>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</si>
  <si>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</si>
  <si>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</si>
  <si>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</si>
  <si>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</si>
  <si>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</si>
  <si>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</si>
  <si>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</si>
  <si>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</si>
  <si>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</si>
  <si>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</si>
  <si>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</si>
  <si>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</si>
  <si>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</si>
  <si>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</si>
  <si>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</si>
  <si>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</si>
  <si>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</si>
  <si>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</si>
  <si>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</si>
  <si>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</si>
  <si>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</si>
  <si>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</si>
  <si>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</si>
  <si>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</si>
  <si>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</si>
  <si>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</si>
  <si>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</si>
  <si>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</si>
  <si>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</si>
  <si>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</si>
  <si>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</si>
  <si>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</si>
  <si>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</si>
  <si>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</si>
  <si>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</si>
  <si>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</si>
  <si>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</si>
  <si>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</si>
  <si>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</si>
  <si>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</si>
  <si>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</si>
  <si>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</si>
  <si>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</si>
  <si>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</si>
  <si>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</si>
  <si>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</si>
  <si>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</si>
  <si>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</si>
  <si>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</si>
  <si>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</si>
  <si>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</si>
  <si>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</si>
  <si>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</si>
  <si>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</si>
  <si>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</si>
  <si>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</si>
  <si>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</si>
  <si>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</si>
  <si>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</si>
  <si>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</si>
  <si>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</si>
  <si>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</si>
  <si>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</si>
  <si>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</si>
  <si>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</si>
  <si>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</si>
  <si>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</si>
  <si>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</si>
  <si>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</si>
  <si>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</si>
  <si>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</si>
  <si>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</si>
  <si>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</si>
  <si>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</si>
  <si>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</si>
  <si>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</si>
  <si>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</si>
  <si>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</si>
  <si>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</si>
  <si>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</si>
  <si>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</si>
  <si>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</si>
  <si>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</si>
  <si>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</si>
  <si>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</si>
  <si>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</si>
  <si>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</si>
  <si>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</si>
  <si>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</si>
  <si>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</si>
  <si>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</si>
  <si>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</si>
  <si>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</si>
  <si>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</si>
  <si>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</si>
  <si>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</si>
  <si>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</si>
  <si>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</si>
  <si>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</si>
  <si>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</si>
  <si>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</si>
  <si>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</si>
  <si>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Name</t>
  </si>
  <si>
    <t>1.  Additional information on the programme</t>
  </si>
  <si>
    <t>60-&lt;90 days</t>
  </si>
  <si>
    <t>90-&lt;180 days</t>
  </si>
  <si>
    <t>30-&lt;60 days</t>
  </si>
  <si>
    <t>&gt;= 180 days</t>
  </si>
  <si>
    <t>E.3.2.5</t>
  </si>
  <si>
    <t>% Total Loans</t>
  </si>
  <si>
    <t>Guarantor (if applicable)</t>
  </si>
  <si>
    <t>Example Guarantor</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</si>
  <si>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</si>
  <si>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</si>
  <si>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</si>
  <si>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</si>
  <si>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</si>
  <si>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</si>
  <si>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</si>
  <si>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</si>
  <si>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</si>
  <si>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</si>
  <si>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</si>
  <si>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</si>
  <si>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</si>
  <si>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</si>
  <si>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</si>
  <si>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</si>
  <si>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</si>
  <si>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</si>
  <si>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</si>
  <si>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</si>
  <si>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</si>
  <si>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</si>
  <si>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</si>
  <si>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</si>
  <si>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</si>
  <si>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</si>
  <si>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</si>
  <si>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</si>
  <si>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</si>
  <si>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</si>
  <si>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</si>
  <si>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</si>
  <si>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</si>
  <si>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</si>
  <si>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</si>
  <si>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</si>
  <si>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</si>
  <si>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</si>
  <si>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</si>
  <si>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</si>
  <si>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</si>
  <si>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</si>
  <si>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</si>
  <si>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</si>
  <si>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</si>
  <si>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</si>
  <si>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</si>
  <si>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</si>
  <si>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</si>
  <si>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</si>
  <si>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</si>
  <si>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</si>
  <si>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</si>
  <si>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</si>
  <si>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</si>
  <si>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</si>
  <si>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</si>
  <si>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</si>
  <si>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</si>
  <si>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</si>
  <si>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</si>
  <si>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</si>
  <si>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</si>
  <si>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</si>
  <si>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</si>
  <si>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</si>
  <si>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</si>
  <si>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</si>
  <si>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</si>
  <si>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</si>
  <si>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</si>
  <si>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</si>
  <si>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</si>
  <si>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</si>
  <si>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</si>
  <si>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</si>
  <si>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</si>
  <si>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</si>
  <si>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</si>
  <si>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</si>
  <si>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</si>
  <si>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</si>
  <si>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</si>
  <si>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</si>
  <si>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</si>
  <si>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</si>
  <si>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</si>
  <si>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</si>
  <si>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</si>
  <si>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</si>
  <si>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</si>
  <si>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</si>
  <si>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</si>
  <si>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</si>
  <si>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</si>
  <si>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</si>
  <si>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</si>
  <si>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</si>
  <si>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</si>
  <si>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</si>
  <si>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</si>
  <si>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</si>
  <si>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</si>
  <si>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</si>
  <si>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</si>
  <si>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</si>
  <si>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</si>
  <si>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</si>
  <si>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</si>
  <si>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</si>
  <si>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</si>
  <si>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</si>
  <si>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</si>
  <si>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</si>
  <si>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</si>
  <si>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</si>
  <si>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</si>
  <si>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</si>
  <si>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</si>
  <si>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</si>
  <si>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</si>
  <si>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</si>
  <si>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</si>
  <si>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</si>
  <si>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</si>
  <si>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</si>
  <si>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</si>
  <si>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</si>
  <si>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</si>
  <si>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</si>
  <si>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</si>
  <si>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</si>
  <si>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</si>
  <si>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</si>
  <si>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</si>
  <si>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</si>
  <si>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</si>
  <si>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</si>
  <si>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</si>
  <si>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</si>
  <si>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</si>
  <si>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</si>
  <si>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</si>
  <si>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</si>
  <si>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</si>
  <si>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</si>
  <si>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</si>
  <si>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</si>
  <si>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</si>
  <si>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</si>
  <si>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</si>
  <si>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</si>
  <si>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</si>
  <si>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</si>
  <si>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</si>
  <si>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</si>
  <si>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</si>
  <si>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</si>
  <si>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</si>
  <si>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</si>
  <si>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</si>
  <si>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</si>
  <si>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</si>
  <si>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</si>
  <si>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</si>
  <si>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</si>
  <si>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</si>
  <si>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</si>
  <si>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</si>
  <si>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</si>
  <si>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</si>
  <si>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</si>
  <si>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</si>
  <si>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</si>
  <si>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</si>
  <si>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</si>
  <si>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</si>
  <si>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</si>
  <si>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</si>
  <si>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</si>
  <si>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</si>
  <si>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</si>
  <si>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</si>
  <si>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</si>
  <si>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</si>
  <si>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</si>
  <si>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</si>
  <si>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</si>
  <si>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</si>
  <si>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</si>
  <si>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</si>
  <si>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</si>
  <si>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</si>
  <si>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</si>
  <si>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</si>
  <si>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</si>
  <si>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</si>
  <si>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</si>
  <si>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</si>
  <si>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</si>
  <si>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</si>
  <si>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</si>
  <si>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</si>
  <si>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</si>
  <si>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</si>
  <si>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</si>
  <si>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</si>
  <si>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</si>
  <si>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</si>
  <si>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</si>
  <si>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</si>
  <si>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</si>
  <si>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</si>
  <si>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</si>
  <si>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</si>
  <si>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</si>
  <si>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</si>
  <si>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</si>
  <si>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</si>
  <si>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</si>
  <si>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</si>
  <si>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</si>
  <si>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</si>
  <si>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</si>
  <si>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</si>
  <si>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</si>
  <si>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</si>
  <si>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</si>
  <si>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</si>
  <si>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</si>
  <si>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</si>
  <si>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</si>
  <si>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</si>
  <si>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</si>
  <si>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</si>
  <si>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</si>
  <si>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</si>
  <si>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</si>
  <si>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</si>
  <si>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</si>
  <si>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</si>
  <si>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</si>
  <si>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</si>
  <si>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</si>
  <si>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</si>
  <si>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</si>
  <si>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</si>
  <si>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</si>
  <si>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</si>
  <si>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</si>
  <si>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</si>
  <si>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</si>
  <si>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</si>
  <si>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</si>
  <si>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</si>
  <si>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</si>
  <si>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</si>
  <si>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</si>
  <si>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</si>
  <si>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</si>
  <si>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</si>
  <si>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</si>
  <si>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</si>
  <si>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</si>
  <si>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</si>
  <si>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</si>
  <si>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</si>
  <si>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</si>
  <si>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</si>
  <si>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</si>
  <si>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</si>
  <si>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</si>
  <si>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</si>
  <si>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</si>
  <si>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</si>
  <si>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</si>
  <si>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</si>
  <si>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</si>
  <si>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</si>
  <si>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</si>
  <si>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</si>
  <si>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</si>
  <si>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</si>
  <si>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</si>
  <si>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</si>
  <si>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</si>
  <si>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</si>
  <si>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</si>
  <si>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</si>
  <si>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</si>
  <si>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</si>
  <si>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</si>
  <si>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</si>
  <si>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</si>
  <si>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</si>
  <si>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</si>
  <si>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</si>
  <si>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</si>
  <si>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</si>
  <si>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</si>
  <si>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</si>
  <si>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</si>
  <si>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</si>
  <si>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</si>
  <si>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</si>
  <si>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</si>
  <si>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</si>
  <si>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</si>
  <si>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</si>
  <si>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</si>
  <si>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</si>
  <si>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</si>
  <si>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</si>
  <si>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</si>
  <si>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</si>
  <si>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</si>
  <si>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</si>
  <si>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</si>
  <si>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</si>
  <si>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</si>
  <si>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</si>
  <si>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</si>
  <si>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</si>
  <si>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</si>
  <si>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</si>
  <si>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</si>
  <si>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</si>
  <si>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</si>
  <si>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</si>
  <si>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</si>
  <si>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</si>
  <si>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</si>
  <si>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</si>
  <si>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</si>
  <si>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</si>
  <si>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</si>
  <si>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</si>
  <si>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</si>
  <si>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</si>
  <si>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</si>
  <si>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</si>
  <si>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</si>
  <si>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</si>
  <si>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</si>
  <si>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</si>
  <si>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</si>
  <si>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</si>
  <si>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</si>
  <si>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</si>
  <si>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</si>
  <si>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</si>
  <si>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</si>
  <si>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</si>
  <si>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</si>
  <si>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</si>
  <si>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</si>
  <si>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</si>
  <si>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</si>
  <si>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</si>
  <si>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</si>
  <si>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</si>
  <si>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</si>
  <si>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</si>
  <si>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</si>
  <si>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</si>
  <si>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</si>
  <si>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</si>
  <si>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</si>
  <si>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</si>
  <si>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</si>
  <si>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</si>
  <si>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</si>
  <si>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</si>
  <si>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</si>
  <si>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</si>
  <si>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</si>
  <si>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</si>
  <si>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</si>
  <si>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</si>
  <si>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</si>
  <si>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</si>
  <si>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</si>
  <si>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</si>
  <si>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</si>
  <si>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</si>
  <si>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</si>
  <si>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</si>
  <si>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</si>
  <si>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</si>
  <si>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</si>
  <si>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</si>
  <si>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</si>
  <si>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</si>
  <si>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</si>
  <si>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</si>
  <si>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</si>
  <si>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</si>
  <si>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</si>
  <si>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</si>
  <si>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</si>
  <si>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</si>
  <si>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</si>
  <si>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</si>
  <si>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</si>
  <si>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</si>
  <si>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</si>
  <si>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</si>
  <si>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</si>
  <si>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</si>
  <si>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</si>
  <si>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</si>
  <si>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</si>
  <si>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</si>
  <si>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</si>
  <si>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</si>
  <si>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</si>
  <si>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</si>
  <si>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</si>
  <si>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</si>
  <si>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</si>
  <si>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</si>
  <si>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</si>
  <si>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</si>
  <si>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</si>
  <si>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</si>
  <si>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</si>
  <si>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</si>
  <si>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</si>
  <si>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</si>
  <si>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</si>
  <si>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</si>
  <si>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</si>
  <si>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</si>
  <si>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</si>
  <si>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</si>
  <si>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</si>
  <si>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</si>
  <si>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</si>
  <si>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</si>
  <si>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</si>
  <si>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</si>
  <si>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</si>
  <si>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</si>
  <si>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</si>
  <si>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</si>
  <si>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</si>
  <si>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</si>
  <si>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</si>
  <si>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</si>
  <si>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</si>
  <si>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</si>
  <si>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</si>
  <si>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</si>
  <si>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</si>
  <si>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</si>
  <si>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</si>
  <si>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</si>
  <si>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</si>
  <si>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</si>
  <si>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</si>
  <si>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</si>
  <si>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</si>
  <si>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</si>
  <si>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</si>
  <si>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</si>
  <si>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</si>
  <si>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</si>
  <si>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</si>
  <si>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</si>
  <si>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</si>
  <si>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</si>
  <si>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</si>
  <si>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</si>
  <si>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</si>
  <si>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</si>
  <si>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</si>
  <si>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</si>
  <si>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</si>
  <si>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</si>
  <si>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</si>
  <si>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</si>
  <si>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</si>
  <si>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</si>
  <si>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</si>
  <si>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</si>
  <si>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</si>
  <si>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</si>
  <si>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</si>
  <si>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</si>
  <si>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</si>
  <si>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</si>
  <si>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</si>
  <si>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</si>
  <si>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</si>
  <si>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</si>
  <si>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</si>
  <si>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</si>
  <si>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</si>
  <si>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</si>
  <si>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</si>
  <si>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</si>
  <si>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</si>
  <si>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</si>
  <si>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</si>
  <si>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</si>
  <si>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</si>
  <si>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</si>
  <si>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</si>
  <si>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</si>
  <si>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</si>
  <si>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</si>
  <si>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</si>
  <si>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</si>
  <si>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</si>
  <si>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</si>
  <si>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</si>
  <si>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</si>
  <si>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</si>
  <si>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</si>
  <si>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</si>
  <si>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</si>
  <si>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</si>
  <si>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</si>
  <si>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</si>
  <si>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</si>
  <si>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</si>
  <si>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</si>
  <si>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</si>
  <si>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</si>
  <si>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</si>
  <si>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</si>
  <si>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</si>
  <si>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</si>
  <si>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</si>
  <si>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</si>
  <si>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</si>
  <si>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</si>
  <si>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</si>
  <si>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</si>
  <si>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</si>
  <si>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</si>
  <si>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</si>
  <si>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</si>
  <si>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</si>
  <si>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</si>
  <si>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</si>
  <si>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</si>
  <si>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</si>
  <si>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</si>
  <si>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</si>
  <si>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</si>
  <si>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</si>
  <si>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</si>
  <si>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</si>
  <si>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</si>
  <si>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</si>
  <si>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</si>
  <si>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</si>
  <si>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</si>
  <si>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</si>
  <si>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</si>
  <si>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</si>
  <si>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</si>
  <si>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</si>
  <si>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</si>
  <si>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</si>
  <si>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</si>
  <si>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</si>
  <si>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</si>
  <si>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</si>
  <si>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</si>
  <si>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</si>
  <si>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</si>
  <si>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</si>
  <si>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</si>
  <si>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</si>
  <si>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</si>
  <si>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</si>
  <si>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</si>
  <si>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</si>
  <si>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</si>
  <si>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</si>
  <si>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</si>
  <si>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</si>
  <si>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</si>
  <si>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</si>
  <si>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</si>
  <si>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</si>
  <si>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</si>
  <si>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</si>
  <si>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</si>
  <si>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</si>
  <si>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</si>
  <si>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</si>
  <si>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</si>
  <si>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</si>
  <si>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</si>
  <si>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</si>
  <si>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</si>
  <si>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</si>
  <si>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</si>
  <si>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</si>
  <si>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</si>
  <si>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</si>
  <si>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</si>
  <si>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</si>
  <si>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</si>
  <si>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</si>
  <si>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</si>
  <si>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</si>
  <si>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</si>
  <si>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</si>
  <si>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</si>
  <si>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</si>
  <si>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</si>
  <si>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</si>
  <si>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</si>
  <si>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</si>
  <si>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</si>
  <si>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</si>
  <si>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</si>
  <si>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</si>
  <si>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</si>
  <si>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</si>
  <si>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</si>
  <si>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</si>
  <si>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</si>
  <si>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</si>
  <si>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</si>
  <si>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</si>
  <si>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</si>
  <si>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</si>
  <si>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</si>
  <si>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</si>
  <si>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</si>
  <si>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</si>
  <si>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</si>
  <si>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</si>
  <si>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</si>
  <si>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</si>
  <si>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</si>
  <si>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</si>
  <si>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</si>
  <si>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</si>
  <si>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</si>
  <si>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</si>
  <si>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</si>
  <si>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</si>
  <si>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</si>
  <si>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</si>
  <si>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</si>
  <si>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</si>
  <si>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</si>
  <si>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</si>
  <si>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</si>
  <si>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</si>
  <si>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</si>
  <si>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</si>
  <si>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</si>
  <si>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</si>
  <si>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</si>
  <si>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</si>
  <si>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</si>
  <si>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</si>
  <si>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</si>
  <si>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</si>
  <si>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</si>
  <si>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</si>
  <si>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</si>
  <si>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</si>
  <si>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</si>
  <si>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</si>
  <si>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</si>
  <si>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</si>
  <si>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</si>
  <si>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</si>
  <si>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</si>
  <si>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</si>
  <si>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</si>
  <si>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</si>
  <si>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</si>
  <si>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</si>
  <si>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</si>
  <si>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</si>
  <si>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</si>
  <si>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</si>
  <si>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</si>
  <si>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</si>
  <si>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</si>
  <si>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</si>
  <si>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</si>
  <si>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</si>
  <si>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</si>
  <si>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</si>
  <si>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</si>
  <si>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</si>
  <si>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</si>
  <si>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</si>
  <si>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</si>
  <si>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</si>
  <si>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</si>
  <si>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</si>
  <si>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</si>
  <si>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</si>
  <si>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</si>
  <si>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</si>
  <si>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</si>
  <si>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</si>
  <si>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</si>
  <si>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</si>
  <si>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</si>
  <si>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</si>
  <si>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</si>
  <si>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</si>
  <si>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</si>
  <si>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</si>
  <si>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</si>
  <si>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</si>
  <si>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</si>
  <si>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</si>
  <si>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</si>
  <si>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</si>
  <si>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</si>
  <si>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</si>
  <si>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</si>
  <si>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</si>
  <si>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</si>
  <si>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</si>
  <si>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</si>
  <si>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</si>
  <si>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</si>
  <si>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</si>
  <si>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</si>
  <si>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</si>
  <si>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</si>
  <si>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</si>
  <si>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</si>
  <si>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</si>
  <si>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</si>
  <si>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</si>
  <si>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</si>
  <si>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</si>
  <si>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</si>
  <si>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</si>
  <si>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</si>
  <si>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</si>
  <si>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</si>
  <si>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</si>
  <si>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</si>
  <si>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</si>
  <si>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</si>
  <si>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</si>
  <si>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</si>
  <si>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</si>
  <si>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</si>
  <si>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</si>
  <si>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</si>
  <si>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</si>
  <si>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</si>
  <si>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</si>
  <si>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</si>
  <si>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</si>
  <si>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</si>
  <si>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</si>
  <si>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</si>
  <si>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</si>
  <si>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</si>
  <si>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</si>
  <si>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</si>
  <si>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</si>
  <si>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</si>
  <si>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</si>
  <si>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</si>
  <si>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</si>
  <si>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</si>
  <si>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</si>
  <si>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</si>
  <si>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</si>
  <si>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</si>
  <si>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</si>
  <si>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</si>
  <si>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</si>
  <si>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</si>
  <si>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</si>
  <si>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</si>
  <si>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</si>
  <si>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</si>
  <si>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</si>
  <si>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</si>
  <si>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</si>
  <si>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</si>
  <si>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</si>
  <si>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</si>
  <si>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</si>
  <si>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</si>
  <si>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</si>
  <si>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</si>
  <si>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</si>
  <si>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</si>
  <si>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</si>
  <si>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</si>
  <si>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</si>
  <si>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</si>
  <si>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</si>
  <si>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</si>
  <si>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</si>
  <si>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</si>
  <si>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</si>
  <si>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</si>
  <si>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</si>
  <si>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</si>
  <si>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</si>
  <si>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</si>
  <si>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</si>
  <si>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</si>
  <si>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</si>
  <si>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</si>
  <si>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</si>
  <si>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</si>
  <si>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</si>
  <si>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</si>
  <si>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</si>
  <si>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</si>
  <si>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</si>
  <si>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</si>
  <si>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</si>
  <si>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</si>
  <si>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</si>
  <si>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</si>
  <si>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</si>
  <si>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</si>
  <si>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</si>
  <si>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</si>
  <si>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</si>
  <si>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</si>
  <si>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</si>
  <si>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</si>
  <si>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</si>
  <si>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</si>
  <si>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</si>
  <si>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</si>
  <si>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</si>
  <si>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</si>
  <si>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</si>
  <si>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</si>
  <si>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</si>
  <si>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</si>
  <si>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</si>
  <si>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</si>
  <si>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</si>
  <si>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</si>
  <si>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</si>
  <si>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</si>
  <si>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</si>
  <si>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</si>
  <si>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</si>
  <si>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</si>
  <si>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</si>
  <si>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</si>
  <si>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</si>
  <si>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</si>
  <si>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</si>
  <si>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</si>
  <si>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</si>
  <si>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</si>
  <si>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</si>
  <si>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</si>
  <si>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</si>
  <si>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</si>
  <si>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</si>
  <si>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</si>
  <si>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</si>
  <si>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</si>
  <si>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</si>
  <si>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</si>
  <si>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</si>
  <si>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</si>
  <si>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</si>
  <si>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</si>
  <si>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</si>
  <si>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</si>
  <si>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</si>
  <si>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</si>
  <si>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</si>
  <si>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</si>
  <si>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</si>
  <si>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</si>
  <si>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</si>
  <si>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</si>
  <si>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</si>
  <si>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</si>
  <si>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</si>
  <si>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</si>
  <si>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</si>
  <si>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</si>
  <si>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</si>
  <si>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</si>
  <si>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</si>
  <si>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</si>
  <si>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</si>
  <si>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</si>
  <si>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</si>
  <si>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</si>
  <si>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</si>
  <si>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</si>
  <si>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</si>
  <si>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</si>
  <si>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</si>
  <si>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</si>
  <si>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</si>
  <si>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</si>
  <si>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</si>
  <si>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</si>
  <si>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</si>
  <si>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</si>
  <si>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</si>
  <si>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</si>
  <si>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</si>
  <si>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</si>
  <si>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</si>
  <si>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</si>
  <si>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</si>
  <si>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</si>
  <si>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</si>
  <si>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</si>
  <si>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</si>
  <si>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</si>
  <si>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</si>
  <si>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</si>
  <si>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</si>
  <si>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</si>
  <si>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</si>
  <si>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</si>
  <si>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</si>
  <si>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</si>
  <si>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</si>
  <si>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</si>
  <si>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</si>
  <si>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</si>
  <si>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</si>
  <si>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</si>
  <si>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</si>
  <si>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</si>
  <si>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</si>
  <si>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</si>
  <si>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</si>
  <si>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</si>
  <si>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</si>
  <si>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</si>
  <si>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</si>
  <si>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</si>
  <si>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</si>
  <si>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</si>
  <si>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</si>
  <si>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</si>
  <si>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</si>
  <si>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</si>
  <si>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</si>
  <si>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</si>
  <si>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</si>
  <si>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</si>
  <si>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</si>
  <si>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</si>
  <si>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</si>
  <si>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</si>
  <si>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</si>
  <si>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</si>
  <si>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</si>
  <si>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</si>
  <si>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</si>
  <si>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</si>
  <si>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</si>
  <si>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</si>
  <si>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</si>
  <si>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</si>
  <si>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</si>
  <si>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</si>
  <si>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</si>
  <si>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</si>
  <si>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</si>
  <si>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</si>
  <si>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</si>
  <si>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</si>
  <si>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</si>
  <si>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</si>
  <si>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</si>
  <si>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</si>
  <si>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</si>
  <si>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</si>
  <si>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</si>
  <si>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</si>
  <si>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</si>
  <si>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</si>
  <si>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</si>
  <si>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</si>
  <si>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</si>
  <si>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</si>
  <si>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</si>
  <si>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</si>
  <si>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</si>
  <si>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</si>
  <si>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</si>
  <si>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</si>
  <si>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</si>
  <si>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</si>
  <si>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</si>
  <si>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</si>
  <si>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</si>
  <si>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</si>
  <si>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</si>
  <si>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</si>
  <si>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</si>
  <si>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</si>
  <si>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</si>
  <si>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</si>
  <si>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</si>
  <si>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</si>
  <si>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</si>
  <si>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</si>
  <si>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</si>
  <si>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</si>
  <si>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</si>
  <si>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</si>
  <si>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</si>
  <si>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</si>
  <si>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</si>
  <si>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</si>
  <si>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</si>
  <si>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</si>
  <si>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</si>
  <si>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</si>
  <si>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</si>
  <si>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</si>
  <si>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</si>
  <si>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</si>
  <si>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</si>
  <si>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</si>
  <si>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</si>
  <si>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</si>
  <si>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</si>
  <si>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</si>
  <si>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</si>
  <si>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</si>
  <si>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</si>
  <si>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</si>
  <si>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</si>
  <si>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</si>
  <si>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</si>
  <si>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</si>
  <si>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</si>
  <si>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</si>
  <si>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</si>
  <si>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</si>
  <si>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</si>
  <si>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</si>
  <si>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</si>
  <si>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</si>
  <si>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</si>
  <si>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</si>
  <si>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</si>
  <si>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</si>
  <si>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</si>
  <si>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</si>
  <si>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</si>
  <si>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</si>
  <si>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</si>
  <si>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</si>
  <si>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</si>
  <si>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</si>
  <si>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</si>
  <si>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</si>
  <si>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</si>
  <si>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</si>
  <si>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</si>
  <si>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</si>
  <si>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</si>
  <si>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</si>
  <si>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</si>
  <si>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</si>
  <si>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</si>
  <si>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</si>
  <si>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</si>
  <si>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</si>
  <si>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</si>
  <si>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</si>
  <si>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</si>
  <si>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</si>
  <si>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</si>
  <si>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</si>
  <si>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</si>
  <si>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</si>
  <si>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</si>
  <si>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</si>
  <si>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</si>
  <si>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</si>
  <si>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</si>
  <si>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</si>
  <si>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</si>
  <si>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</si>
  <si>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</si>
  <si>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</si>
  <si>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</si>
  <si>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</si>
  <si>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</si>
  <si>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</si>
  <si>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</si>
  <si>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</si>
  <si>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</si>
  <si>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</si>
  <si>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</si>
  <si>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</si>
  <si>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</si>
  <si>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</si>
  <si>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</si>
  <si>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</si>
  <si>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</si>
  <si>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</si>
  <si>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</si>
  <si>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</si>
  <si>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</si>
  <si>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</si>
  <si>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</si>
  <si>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</si>
  <si>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</si>
  <si>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</si>
  <si>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</si>
  <si>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</si>
  <si>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</si>
  <si>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</si>
  <si>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</si>
  <si>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</si>
  <si>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</si>
  <si>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</si>
  <si>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</si>
  <si>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</si>
  <si>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</si>
  <si>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</si>
  <si>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</si>
  <si>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</si>
  <si>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</si>
  <si>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</si>
  <si>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</si>
  <si>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</si>
  <si>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</si>
  <si>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</si>
  <si>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</si>
  <si>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</si>
  <si>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</si>
  <si>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</si>
  <si>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</si>
  <si>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</si>
  <si>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</si>
  <si>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</si>
  <si>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</si>
  <si>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</si>
  <si>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</si>
  <si>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</si>
  <si>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</si>
  <si>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</si>
  <si>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</si>
  <si>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</si>
  <si>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</si>
  <si>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</si>
  <si>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</si>
  <si>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</si>
  <si>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</si>
  <si>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</si>
  <si>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</si>
  <si>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</si>
  <si>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</si>
  <si>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</si>
  <si>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</si>
  <si>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</si>
  <si>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</si>
  <si>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</si>
  <si>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</si>
  <si>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</si>
  <si>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</si>
  <si>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</si>
  <si>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</si>
  <si>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</si>
  <si>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</si>
  <si>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</si>
  <si>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</si>
  <si>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</si>
  <si>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</si>
  <si>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</si>
  <si>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</si>
  <si>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</si>
  <si>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</si>
  <si>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</si>
  <si>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</si>
  <si>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</si>
  <si>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</si>
  <si>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</si>
  <si>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</si>
  <si>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</si>
  <si>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</si>
  <si>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</si>
  <si>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</si>
  <si>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</si>
  <si>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</si>
  <si>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</si>
  <si>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</si>
  <si>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</si>
  <si>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</si>
  <si>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</si>
  <si>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</si>
  <si>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</si>
  <si>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</si>
  <si>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</si>
  <si>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</si>
  <si>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</si>
  <si>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</si>
  <si>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</si>
  <si>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</si>
  <si>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</si>
  <si>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</si>
  <si>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</si>
  <si>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</si>
  <si>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</si>
  <si>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</si>
  <si>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</si>
  <si>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</si>
  <si>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</si>
  <si>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</si>
  <si>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</si>
  <si>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</si>
  <si>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</si>
  <si>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</si>
  <si>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</si>
  <si>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</si>
  <si>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</si>
  <si>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</si>
  <si>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</si>
  <si>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</si>
  <si>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</si>
  <si>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</si>
  <si>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</si>
  <si>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</si>
  <si>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</si>
  <si>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</si>
  <si>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</si>
  <si>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</si>
  <si>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</si>
  <si>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</si>
  <si>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</si>
  <si>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</si>
  <si>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</si>
  <si>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</si>
  <si>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</si>
  <si>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</si>
  <si>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</si>
  <si>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</si>
  <si>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</si>
  <si>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</si>
  <si>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</si>
  <si>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</si>
  <si>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</si>
  <si>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</si>
  <si>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</si>
  <si>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</si>
  <si>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</si>
  <si>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</si>
  <si>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</si>
  <si>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</si>
  <si>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</si>
  <si>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</si>
  <si>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</si>
  <si>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</si>
  <si>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</si>
  <si>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</si>
  <si>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</si>
  <si>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</si>
  <si>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</si>
  <si>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</si>
  <si>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</si>
  <si>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</si>
  <si>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</si>
  <si>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</si>
  <si>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</si>
  <si>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</si>
  <si>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</si>
  <si>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</si>
  <si>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</si>
  <si>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</si>
  <si>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</si>
  <si>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</si>
  <si>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</si>
  <si>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</si>
  <si>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</si>
  <si>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</si>
  <si>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</si>
  <si>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</si>
  <si>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</si>
  <si>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</si>
  <si>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</si>
  <si>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</si>
  <si>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</si>
  <si>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</si>
  <si>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</si>
  <si>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</si>
  <si>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</si>
  <si>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</si>
  <si>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</si>
  <si>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</si>
  <si>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</si>
  <si>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</si>
  <si>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</si>
  <si>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</si>
  <si>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</si>
  <si>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</si>
  <si>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</si>
  <si>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</si>
  <si>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</si>
  <si>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</si>
  <si>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</si>
  <si>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</si>
  <si>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</si>
  <si>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</si>
  <si>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</si>
  <si>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</si>
  <si>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</si>
  <si>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</si>
  <si>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</si>
  <si>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</si>
  <si>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</si>
  <si>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</si>
  <si>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</si>
  <si>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</si>
  <si>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</si>
  <si>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</si>
  <si>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</si>
  <si>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</si>
  <si>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</si>
  <si>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</si>
  <si>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</si>
  <si>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</si>
  <si>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</si>
  <si>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</si>
  <si>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</si>
  <si>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</si>
  <si>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</si>
  <si>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</si>
  <si>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</si>
  <si>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</si>
  <si>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</si>
  <si>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</si>
  <si>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</si>
  <si>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</si>
  <si>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</si>
  <si>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</si>
  <si>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</si>
  <si>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</si>
  <si>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</si>
  <si>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</si>
  <si>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</si>
  <si>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</si>
  <si>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</si>
  <si>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</si>
  <si>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</si>
  <si>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</si>
  <si>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</si>
  <si>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</si>
  <si>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</si>
  <si>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</si>
  <si>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</si>
  <si>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</si>
  <si>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</si>
  <si>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</si>
  <si>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</si>
  <si>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</si>
  <si>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</si>
  <si>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</si>
  <si>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</si>
  <si>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</si>
  <si>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</si>
  <si>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</si>
  <si>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</si>
  <si>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</si>
  <si>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</si>
  <si>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</si>
  <si>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</si>
  <si>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</si>
  <si>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</si>
  <si>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</si>
  <si>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</si>
  <si>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</si>
  <si>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</si>
  <si>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</si>
  <si>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</si>
  <si>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</si>
  <si>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</si>
  <si>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</si>
  <si>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</si>
  <si>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</si>
  <si>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</si>
  <si>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</si>
  <si>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</si>
  <si>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</si>
  <si>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</si>
  <si>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</si>
  <si>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</si>
  <si>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</si>
  <si>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</si>
  <si>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</si>
  <si>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</si>
  <si>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</si>
  <si>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</si>
  <si>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</si>
  <si>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</si>
  <si>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</si>
  <si>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</si>
  <si>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</si>
  <si>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</si>
  <si>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</si>
  <si>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</si>
  <si>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</si>
  <si>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</si>
  <si>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</si>
  <si>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</si>
  <si>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</si>
  <si>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</si>
  <si>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</si>
  <si>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</si>
  <si>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</si>
  <si>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</si>
  <si>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</si>
  <si>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</si>
  <si>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</si>
  <si>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</si>
  <si>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</si>
  <si>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</si>
  <si>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</si>
  <si>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</si>
  <si>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</si>
  <si>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</si>
  <si>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</si>
  <si>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</si>
  <si>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</si>
  <si>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</si>
  <si>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</si>
  <si>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</si>
  <si>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</si>
  <si>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</si>
  <si>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</si>
  <si>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</si>
  <si>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</si>
  <si>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</si>
  <si>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</si>
  <si>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</si>
  <si>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</si>
  <si>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</si>
  <si>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</si>
  <si>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</si>
  <si>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</si>
  <si>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</si>
  <si>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</si>
  <si>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</si>
  <si>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</si>
  <si>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</si>
  <si>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</si>
  <si>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</si>
  <si>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</si>
  <si>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</si>
  <si>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</si>
  <si>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</si>
  <si>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</si>
  <si>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</si>
  <si>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</si>
  <si>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</si>
  <si>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</si>
  <si>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</si>
  <si>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</si>
  <si>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</si>
  <si>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</si>
  <si>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</si>
  <si>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</si>
  <si>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</si>
  <si>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</si>
  <si>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</si>
  <si>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</si>
  <si>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</si>
  <si>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</si>
  <si>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</si>
  <si>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</si>
  <si>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</si>
  <si>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</si>
  <si>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</si>
  <si>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</si>
  <si>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</si>
  <si>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</si>
  <si>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</si>
  <si>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</si>
  <si>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</si>
  <si>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</si>
  <si>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</si>
  <si>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</si>
  <si>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</si>
  <si>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</si>
  <si>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</si>
  <si>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</si>
  <si>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</si>
  <si>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</si>
  <si>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</si>
  <si>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</si>
  <si>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</si>
  <si>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</si>
  <si>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</si>
  <si>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</si>
  <si>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</si>
  <si>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</si>
  <si>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</si>
  <si>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</si>
  <si>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</si>
  <si>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</si>
  <si>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</si>
  <si>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</si>
  <si>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</si>
  <si>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</si>
  <si>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</si>
  <si>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</si>
  <si>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</si>
  <si>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</si>
  <si>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</si>
  <si>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</si>
  <si>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</si>
  <si>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</si>
  <si>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</si>
  <si>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</si>
  <si>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</si>
  <si>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</si>
  <si>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</si>
  <si>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</si>
  <si>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</si>
  <si>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</si>
  <si>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</si>
  <si>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</si>
  <si>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</si>
  <si>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</si>
  <si>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</si>
  <si>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</si>
  <si>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</si>
  <si>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</si>
  <si>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</si>
  <si>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</si>
  <si>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</si>
  <si>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</si>
  <si>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</si>
  <si>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</si>
  <si>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</si>
  <si>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</si>
  <si>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</si>
  <si>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</si>
  <si>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</si>
  <si>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</si>
  <si>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</si>
  <si>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</si>
  <si>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</si>
  <si>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</si>
  <si>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</si>
  <si>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</si>
  <si>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</si>
  <si>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</si>
  <si>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</si>
  <si>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</si>
  <si>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</si>
  <si>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</si>
  <si>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</si>
  <si>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</si>
  <si>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</si>
  <si>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</si>
  <si>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</si>
  <si>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</si>
  <si>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</si>
  <si>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</si>
  <si>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</si>
  <si>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</si>
  <si>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</si>
  <si>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</si>
  <si>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</si>
  <si>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</si>
  <si>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</si>
  <si>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</si>
  <si>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</si>
  <si>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</si>
  <si>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</si>
  <si>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</si>
  <si>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Documentation of the calculation for DLR's financed GHG footprint</t>
  </si>
  <si>
    <t xml:space="preserve">Total sustainable mortgage loans are funded by a mixture of green and conventional bonds. 
The sustainable mortgage loans are included in the calculation of lending distribution. The bonds are likewise included in the cover pool information. </t>
  </si>
  <si>
    <t>DLR Kredit A/S</t>
  </si>
  <si>
    <t>Cut-off Date: 2025-06-30</t>
  </si>
  <si>
    <t>www.dlr.dk</t>
  </si>
  <si>
    <t>Contact name</t>
  </si>
  <si>
    <t>Jakob Kongsgaard Olsson</t>
  </si>
  <si>
    <t>Contact email address</t>
  </si>
  <si>
    <t>jko@dlr.dk</t>
  </si>
  <si>
    <t>Kapitalcenter</t>
  </si>
  <si>
    <t>G</t>
  </si>
  <si>
    <t>Y</t>
  </si>
  <si>
    <t>https://coveredbondlabel.com/issuer/4/</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</si>
  <si>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</si>
  <si>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</si>
  <si>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</si>
  <si>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</si>
  <si>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</si>
  <si>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</si>
  <si>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</si>
  <si>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</si>
  <si>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</si>
  <si>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</si>
  <si>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</si>
  <si>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</si>
  <si>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</si>
  <si>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</si>
  <si>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</si>
  <si>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</si>
  <si>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</si>
  <si>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</si>
  <si>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</si>
  <si>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</si>
  <si>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</si>
  <si>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</si>
  <si>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</si>
  <si>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</si>
  <si>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</si>
  <si>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</si>
  <si>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</si>
  <si>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</si>
  <si>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</si>
  <si>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</si>
  <si>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</si>
  <si>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</si>
  <si>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</si>
  <si>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B</t>
  </si>
  <si>
    <t>C</t>
  </si>
  <si>
    <t>D</t>
  </si>
  <si>
    <t>E</t>
  </si>
  <si>
    <t>F</t>
  </si>
  <si>
    <t>Estimated A</t>
  </si>
  <si>
    <t>Estimated B</t>
  </si>
  <si>
    <t>Estimated C</t>
  </si>
  <si>
    <t>Estimated D</t>
  </si>
  <si>
    <t>Estimated E</t>
  </si>
  <si>
    <t>Estimated F</t>
  </si>
  <si>
    <t>Estimated G</t>
  </si>
  <si>
    <t>DLR Kredit</t>
  </si>
  <si>
    <t>529900PR2ELW8QI1B775</t>
  </si>
  <si>
    <t>Danske Bank, Nordea</t>
  </si>
  <si>
    <t>5299000DI3047E2LIV03/MAES062Z21Q4RZ2U7M96</t>
  </si>
  <si>
    <t>Weighted Average Seasoning (years) Residential</t>
  </si>
  <si>
    <t>Weighted Average Seasoning (years) Commercial</t>
  </si>
  <si>
    <t>See note at HG 4.1 for more information</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</si>
  <si>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</si>
  <si>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</si>
  <si>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</si>
  <si>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</si>
  <si>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</si>
  <si>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</si>
  <si>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</si>
  <si>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</si>
  <si>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</si>
  <si>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</si>
  <si>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</si>
  <si>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</si>
  <si>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</si>
  <si>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</si>
  <si>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Capital Centre G</t>
  </si>
  <si>
    <t xml:space="preserve"> Danish Covered Bond Issuers</t>
  </si>
  <si>
    <t xml:space="preserve">National Transparency Template for </t>
  </si>
  <si>
    <t>General explanation</t>
  </si>
  <si>
    <t>X3</t>
  </si>
  <si>
    <t>Key Concepts Explanation</t>
  </si>
  <si>
    <t>X1/X2</t>
  </si>
  <si>
    <t>Key Concepts</t>
  </si>
  <si>
    <t>Realised losses (%)</t>
  </si>
  <si>
    <t>M12a</t>
  </si>
  <si>
    <t>Realised losses (DKKm)</t>
  </si>
  <si>
    <t>M12</t>
  </si>
  <si>
    <t>90 day Non-performing loans by property type, as percentage of lending, by continous LTV bracket, %</t>
  </si>
  <si>
    <t>M11b</t>
  </si>
  <si>
    <t>90 day Non-performing loans by property type, as percentage of lending, %</t>
  </si>
  <si>
    <t>M11a</t>
  </si>
  <si>
    <t>90 day Non-performing loans by property type, as percentage of instalments payments, %</t>
  </si>
  <si>
    <t>M11</t>
  </si>
  <si>
    <t>Lending by remaining maturity, DKKbn</t>
  </si>
  <si>
    <t>M10</t>
  </si>
  <si>
    <t>Lending by Seasoning, DKKbn (Seasoning defined by duration of customer relationship)</t>
  </si>
  <si>
    <t>M9</t>
  </si>
  <si>
    <t>Lending by loan type - All loans, DKKbn</t>
  </si>
  <si>
    <t>M8</t>
  </si>
  <si>
    <t>Lending by loan type - Repayment Loans / Amortizing Loans, DKKbn</t>
  </si>
  <si>
    <t>M7</t>
  </si>
  <si>
    <t>Lending by loan type - IO Loans, DKKbn</t>
  </si>
  <si>
    <t>M6</t>
  </si>
  <si>
    <t>Lending by region, DKKbn</t>
  </si>
  <si>
    <t>M5</t>
  </si>
  <si>
    <t>Lending, by-loan to-value (LTV), current property value, Per cent ("Sidste krone")</t>
  </si>
  <si>
    <t>M4d</t>
  </si>
  <si>
    <t>Lending, by-loan to-value (LTV), current property value, DKKbn ("Sidste krone")</t>
  </si>
  <si>
    <t>M4c</t>
  </si>
  <si>
    <t>Lending, by-loan to-value (LTV), current property value, Per cent</t>
  </si>
  <si>
    <t>M4b</t>
  </si>
  <si>
    <t>Lending, by-loan to-value (LTV), current property value, DKKbn</t>
  </si>
  <si>
    <t>M4a</t>
  </si>
  <si>
    <t>Lending, by loan size, DKKbn</t>
  </si>
  <si>
    <t>M3</t>
  </si>
  <si>
    <t>Lending by property category, DKKbn</t>
  </si>
  <si>
    <t>M2</t>
  </si>
  <si>
    <t>Number of loans by property category</t>
  </si>
  <si>
    <t>M1</t>
  </si>
  <si>
    <t>Additional characteristics of ALM business model for issued CBs</t>
  </si>
  <si>
    <t>G4</t>
  </si>
  <si>
    <t>Legal ALM (balance principle) adherence</t>
  </si>
  <si>
    <t>G3</t>
  </si>
  <si>
    <t>Interest and currency risk</t>
  </si>
  <si>
    <t>G2.2</t>
  </si>
  <si>
    <t>Cover assets and maturity structure</t>
  </si>
  <si>
    <t>G2.1a-f</t>
  </si>
  <si>
    <t>Outstanding CBs</t>
  </si>
  <si>
    <t>G2</t>
  </si>
  <si>
    <t xml:space="preserve">General cover pool information </t>
  </si>
  <si>
    <t>G1.1</t>
  </si>
  <si>
    <t>Cover Pool Information</t>
  </si>
  <si>
    <t>General Issuer Detail</t>
  </si>
  <si>
    <t>Specialised mortgage banks</t>
  </si>
  <si>
    <t>As of</t>
  </si>
  <si>
    <t>National Transparency Template : Contents</t>
  </si>
  <si>
    <t>To Contents</t>
  </si>
  <si>
    <t>Loan loss provisions (sum of total individual and group wise loan loss provisions, end of quarter)</t>
  </si>
  <si>
    <t>Non-performing loans (See definition in table X1)</t>
  </si>
  <si>
    <t>Eligibility as covered bond collateral</t>
  </si>
  <si>
    <t>-       Subsidised</t>
  </si>
  <si>
    <t>-        Commercial (office and business, industry, agriculture, manufacture, social and cultural, ships)</t>
  </si>
  <si>
    <t>-        Residential (owner-occ., private rental, corporate housing, holiday houses)</t>
  </si>
  <si>
    <t>Customer type</t>
  </si>
  <si>
    <t>-       Other</t>
  </si>
  <si>
    <t>-       USD</t>
  </si>
  <si>
    <t>-       EUR</t>
  </si>
  <si>
    <t>-       DKK</t>
  </si>
  <si>
    <t>Currency</t>
  </si>
  <si>
    <t>-       over 5 years</t>
  </si>
  <si>
    <t>-       &lt; 1 &lt;= 5 years</t>
  </si>
  <si>
    <t>-       0 &lt;= 1 year</t>
  </si>
  <si>
    <t>Maturity</t>
  </si>
  <si>
    <t xml:space="preserve">Composition by </t>
  </si>
  <si>
    <t>Total customer loans (market value)</t>
  </si>
  <si>
    <t>Customer loans (mortgage) (DKKbn)</t>
  </si>
  <si>
    <t>Value of acquired properties / ships (temporary possessions, end quarter)</t>
  </si>
  <si>
    <t>Net loan losses (Net loan losses and net loan loss provisions)</t>
  </si>
  <si>
    <t>ND</t>
  </si>
  <si>
    <t xml:space="preserve">Guarantees (e.g. provided by states, municipals, banks) </t>
  </si>
  <si>
    <t>Senior Secured Bonds (Sec. 15 bonds)</t>
  </si>
  <si>
    <t>Outstanding Senior Unsecured Liabilities</t>
  </si>
  <si>
    <t>Outstanding Covered Bonds (fair value)</t>
  </si>
  <si>
    <t>Solvency Ratio (%)</t>
  </si>
  <si>
    <t>Tier 1 Ratio (%)</t>
  </si>
  <si>
    <t>of which: Used/registered for covered bond collateral pool</t>
  </si>
  <si>
    <t>Total Customer Loans (fair value)</t>
  </si>
  <si>
    <t>Total Balance Sheet Assets</t>
  </si>
  <si>
    <t>Q3 2024</t>
  </si>
  <si>
    <t>Q4 2024</t>
  </si>
  <si>
    <t>Q1 2025</t>
  </si>
  <si>
    <t>Q2 2025</t>
  </si>
  <si>
    <t>(DKKbn – except Tier 1 and Solvency Ratio)</t>
  </si>
  <si>
    <t xml:space="preserve">Key information regarding issuers' balance sheet </t>
  </si>
  <si>
    <t xml:space="preserve">Table A.    General Issuer Detail </t>
  </si>
  <si>
    <t> x</t>
  </si>
  <si>
    <t>Asset substitution in cover pool allowed?</t>
  </si>
  <si>
    <t>Pass-through cash flow from borrowers to investors?</t>
  </si>
  <si>
    <t>One-to-one balance between terms of granted loans and bonds issued, i.e. daily tap issuance?</t>
  </si>
  <si>
    <t>No</t>
  </si>
  <si>
    <t>Yes</t>
  </si>
  <si>
    <t>Issue adherence</t>
  </si>
  <si>
    <t>Table G4 – Additional characteristics of ALM business model for issued CBs</t>
  </si>
  <si>
    <t>1) Cf. the Danish Executive Order on bond issuance, balance principle and risk management. See X3 for definitions.</t>
  </si>
  <si>
    <t>Specific balance principle</t>
  </si>
  <si>
    <t>General balance principle</t>
  </si>
  <si>
    <r>
      <t>Table G3 – Legal ALM (balance principle) adherence</t>
    </r>
    <r>
      <rPr>
        <b/>
        <vertAlign val="superscript"/>
        <sz val="12"/>
        <color theme="1"/>
        <rFont val="Century Gothic"/>
        <family val="2"/>
      </rPr>
      <t>1</t>
    </r>
  </si>
  <si>
    <r>
      <t>-</t>
    </r>
    <r>
      <rPr>
        <sz val="7"/>
        <color theme="1"/>
        <rFont val="Century Gothic"/>
        <family val="2"/>
      </rPr>
      <t xml:space="preserve">          </t>
    </r>
    <r>
      <rPr>
        <sz val="11"/>
        <color theme="1"/>
        <rFont val="Century Gothic"/>
        <family val="2"/>
      </rPr>
      <t xml:space="preserve">Of which… </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</si>
  <si>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</si>
  <si>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Of which  EUR</t>
    </r>
  </si>
  <si>
    <t>Un-hedged currency risk</t>
  </si>
  <si>
    <t>Un-hedged interest rate risk</t>
  </si>
  <si>
    <t>Completely hedged with derivatives</t>
  </si>
  <si>
    <t>Match funded (without interest and/or currency risk)</t>
  </si>
  <si>
    <t>DKK. 0.4 bn.</t>
  </si>
  <si>
    <r>
      <t xml:space="preserve">Total  value of loans </t>
    </r>
    <r>
      <rPr>
        <b/>
        <sz val="11"/>
        <color theme="1"/>
        <rFont val="Century Gothic"/>
        <family val="2"/>
      </rPr>
      <t>funded</t>
    </r>
    <r>
      <rPr>
        <sz val="11"/>
        <color theme="1"/>
        <rFont val="Century Gothic"/>
        <family val="2"/>
      </rPr>
      <t xml:space="preserve"> in cover pool</t>
    </r>
  </si>
  <si>
    <t>Table G2.2 – Interest and currency risk</t>
  </si>
  <si>
    <t>&gt; 5  years</t>
  </si>
  <si>
    <r>
      <t xml:space="preserve">&gt;1- </t>
    </r>
    <r>
      <rPr>
        <u/>
        <sz val="11"/>
        <rFont val="Century Gothic"/>
        <family val="2"/>
      </rPr>
      <t xml:space="preserve">&lt; </t>
    </r>
    <r>
      <rPr>
        <sz val="11"/>
        <rFont val="Century Gothic"/>
        <family val="2"/>
      </rPr>
      <t>5 years</t>
    </r>
  </si>
  <si>
    <r>
      <t>0-</t>
    </r>
    <r>
      <rPr>
        <u/>
        <sz val="11"/>
        <rFont val="Century Gothic"/>
        <family val="2"/>
      </rPr>
      <t>&lt;</t>
    </r>
    <r>
      <rPr>
        <sz val="11"/>
        <rFont val="Century Gothic"/>
        <family val="2"/>
      </rPr>
      <t>1 year</t>
    </r>
  </si>
  <si>
    <t>Table G2.1f - Other Derivatives  (subordinated)</t>
  </si>
  <si>
    <t>Table G2.1e - Derivatives at programme level (not subordinated / pari passu with covered bonds)</t>
  </si>
  <si>
    <t>Other assets, total (distributed pro rata after total assets in credit institution and cover pool)</t>
  </si>
  <si>
    <t xml:space="preserve">Table G2.1d - Assets other than the loan portfolio in the cover pool  </t>
  </si>
  <si>
    <t>Exposures to/guaranteed by govenments etc. third countries</t>
  </si>
  <si>
    <t>Exposures to/guaranteed by govenments etc. in EU</t>
  </si>
  <si>
    <r>
      <t xml:space="preserve">&gt;1- </t>
    </r>
    <r>
      <rPr>
        <u/>
        <sz val="11"/>
        <color theme="1"/>
        <rFont val="Century Gothic"/>
        <family val="2"/>
      </rPr>
      <t xml:space="preserve">&lt; </t>
    </r>
    <r>
      <rPr>
        <sz val="11"/>
        <color theme="1"/>
        <rFont val="Century Gothic"/>
        <family val="2"/>
      </rPr>
      <t>5 years</t>
    </r>
  </si>
  <si>
    <r>
      <t>0-</t>
    </r>
    <r>
      <rPr>
        <u/>
        <sz val="11"/>
        <color theme="1"/>
        <rFont val="Century Gothic"/>
        <family val="2"/>
      </rPr>
      <t>&lt;</t>
    </r>
    <r>
      <rPr>
        <sz val="11"/>
        <color theme="1"/>
        <rFont val="Century Gothic"/>
        <family val="2"/>
      </rPr>
      <t>1 year</t>
    </r>
  </si>
  <si>
    <t>Maturity structure/Type of cover asset</t>
  </si>
  <si>
    <t xml:space="preserve">Table G2.1c - Assets other than the loan portfolio in the cover pool  </t>
  </si>
  <si>
    <t>Not rated</t>
  </si>
  <si>
    <t>etc.</t>
  </si>
  <si>
    <t xml:space="preserve">A- </t>
  </si>
  <si>
    <t xml:space="preserve">A </t>
  </si>
  <si>
    <t>A+</t>
  </si>
  <si>
    <t xml:space="preserve">AA- </t>
  </si>
  <si>
    <t>AA</t>
  </si>
  <si>
    <t>AA+</t>
  </si>
  <si>
    <t>AAA</t>
  </si>
  <si>
    <t>Rating/type of cover asset</t>
  </si>
  <si>
    <t xml:space="preserve">Table G2.1b - Assets other than the loan portfolio in the cover pool  </t>
  </si>
  <si>
    <t>Gilt-edged secutities / rating compliant capital</t>
  </si>
  <si>
    <t>Rating/maturity</t>
  </si>
  <si>
    <t xml:space="preserve">Table G2.1a - Assets other than the loan portfolio in the cover pool  </t>
  </si>
  <si>
    <t>Table G2.1a-f – Cover assets and maturity structure</t>
  </si>
  <si>
    <t>-</t>
  </si>
  <si>
    <t>Fitch</t>
  </si>
  <si>
    <t>S&amp;P</t>
  </si>
  <si>
    <t>Moody’s</t>
  </si>
  <si>
    <t>Rating</t>
  </si>
  <si>
    <t>Eligible for central bank repo</t>
  </si>
  <si>
    <t>CRD compliant</t>
  </si>
  <si>
    <t>UCITS compliant</t>
  </si>
  <si>
    <t>Currency denomination profile of issued CBs</t>
  </si>
  <si>
    <t>Capped floating rate</t>
  </si>
  <si>
    <t>Floating rate ( Floating rate constant for less than 1 year)</t>
  </si>
  <si>
    <t>Fixed rate (Fixed rate constant for more than 1 year)</t>
  </si>
  <si>
    <t>Interest rate profile of issued CBs</t>
  </si>
  <si>
    <t>Serial</t>
  </si>
  <si>
    <t>Annuity</t>
  </si>
  <si>
    <t>Bullet</t>
  </si>
  <si>
    <t>Amortisation profile of issued CBs</t>
  </si>
  <si>
    <t>&gt;  20 years</t>
  </si>
  <si>
    <t>10-20 years</t>
  </si>
  <si>
    <t>5-10 years</t>
  </si>
  <si>
    <t>&gt; 4 and ≤ 5 years</t>
  </si>
  <si>
    <t>&gt; 3 and ≤ 4 years</t>
  </si>
  <si>
    <t>&gt; 2 and ≤ 3 years</t>
  </si>
  <si>
    <t>&gt; 1 and ≤ 2 years</t>
  </si>
  <si>
    <t>1 year</t>
  </si>
  <si>
    <t>1 day – &lt; 1 year</t>
  </si>
  <si>
    <t>0-1 day</t>
  </si>
  <si>
    <t>Maturity of issued CBs</t>
  </si>
  <si>
    <t>Fair value of outstanding CBs (marked value)</t>
  </si>
  <si>
    <t>Nominal value of outstanding CBs</t>
  </si>
  <si>
    <t>DKKbn / Percentage of nominal outstanding CBs</t>
  </si>
  <si>
    <t>Table G2 – DLR Capital Centre G, Outstanding CBs</t>
  </si>
  <si>
    <t>Loan loss provisions (cover pool level - shown in Table A on issuer level) - Optional on cover pool level</t>
  </si>
  <si>
    <t>Total  capital coverage (rating compliant capital)</t>
  </si>
  <si>
    <t>Core tier 1 capital invested in gilt-edged securities</t>
  </si>
  <si>
    <t>Additional tier 1 capital (e.g. hybrid core capital)</t>
  </si>
  <si>
    <t>Tier 2 capital</t>
  </si>
  <si>
    <t>Proceeds from senior unsecured debt</t>
  </si>
  <si>
    <t>Proceeds from senior secured debt</t>
  </si>
  <si>
    <t>– hereof  amount maturing 0-1 day</t>
  </si>
  <si>
    <t>Mandatory (% of RWA, general, by law)</t>
  </si>
  <si>
    <t>Total (% of nom. value of outstanding CBs)</t>
  </si>
  <si>
    <t>Overcollateralisation ratio, %</t>
  </si>
  <si>
    <t>Overcollateralisation after correction</t>
  </si>
  <si>
    <t>Transmission or liquidation proceeds to CB holders</t>
  </si>
  <si>
    <t>Nominal cover pool (total value)</t>
  </si>
  <si>
    <r>
      <t>Table G1.1 – DLR Capital Centre G, General cover pool information</t>
    </r>
    <r>
      <rPr>
        <b/>
        <sz val="12"/>
        <color theme="1"/>
        <rFont val="Century Gothic"/>
        <family val="2"/>
      </rPr>
      <t xml:space="preserve"> </t>
    </r>
  </si>
  <si>
    <t>In %</t>
  </si>
  <si>
    <t>Table M3</t>
  </si>
  <si>
    <t>Social and cultural purposes</t>
  </si>
  <si>
    <t>Office and Business</t>
  </si>
  <si>
    <t>Manufacturing and Manual Industries</t>
  </si>
  <si>
    <t>Private rental</t>
  </si>
  <si>
    <t>Cooperative Housing</t>
  </si>
  <si>
    <t>Subsidised Housing</t>
  </si>
  <si>
    <t>Holiday houses</t>
  </si>
  <si>
    <t>Owner-occupied homes</t>
  </si>
  <si>
    <t>Table M2</t>
  </si>
  <si>
    <t>Table M1</t>
  </si>
  <si>
    <t>Property categories are defined according to Danish FSA's AS-reporting form</t>
  </si>
  <si>
    <t>Reporting date</t>
  </si>
  <si>
    <t>DLR Capital center G</t>
  </si>
  <si>
    <t>Properties for social and cultural purposes</t>
  </si>
  <si>
    <t>Agricultutal properties</t>
  </si>
  <si>
    <t>Avg. LTV (%)</t>
  </si>
  <si>
    <t>&gt; 100</t>
  </si>
  <si>
    <t>95 - 100</t>
  </si>
  <si>
    <t>90 - 94,9</t>
  </si>
  <si>
    <t>85 - 89,9</t>
  </si>
  <si>
    <t>80 - 84,9</t>
  </si>
  <si>
    <t>70 - 79,9</t>
  </si>
  <si>
    <t>60 - 69,9</t>
  </si>
  <si>
    <t>40 - 59,9</t>
  </si>
  <si>
    <t>20 - 39,9</t>
  </si>
  <si>
    <t>0 - 19,9</t>
  </si>
  <si>
    <t>Per cent</t>
  </si>
  <si>
    <t>Lending, by-loan to-value (LTV), current property value, per cent ("Total loan in the highest LTV bracket")</t>
  </si>
  <si>
    <t>Table M4d</t>
  </si>
  <si>
    <t>DKK bn</t>
  </si>
  <si>
    <t>Lending, by-loan to-value (LTV), current property value, DKKbn ("Total loan in the highest LTV bracket")</t>
  </si>
  <si>
    <t>Table M4c</t>
  </si>
  <si>
    <r>
      <t xml:space="preserve">Lending, by-loan to-value (LTV), current property value, </t>
    </r>
    <r>
      <rPr>
        <b/>
        <i/>
        <sz val="11"/>
        <rFont val="Century Gothic"/>
        <family val="2"/>
      </rPr>
      <t>per cent ("Continously distributed into LTV brackets")</t>
    </r>
  </si>
  <si>
    <t>Table M4b</t>
  </si>
  <si>
    <t>Lending, by-loan to-value (LTV), current property value, DKKbn ("Continously distributed into LTV brackets")</t>
  </si>
  <si>
    <t>Table M4a</t>
  </si>
  <si>
    <t>* Contains owner-occupied homes on the Feroe Island, and owner-occupied homes and commercial real estate on Greenland</t>
  </si>
  <si>
    <t>Outside Denmark*</t>
  </si>
  <si>
    <t>Southern Jutland &amp; Funen (Region Syddanmark)</t>
  </si>
  <si>
    <t>Eastern Jutland (Region Midtjylland)</t>
  </si>
  <si>
    <t>Northern Jutland (Region Nordjylland)</t>
  </si>
  <si>
    <t>Remaining Zealand &amp; Bornholm (Region Sjælland)</t>
  </si>
  <si>
    <t>Greater Copenhagen area (Region Hovedstaden)</t>
  </si>
  <si>
    <t>Table M5 - Total</t>
  </si>
  <si>
    <t>- Capped floaters</t>
  </si>
  <si>
    <t>- Non Capped floaters</t>
  </si>
  <si>
    <t>Money market based loans</t>
  </si>
  <si>
    <t>- rate fixed &gt; 5 years</t>
  </si>
  <si>
    <t>- rate fixed &gt; 3 and ≤ 5 years</t>
  </si>
  <si>
    <t>- rate fixed &gt; 1 and ≤ 3 years</t>
  </si>
  <si>
    <r>
      <t xml:space="preserve">- rate fixed </t>
    </r>
    <r>
      <rPr>
        <b/>
        <sz val="11"/>
        <rFont val="Century Gothic"/>
        <family val="2"/>
      </rPr>
      <t>≤</t>
    </r>
    <r>
      <rPr>
        <sz val="11"/>
        <rFont val="Century Gothic"/>
        <family val="2"/>
      </rPr>
      <t xml:space="preserve"> 1 year</t>
    </r>
  </si>
  <si>
    <t>Fixed-rate shorter period than maturity (ARM's etc.)</t>
  </si>
  <si>
    <t>Fixed-rate to maturity</t>
  </si>
  <si>
    <t>Index Loans</t>
  </si>
  <si>
    <t>Table M8</t>
  </si>
  <si>
    <t>Table M7</t>
  </si>
  <si>
    <t>*Interest-only loans at time of compilation. Interest-only is typically limited to a maximum of 10 years</t>
  </si>
  <si>
    <t>Table M6</t>
  </si>
  <si>
    <t>Note: Losses are reported on a company level, as the annualised loss as percentage of total  lending within each property category</t>
  </si>
  <si>
    <t>Total realised losses, %*</t>
  </si>
  <si>
    <t>Table M12a</t>
  </si>
  <si>
    <t>Note: Losses are reported on a company level, as the quarterly total realised losses</t>
  </si>
  <si>
    <t>Total realised losses*</t>
  </si>
  <si>
    <t>Realised losses (DKK million)</t>
  </si>
  <si>
    <t>Table M12</t>
  </si>
  <si>
    <t>Note: 90 days NPL ratio defined as in table 11a</t>
  </si>
  <si>
    <t>&gt;100 per cent LTV</t>
  </si>
  <si>
    <t>90-100 per cent LTV</t>
  </si>
  <si>
    <t>80-89.9 per cent LTV</t>
  </si>
  <si>
    <t>70-79.9 per cent LTV</t>
  </si>
  <si>
    <t>60-69.9 per cent LTV</t>
  </si>
  <si>
    <t>&lt; 60per cent LTV</t>
  </si>
  <si>
    <t>Table M11b</t>
  </si>
  <si>
    <t>Note: 90 days NPL ratio defined as outstanding debt on loans with arrears of 90 days or more as percentage of total outstanding debt</t>
  </si>
  <si>
    <t>90 day NPL</t>
  </si>
  <si>
    <t>Table M11a</t>
  </si>
  <si>
    <t>Note: 90 days NPL ratio defined as term payments on loans with arrears of 90 days or more, as percentage of total term payments</t>
  </si>
  <si>
    <t>90 day Non-performing loans by property type, as percentage of total payments, %</t>
  </si>
  <si>
    <t>Table M11</t>
  </si>
  <si>
    <t>≥ 20 Years</t>
  </si>
  <si>
    <t>≥ 10 - ≤ 20 Years</t>
  </si>
  <si>
    <t>≥ 5 - ≤ 10 Years</t>
  </si>
  <si>
    <t>≥ 3 - ≤ 5 Years</t>
  </si>
  <si>
    <t>≥  1 - ≤ 3 Years</t>
  </si>
  <si>
    <t>&lt; 1 Years</t>
  </si>
  <si>
    <t>Table M10</t>
  </si>
  <si>
    <t>≥ 60 months</t>
  </si>
  <si>
    <t>≥ 36 - ≤ 60 months</t>
  </si>
  <si>
    <t>≥ 24 - ≤ 36 months</t>
  </si>
  <si>
    <t>≥  12 - ≤ 24 months</t>
  </si>
  <si>
    <t>&lt; 12 months</t>
  </si>
  <si>
    <r>
      <t>Lending by Seasoning, DKKbn</t>
    </r>
    <r>
      <rPr>
        <i/>
        <sz val="8"/>
        <color theme="1"/>
        <rFont val="Century Gothic"/>
        <family val="2"/>
      </rPr>
      <t xml:space="preserve"> (Seasoning defined by duration of customer relationship)</t>
    </r>
  </si>
  <si>
    <t>Table M9</t>
  </si>
  <si>
    <t>Should the LTV on an individual loan increase beyond the legal maximum, fx due to falling property prices, the mortgage institute must inject additional collateral into the cover pool to secure full collateral coverage.</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</si>
  <si>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</si>
  <si>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Frequency of collateral valuation for the purpose of calculating the LTV</t>
  </si>
  <si>
    <t>In this case, the loan will be distributed with 100 per cent into the fifth bracket (70-79.9)</t>
  </si>
  <si>
    <t>Example on marginal distribution into LTV brackets for a loan with fair value of 75 per cent</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</si>
  <si>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</si>
  <si>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 xml:space="preserve">LTV is calculated on each property on a loan-by-loan basis, and takes into account prior-ranking loans at fair values relative to the estimated property value based on the most recent valuation or approved market value.
</t>
  </si>
  <si>
    <t>Describe the method on which your LTV calculation is based</t>
  </si>
  <si>
    <t>Legal framework for valuation and LTV-calculation follow the rules of the Danish FSA - Bekendtgørelse nr. 687 af 20. juni 2007</t>
  </si>
  <si>
    <t xml:space="preserve">Loan-to-Value (LTV) </t>
  </si>
  <si>
    <t>The guarantors are Danish regional and local banks that at the same time are shareholders of DLR Kredit A/S.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</si>
  <si>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</si>
  <si>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</si>
  <si>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</si>
  <si>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How are the loans guaranteed?</t>
  </si>
  <si>
    <t>Guaranteed loans (if part of the cover pool)</t>
  </si>
  <si>
    <t>(N/A for some issuers)</t>
  </si>
  <si>
    <t xml:space="preserve">Issuer specific </t>
  </si>
  <si>
    <t xml:space="preserve">Key Concepts Explanation </t>
  </si>
  <si>
    <t>Table X2</t>
  </si>
  <si>
    <r>
      <t xml:space="preserve">The Danish FSA set rules for loan loss provisioning. In case of </t>
    </r>
    <r>
      <rPr>
        <sz val="11"/>
        <color theme="1"/>
        <rFont val="Century Gothic"/>
        <family val="2"/>
      </rPr>
      <t>objective evidence of value reduction (OIV) provisioning for potential losses must be made.</t>
    </r>
  </si>
  <si>
    <t>If NPL and/or loans in foreclosure procedure are part of the covered pool which provisions are made in respect of the value of these loans in the cover pool?</t>
  </si>
  <si>
    <t>Asset substitution is not allowed for specialised mortgage banks, hence loans in foreclosure are part of the cover pool.</t>
  </si>
  <si>
    <t xml:space="preserve">Are loans in foreclosure procedure part of eligible assets in cover pool?  </t>
  </si>
  <si>
    <t>Asset substitution is not allowed for specialised mortgage banks, hence NPLs are part of the cover pool.</t>
  </si>
  <si>
    <t>Are NPLs parts of eligible assets in cover pool? Are NPL parts of non eligible assets in cover pool?</t>
  </si>
  <si>
    <t>No distinction made. Asset substitution is not allowed for specialised mortgage banks.</t>
  </si>
  <si>
    <t>Explain how you distinguish between performing and nonperforming loans in the cover pool?</t>
  </si>
  <si>
    <t>The NPL rate is calculated at different time periods after the original payment date. Standard in Table A is 90 day arrear.</t>
  </si>
  <si>
    <t>Describe how you define NPLs</t>
  </si>
  <si>
    <t>NPL (Non-performing loans)</t>
  </si>
  <si>
    <r>
      <t>·</t>
    </r>
    <r>
      <rPr>
        <sz val="11"/>
        <color theme="1"/>
        <rFont val="Century Gothic"/>
        <family val="2"/>
      </rPr>
      <t>       Nurseries</t>
    </r>
  </si>
  <si>
    <r>
      <t>·</t>
    </r>
    <r>
      <rPr>
        <sz val="11"/>
        <color theme="1"/>
        <rFont val="Century Gothic"/>
        <family val="2"/>
      </rPr>
      <t>       Forestry</t>
    </r>
  </si>
  <si>
    <r>
      <t>·</t>
    </r>
    <r>
      <rPr>
        <sz val="11"/>
        <color theme="1"/>
        <rFont val="Century Gothic"/>
        <family val="2"/>
      </rPr>
      <t>       Agriculture</t>
    </r>
  </si>
  <si>
    <r>
      <t>·</t>
    </r>
    <r>
      <rPr>
        <sz val="11"/>
        <color theme="1"/>
        <rFont val="Century Gothic"/>
        <family val="2"/>
      </rPr>
      <t>       Congress and conference centres</t>
    </r>
  </si>
  <si>
    <r>
      <t>·</t>
    </r>
    <r>
      <rPr>
        <sz val="11"/>
        <color theme="1"/>
        <rFont val="Century Gothic"/>
        <family val="2"/>
      </rPr>
      <t>       Hotels and resorts </t>
    </r>
  </si>
  <si>
    <r>
      <t>·</t>
    </r>
    <r>
      <rPr>
        <sz val="11"/>
        <color theme="1"/>
        <rFont val="Century Gothic"/>
        <family val="2"/>
      </rPr>
      <t>       Restaurants, inns etc.</t>
    </r>
  </si>
  <si>
    <r>
      <t>·</t>
    </r>
    <r>
      <rPr>
        <sz val="11"/>
        <color theme="1"/>
        <rFont val="Century Gothic"/>
        <family val="2"/>
      </rPr>
      <t>       Warehouse</t>
    </r>
  </si>
  <si>
    <t>·       Retail/shop</t>
  </si>
  <si>
    <t>·       Office</t>
  </si>
  <si>
    <t>E.g.: Private rental, Manufacturing and Manual Industries, Offices and Business, Agriculture.</t>
  </si>
  <si>
    <t>The Danish FSA sets guidelines for the grouping of property in categories. Examples of application of which classifies property as commercial are:</t>
  </si>
  <si>
    <t>Describe when you classify a property as commercial?</t>
  </si>
  <si>
    <t xml:space="preserve">Property which primary purpose is owner occupation is characterised as residential. Whereas properties primarily used for commercial purposes are classified as commercial (cf. below). </t>
  </si>
  <si>
    <t>Description of the difference made between residential/owner occupied and commercial properties</t>
  </si>
  <si>
    <t xml:space="preserve">Residential versus commercial mortgages </t>
  </si>
  <si>
    <t>If issuers Key Concepts Explanation differs from general practice: State and explain in this column.</t>
  </si>
  <si>
    <t xml:space="preserve">General practice in Danish market </t>
  </si>
  <si>
    <t>Table X1</t>
  </si>
  <si>
    <t>To Frontpage</t>
  </si>
  <si>
    <t>Seasoning defined by duration of customer relationship, calculated from the first disbursement of a mortgage loan.</t>
  </si>
  <si>
    <t>Seasoning</t>
  </si>
  <si>
    <t>Table M9-10</t>
  </si>
  <si>
    <t>Any other loan types, which not comply with the above mentioned.</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</si>
  <si>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</si>
  <si>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</si>
  <si>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</si>
  <si>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Non Capped floaters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</si>
  <si>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</si>
  <si>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</si>
  <si>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Adjustable Rate Mortgages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</si>
  <si>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</si>
  <si>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Fixed-rate loans</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</si>
  <si>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</si>
  <si>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Table M6-M8</t>
  </si>
  <si>
    <t>Property, that can not be placed in the categories above, fx unused land or green energy plants.  Max LTV 70 % (legislation).</t>
  </si>
  <si>
    <t>Property used for education, kindergardens, museums and other buildings for public use. Max LTV  70 % (legislation).</t>
  </si>
  <si>
    <t>Property and land for agricultural use. Max LTV 70 % (legislation). Lending from 60 - 70 % LTV however only against additional collateral.</t>
  </si>
  <si>
    <t>Office property and retail buildings for own use or for rent. Max LTV 60 % (legislation).</t>
  </si>
  <si>
    <t>Industrial and manufacturing buildings and warehouses for own use or for renting. Max LTV 60 % (legislation).</t>
  </si>
  <si>
    <t>Residential property rented out to private tenants. Max LTV 80 % (legislation).</t>
  </si>
  <si>
    <t>Residential property owned and administered by the cooperative and used by the members of the cooperative.  Max LTV 80 % (legislation).</t>
  </si>
  <si>
    <t>Residential rental properties subsidised by the goverment. Max LTV 80 % (legislation). LTVs above 80 % can be granted against full government guarantee.</t>
  </si>
  <si>
    <t>Holiday houses for owner's own use or for subletting. Max LTV 60 % (legislation).</t>
  </si>
  <si>
    <t>Private owned residential properties used by the owner,  Max LTV 80 % (legislation).</t>
  </si>
  <si>
    <t>Table M1-M5</t>
  </si>
  <si>
    <t>No, (due to Danish legislation) asset substitution is not allowed/possible.</t>
  </si>
  <si>
    <t>Yes, the mortgage bank is an intermediary between persons requiring loans for the purchase of real properties and investors funding the loans by purchasing bonds.</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</si>
  <si>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</si>
  <si>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Table G4</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</si>
  <si>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</si>
  <si>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The general balance principle does not require a one-to-one balance between the loan and the bonds issued. This gives the credit institution a wider scope for taking liquidity risk than the more strict specific balance principle.</t>
  </si>
  <si>
    <t>Table G3</t>
  </si>
  <si>
    <t>Equity capital and retained earnings.</t>
  </si>
  <si>
    <t>Core tier 1 capital</t>
  </si>
  <si>
    <t>Hybrid Tier 1 capital (perpetual debt instruments).</t>
  </si>
  <si>
    <t>Subordinated debt</t>
  </si>
  <si>
    <t>Issuer's senior unsecured liabilities targeted to finance OC- and LTV-ratio requirements in cover pool</t>
  </si>
  <si>
    <t>Senior unsecured debt</t>
  </si>
  <si>
    <t>Total nominal value of senior secured debt</t>
  </si>
  <si>
    <t>Senior secured debt</t>
  </si>
  <si>
    <t>Total value of cover pool less nominal value of covered bonds</t>
  </si>
  <si>
    <t>Overcollateralisation</t>
  </si>
  <si>
    <t>Liquidity due to be paid out next day in connection with refinancing</t>
  </si>
  <si>
    <t>Transmission or liquidation proceeds to CB holders (for redemption of CBs maturing 0-1 day)</t>
  </si>
  <si>
    <t>Sum of nominal value of covered bonds + Senior secured debt + capital. Capital is:  Additional tier 1 capital (e.g. hybrid core capital) and Core tier 1 capital</t>
  </si>
  <si>
    <t>Table G1.1</t>
  </si>
  <si>
    <t>All individual and group wise loan loss provisions, as stated in the issuer´s interim and annual accounts</t>
  </si>
  <si>
    <t>Loan loss provisions (sum of total individual and group wise loss provisions, end of quarter)</t>
  </si>
  <si>
    <t>Please see definition of Non-performing loans in table X1</t>
  </si>
  <si>
    <t>Maturity distribution of all mortgage credit loans</t>
  </si>
  <si>
    <t>All mortgage credit loans funded by the issue of covered mortgage bonds or mortgage bonds, measured at market value</t>
  </si>
  <si>
    <t>Value as entered in interim and annual reports and as reported to the DFSA; The lower of the carrying amount at the time of classification and the fair value less selling costs.</t>
  </si>
  <si>
    <t>The item taken from the issuer´s profit &amp; loss account</t>
  </si>
  <si>
    <t xml:space="preserve">All guarantees backing the granted loans provided by e.g. states, municipalities or banks  </t>
  </si>
  <si>
    <t>Senior secured bonds - formerly known as JCB (Section 15 bonds)</t>
  </si>
  <si>
    <t>Senior Secured Bonds</t>
  </si>
  <si>
    <t xml:space="preserve">All outstanding senior unsecured liabilities including any intra-group senior unsecured liabilities to finance OC- and LTV-ratio requirements    </t>
  </si>
  <si>
    <t>The circulating amount of covered bonds (including covered mortgage bonds and mortgage bonds)</t>
  </si>
  <si>
    <t>The solvency ratio as stipulated in DFSA regulations</t>
  </si>
  <si>
    <t>The tier 1 capital ratio as stipulated in DFSA regulations</t>
  </si>
  <si>
    <t>All mortgage credit loans funded by the issue of covered mortgage bonds or mortgage bonds,  measured at fair value</t>
  </si>
  <si>
    <t>Total Customer Loans(fair value)</t>
  </si>
  <si>
    <t>Total balance sheet assets as reported in the interim or annual reports of the issuer, fair value</t>
  </si>
  <si>
    <t>Table A</t>
  </si>
  <si>
    <t>Table X3</t>
  </si>
  <si>
    <t>Reporting Date: 2025-08-21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</si>
</sst>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1"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20"/>
      <color theme="1"/>
      <name val="Century Gothic"/>
      <family val="2"/>
    </font>
    <font>
      <sz val="30"/>
      <color rgb="FF296053"/>
      <name val="Georgia"/>
      <family val="1"/>
    </font>
    <font>
      <b/>
      <sz val="16"/>
      <name val="Century Gothic"/>
      <family val="2"/>
    </font>
    <font>
      <sz val="12"/>
      <color theme="1"/>
      <name val="Arial"/>
      <family val="2"/>
    </font>
    <font>
      <b/>
      <sz val="12"/>
      <color theme="1"/>
      <name val="Arial"/>
      <family val="2"/>
    </font>
    <font>
      <sz val="12"/>
      <color theme="1"/>
      <name val="Century Gothic"/>
      <family val="2"/>
    </font>
    <font>
      <b/>
      <sz val="12"/>
      <color theme="1"/>
      <name val="Century Gothic"/>
      <family val="2"/>
    </font>
    <font>
      <u/>
      <sz val="9.35"/>
      <color theme="10"/>
      <name val="Calibri"/>
      <family val="2"/>
    </font>
    <font>
      <u/>
      <sz val="12"/>
      <color theme="10"/>
      <name val="Century Gothic"/>
      <family val="2"/>
    </font>
    <font>
      <b/>
      <u/>
      <sz val="12"/>
      <color theme="1"/>
      <name val="Century Gothic"/>
      <family val="2"/>
    </font>
    <font>
      <sz val="11"/>
      <color theme="1"/>
      <name val="Century Gothic"/>
      <family val="2"/>
    </font>
    <font>
      <b/>
      <sz val="11"/>
      <color theme="1"/>
      <name val="Century Gothic"/>
      <family val="2"/>
    </font>
    <font>
      <b/>
      <sz val="20"/>
      <color theme="1" tint="0.499984740745262"/>
      <name val="Georgia"/>
      <family val="1"/>
    </font>
    <font>
      <u/>
      <sz val="9.35"/>
      <color theme="10"/>
      <name val="Century Gothic"/>
      <family val="2"/>
    </font>
    <font>
      <sz val="11"/>
      <color rgb="FF000000"/>
      <name val="Century Gothic"/>
      <family val="2"/>
    </font>
    <font>
      <b/>
      <sz val="11"/>
      <color rgb="FF000000"/>
      <name val="Century Gothic"/>
      <family val="2"/>
    </font>
    <font>
      <b/>
      <i/>
      <sz val="11"/>
      <color rgb="FF000000"/>
      <name val="Century Gothic"/>
      <family val="2"/>
    </font>
    <font>
      <b/>
      <sz val="12"/>
      <color theme="0" tint="-0.499984740745262"/>
      <name val="Century Gothic"/>
      <family val="2"/>
    </font>
    <font>
      <i/>
      <sz val="11"/>
      <color rgb="FF000000"/>
      <name val="Century Gothic"/>
      <family val="2"/>
    </font>
    <font>
      <b/>
      <sz val="12"/>
      <color rgb="FF000000"/>
      <name val="Century Gothic"/>
      <family val="2"/>
    </font>
    <font>
      <b/>
      <i/>
      <sz val="11"/>
      <name val="Century Gothic"/>
      <family val="2"/>
    </font>
    <font>
      <b/>
      <sz val="14"/>
      <color theme="0" tint="-0.499984740745262"/>
      <name val="Century Gothic"/>
      <family val="2"/>
    </font>
    <font>
      <sz val="8"/>
      <color theme="1"/>
      <name val="Century Gothic"/>
      <family val="2"/>
    </font>
    <font>
      <i/>
      <sz val="10"/>
      <color theme="1"/>
      <name val="Century Gothic"/>
      <family val="2"/>
    </font>
    <font>
      <i/>
      <sz val="11"/>
      <color theme="1"/>
      <name val="Century Gothic"/>
      <family val="2"/>
    </font>
    <font>
      <b/>
      <vertAlign val="superscript"/>
      <sz val="12"/>
      <color theme="1"/>
      <name val="Century Gothic"/>
      <family val="2"/>
    </font>
    <font>
      <sz val="11"/>
      <name val="Century Gothic"/>
      <family val="2"/>
    </font>
    <font>
      <sz val="7"/>
      <color theme="1"/>
      <name val="Century Gothic"/>
      <family val="2"/>
    </font>
    <font>
      <u/>
      <sz val="11"/>
      <name val="Century Gothic"/>
      <family val="2"/>
    </font>
    <font>
      <b/>
      <sz val="11"/>
      <name val="Century Gothic"/>
      <family val="2"/>
    </font>
    <font>
      <u/>
      <sz val="11"/>
      <color theme="1"/>
      <name val="Century Gothic"/>
      <family val="2"/>
    </font>
    <font>
      <sz val="11"/>
      <color rgb="FFFF0000"/>
      <name val="Century Gothic"/>
      <family val="2"/>
    </font>
    <font>
      <i/>
      <sz val="11"/>
      <name val="Century Gothic"/>
      <family val="2"/>
    </font>
    <font>
      <b/>
      <i/>
      <sz val="11"/>
      <color theme="1"/>
      <name val="Century Gothic"/>
      <family val="2"/>
    </font>
    <font>
      <b/>
      <sz val="9"/>
      <color rgb="FF000000"/>
      <name val="Century Gothic"/>
      <family val="2"/>
    </font>
    <font>
      <i/>
      <sz val="8"/>
      <color theme="1"/>
      <name val="Century Gothic"/>
      <family val="2"/>
    </font>
    <font>
      <b/>
      <i/>
      <sz val="10"/>
      <color rgb="FF000000"/>
      <name val="Century Gothic"/>
      <family val="2"/>
    </font>
    <font>
      <b/>
      <sz val="10"/>
      <color rgb="FF000000"/>
      <name val="Century Gothic"/>
      <family val="2"/>
    </font>
    <font>
      <sz val="8"/>
      <color rgb="FF000000"/>
      <name val="Century Gothic"/>
      <family val="2"/>
    </font>
    <font>
      <b/>
      <u/>
      <sz val="9.35"/>
      <color rgb="FF0000FF"/>
      <name val="Century Gothic"/>
      <family val="2"/>
    </font>
  </fonts>
  <fills count="14">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58" fillId="0" borderId="0" applyNumberFormat="0" applyFill="0" applyBorder="0" applyAlignment="0" applyProtection="0">
      <alignment vertical="top"/>
      <protection locked="0"/>
    </xf>
    <xf numFmtId="164" fontId="4" fillId="0" borderId="0" applyFont="0" applyFill="0" applyBorder="0" applyAlignment="0" applyProtection="0"/>
  </cellStyleXfs>
  <cellXfs count="519">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0" fontId="14" fillId="0" borderId="0" xfId="2" applyAlignment="1" applyProtection="1">
      <alignment horizontal="center" vertical="center" wrapText="1"/>
      <protection locked="0"/>
    </xf>
    <xf numFmtId="14" fontId="2" fillId="0" borderId="0" xfId="0" applyNumberFormat="1" applyFont="1" applyAlignment="1">
      <alignment horizontal="center" vertical="center" wrapText="1"/>
    </xf>
    <xf numFmtId="0" fontId="51" fillId="4" borderId="0" xfId="0" applyFont="1" applyFill="1" applyAlignment="1">
      <alignment horizontal="center" vertical="center"/>
    </xf>
    <xf numFmtId="0" fontId="52" fillId="4" borderId="0" xfId="0" applyFont="1" applyFill="1" applyAlignment="1">
      <alignment horizontal="center" vertical="center"/>
    </xf>
    <xf numFmtId="168" fontId="53" fillId="9" borderId="0" xfId="9" applyNumberFormat="1" applyFont="1" applyFill="1" applyAlignment="1">
      <alignment horizontal="center" vertical="center"/>
    </xf>
    <xf numFmtId="0" fontId="54" fillId="4" borderId="0" xfId="0" applyFont="1" applyFill="1"/>
    <xf numFmtId="0" fontId="55" fillId="4" borderId="0" xfId="0" applyFont="1" applyFill="1"/>
    <xf numFmtId="0" fontId="56" fillId="4" borderId="0" xfId="0" applyFont="1" applyFill="1"/>
    <xf numFmtId="0" fontId="57" fillId="4" borderId="0" xfId="0" applyFont="1" applyFill="1"/>
    <xf numFmtId="0" fontId="59" fillId="4" borderId="0" xfId="10" applyFont="1" applyFill="1" applyBorder="1" applyAlignment="1" applyProtection="1"/>
    <xf numFmtId="0" fontId="57" fillId="4" borderId="0" xfId="0" applyFont="1" applyFill="1" applyAlignment="1">
      <alignment horizontal="left"/>
    </xf>
    <xf numFmtId="0" fontId="60" fillId="4" borderId="0" xfId="0" applyFont="1" applyFill="1" applyAlignment="1">
      <alignment horizontal="left"/>
    </xf>
    <xf numFmtId="0" fontId="61" fillId="4" borderId="0" xfId="0" applyFont="1" applyFill="1"/>
    <xf numFmtId="168" fontId="62" fillId="4" borderId="0" xfId="0" quotePrefix="1" applyNumberFormat="1" applyFont="1" applyFill="1" applyAlignment="1">
      <alignment horizontal="left"/>
    </xf>
    <xf numFmtId="0" fontId="61" fillId="4" borderId="0" xfId="0" applyFont="1" applyFill="1" applyAlignment="1">
      <alignment horizontal="right"/>
    </xf>
    <xf numFmtId="0" fontId="3" fillId="4" borderId="0" xfId="0" applyFont="1" applyFill="1"/>
    <xf numFmtId="0" fontId="64" fillId="4" borderId="0" xfId="10" applyFont="1" applyFill="1" applyAlignment="1" applyProtection="1">
      <alignment horizontal="right"/>
    </xf>
    <xf numFmtId="169" fontId="65" fillId="4" borderId="35" xfId="0" applyNumberFormat="1" applyFont="1" applyFill="1" applyBorder="1" applyAlignment="1">
      <alignment vertical="center" wrapText="1"/>
    </xf>
    <xf numFmtId="0" fontId="65" fillId="4" borderId="35" xfId="0" applyFont="1" applyFill="1" applyBorder="1" applyAlignment="1">
      <alignment vertical="center" wrapText="1"/>
    </xf>
    <xf numFmtId="169" fontId="65" fillId="4" borderId="0" xfId="0" applyNumberFormat="1" applyFont="1" applyFill="1" applyAlignment="1">
      <alignment vertical="center" wrapText="1"/>
    </xf>
    <xf numFmtId="0" fontId="65" fillId="4" borderId="0" xfId="0" applyFont="1" applyFill="1" applyAlignment="1">
      <alignment vertical="center" wrapText="1"/>
    </xf>
    <xf numFmtId="169" fontId="61" fillId="4" borderId="35" xfId="11" applyNumberFormat="1" applyFont="1" applyFill="1" applyBorder="1" applyAlignment="1">
      <alignment wrapText="1"/>
    </xf>
    <xf numFmtId="0" fontId="65" fillId="4" borderId="35" xfId="0" applyFont="1" applyFill="1" applyBorder="1" applyAlignment="1">
      <alignment horizontal="left" vertical="center" wrapText="1" indent="3"/>
    </xf>
    <xf numFmtId="169" fontId="61" fillId="4" borderId="0" xfId="11" applyNumberFormat="1" applyFont="1" applyFill="1" applyBorder="1" applyAlignment="1">
      <alignment vertical="top" wrapText="1"/>
    </xf>
    <xf numFmtId="0" fontId="65" fillId="4" borderId="0" xfId="0" applyFont="1" applyFill="1" applyAlignment="1">
      <alignment horizontal="left" vertical="center" wrapText="1" indent="6"/>
    </xf>
    <xf numFmtId="169" fontId="61" fillId="4" borderId="0" xfId="11" applyNumberFormat="1" applyFont="1" applyFill="1" applyBorder="1" applyAlignment="1">
      <alignment wrapText="1"/>
    </xf>
    <xf numFmtId="170" fontId="65" fillId="4" borderId="35" xfId="0" applyNumberFormat="1" applyFont="1" applyFill="1" applyBorder="1" applyAlignment="1">
      <alignment vertical="center" wrapText="1"/>
    </xf>
    <xf numFmtId="170" fontId="61" fillId="4" borderId="0" xfId="11" applyNumberFormat="1" applyFont="1" applyFill="1" applyBorder="1" applyAlignment="1">
      <alignment horizontal="right" vertical="top" wrapText="1"/>
    </xf>
    <xf numFmtId="0" fontId="65" fillId="10" borderId="0" xfId="0" applyFont="1" applyFill="1" applyAlignment="1">
      <alignment vertical="center" wrapText="1"/>
    </xf>
    <xf numFmtId="0" fontId="66" fillId="10" borderId="0" xfId="0" applyFont="1" applyFill="1" applyAlignment="1">
      <alignment horizontal="justify" vertical="center" wrapText="1"/>
    </xf>
    <xf numFmtId="0" fontId="67" fillId="10" borderId="0" xfId="0" applyFont="1" applyFill="1" applyAlignment="1">
      <alignment horizontal="justify" vertical="center" wrapText="1"/>
    </xf>
    <xf numFmtId="167" fontId="61" fillId="4" borderId="0" xfId="0" applyNumberFormat="1" applyFont="1" applyFill="1" applyAlignment="1">
      <alignment vertical="top" wrapText="1"/>
    </xf>
    <xf numFmtId="0" fontId="65" fillId="4" borderId="0" xfId="0" applyFont="1" applyFill="1" applyAlignment="1">
      <alignment horizontal="justify" vertical="center" wrapText="1"/>
    </xf>
    <xf numFmtId="0" fontId="66" fillId="4" borderId="0" xfId="0" applyFont="1" applyFill="1" applyAlignment="1">
      <alignment vertical="center"/>
    </xf>
    <xf numFmtId="0" fontId="68" fillId="4" borderId="0" xfId="0" applyFont="1" applyFill="1" applyAlignment="1">
      <alignment horizontal="justify" vertical="center" wrapText="1"/>
    </xf>
    <xf numFmtId="0" fontId="69" fillId="4" borderId="0" xfId="0" applyFont="1" applyFill="1" applyAlignment="1">
      <alignment horizontal="justify" vertical="center" wrapText="1"/>
    </xf>
    <xf numFmtId="167" fontId="65" fillId="4" borderId="35" xfId="0" applyNumberFormat="1" applyFont="1" applyFill="1" applyBorder="1" applyAlignment="1">
      <alignment vertical="center" wrapText="1"/>
    </xf>
    <xf numFmtId="167" fontId="65" fillId="4" borderId="0" xfId="0" applyNumberFormat="1" applyFont="1" applyFill="1" applyAlignment="1">
      <alignment vertical="center" wrapText="1"/>
    </xf>
    <xf numFmtId="0" fontId="61" fillId="4" borderId="0" xfId="0" applyFont="1" applyFill="1" applyAlignment="1">
      <alignment vertical="center" wrapText="1"/>
    </xf>
    <xf numFmtId="167" fontId="65" fillId="4" borderId="0" xfId="0" applyNumberFormat="1" applyFont="1" applyFill="1" applyAlignment="1">
      <alignment horizontal="right" vertical="center" wrapText="1"/>
    </xf>
    <xf numFmtId="167" fontId="65" fillId="4" borderId="36" xfId="0" applyNumberFormat="1" applyFont="1" applyFill="1" applyBorder="1" applyAlignment="1">
      <alignment horizontal="right" vertical="center" wrapText="1"/>
    </xf>
    <xf numFmtId="0" fontId="65" fillId="4" borderId="36" xfId="0" applyFont="1" applyFill="1" applyBorder="1" applyAlignment="1">
      <alignment vertical="center" wrapText="1"/>
    </xf>
    <xf numFmtId="0" fontId="65" fillId="0" borderId="0" xfId="0" applyFont="1" applyAlignment="1">
      <alignment vertical="center" wrapText="1"/>
    </xf>
    <xf numFmtId="165" fontId="61" fillId="4" borderId="0" xfId="1" applyNumberFormat="1" applyFont="1" applyFill="1" applyBorder="1" applyAlignment="1">
      <alignment vertical="top" wrapText="1"/>
    </xf>
    <xf numFmtId="165" fontId="65" fillId="4" borderId="0" xfId="1" applyNumberFormat="1" applyFont="1" applyFill="1" applyBorder="1" applyAlignment="1">
      <alignment vertical="center" wrapText="1"/>
    </xf>
    <xf numFmtId="165" fontId="65" fillId="4" borderId="36" xfId="1" applyNumberFormat="1" applyFont="1" applyFill="1" applyBorder="1" applyAlignment="1">
      <alignment vertical="center" wrapText="1"/>
    </xf>
    <xf numFmtId="0" fontId="66" fillId="10" borderId="0" xfId="0" applyFont="1" applyFill="1" applyAlignment="1">
      <alignment horizontal="right" vertical="center" wrapText="1"/>
    </xf>
    <xf numFmtId="0" fontId="69" fillId="10" borderId="0" xfId="0" applyFont="1" applyFill="1" applyAlignment="1">
      <alignment vertical="center"/>
    </xf>
    <xf numFmtId="0" fontId="70" fillId="4" borderId="0" xfId="0" applyFont="1" applyFill="1"/>
    <xf numFmtId="0" fontId="71" fillId="4" borderId="0" xfId="0" applyFont="1" applyFill="1" applyAlignment="1">
      <alignment vertical="center"/>
    </xf>
    <xf numFmtId="0" fontId="72" fillId="4" borderId="0" xfId="0" applyFont="1" applyFill="1" applyAlignment="1">
      <alignment horizontal="justify" vertical="center" wrapText="1"/>
    </xf>
    <xf numFmtId="0" fontId="73" fillId="4" borderId="0" xfId="0" applyFont="1" applyFill="1"/>
    <xf numFmtId="0" fontId="61" fillId="4" borderId="35" xfId="0" applyFont="1" applyFill="1" applyBorder="1" applyAlignment="1">
      <alignment vertical="center"/>
    </xf>
    <xf numFmtId="0" fontId="61" fillId="4" borderId="0" xfId="0" applyFont="1" applyFill="1" applyAlignment="1">
      <alignment horizontal="center" vertical="center"/>
    </xf>
    <xf numFmtId="0" fontId="61" fillId="4" borderId="0" xfId="0" applyFont="1" applyFill="1" applyAlignment="1">
      <alignment vertical="center"/>
    </xf>
    <xf numFmtId="0" fontId="67" fillId="4" borderId="0" xfId="0" applyFont="1" applyFill="1" applyAlignment="1">
      <alignment horizontal="justify" vertical="center" wrapText="1"/>
    </xf>
    <xf numFmtId="0" fontId="72" fillId="10" borderId="0" xfId="0" applyFont="1" applyFill="1" applyAlignment="1">
      <alignment horizontal="justify" vertical="center" wrapText="1"/>
    </xf>
    <xf numFmtId="0" fontId="72" fillId="4" borderId="0" xfId="0" applyFont="1" applyFill="1" applyAlignment="1">
      <alignment horizontal="left" vertical="center"/>
    </xf>
    <xf numFmtId="0" fontId="56" fillId="4" borderId="0" xfId="0" applyFont="1" applyFill="1" applyAlignment="1">
      <alignment vertical="center"/>
    </xf>
    <xf numFmtId="0" fontId="74" fillId="4" borderId="0" xfId="0" applyFont="1" applyFill="1"/>
    <xf numFmtId="0" fontId="75" fillId="4" borderId="0" xfId="0" applyFont="1" applyFill="1" applyAlignment="1">
      <alignment vertical="center"/>
    </xf>
    <xf numFmtId="0" fontId="65" fillId="4" borderId="0" xfId="0" applyFont="1" applyFill="1" applyAlignment="1">
      <alignment horizontal="right" vertical="center"/>
    </xf>
    <xf numFmtId="0" fontId="65" fillId="4" borderId="0" xfId="0" applyFont="1" applyFill="1" applyAlignment="1">
      <alignment horizontal="right" vertical="center" wrapText="1"/>
    </xf>
    <xf numFmtId="0" fontId="65" fillId="4" borderId="0" xfId="0" applyFont="1" applyFill="1" applyAlignment="1">
      <alignment vertical="center"/>
    </xf>
    <xf numFmtId="0" fontId="75" fillId="4" borderId="0" xfId="0" applyFont="1" applyFill="1"/>
    <xf numFmtId="170" fontId="61" fillId="4" borderId="35" xfId="11" applyNumberFormat="1" applyFont="1" applyFill="1" applyBorder="1" applyAlignment="1">
      <alignment horizontal="center" vertical="center"/>
    </xf>
    <xf numFmtId="0" fontId="77" fillId="4" borderId="35" xfId="0" applyFont="1" applyFill="1" applyBorder="1"/>
    <xf numFmtId="170" fontId="61" fillId="4" borderId="0" xfId="11" applyNumberFormat="1" applyFont="1" applyFill="1" applyBorder="1" applyAlignment="1">
      <alignment horizontal="center" vertical="center"/>
    </xf>
    <xf numFmtId="0" fontId="77" fillId="4" borderId="0" xfId="0" applyFont="1" applyFill="1"/>
    <xf numFmtId="0" fontId="61" fillId="0" borderId="0" xfId="0" applyFont="1"/>
    <xf numFmtId="9" fontId="61" fillId="4" borderId="0" xfId="0" applyNumberFormat="1" applyFont="1" applyFill="1" applyAlignment="1">
      <alignment horizontal="right"/>
    </xf>
    <xf numFmtId="0" fontId="61" fillId="4" borderId="35" xfId="0" applyFont="1" applyFill="1" applyBorder="1" applyAlignment="1">
      <alignment horizontal="center"/>
    </xf>
    <xf numFmtId="0" fontId="61" fillId="4" borderId="35" xfId="0" applyFont="1" applyFill="1" applyBorder="1"/>
    <xf numFmtId="0" fontId="67" fillId="4" borderId="0" xfId="0" applyFont="1" applyFill="1" applyAlignment="1">
      <alignment vertical="center" wrapText="1"/>
    </xf>
    <xf numFmtId="0" fontId="67" fillId="10" borderId="0" xfId="0" applyFont="1" applyFill="1" applyAlignment="1">
      <alignment vertical="center" wrapText="1"/>
    </xf>
    <xf numFmtId="164" fontId="77" fillId="4" borderId="0" xfId="11" applyFont="1" applyFill="1" applyBorder="1"/>
    <xf numFmtId="170" fontId="61" fillId="4" borderId="12" xfId="11" applyNumberFormat="1" applyFont="1" applyFill="1" applyBorder="1" applyAlignment="1">
      <alignment vertical="center"/>
    </xf>
    <xf numFmtId="0" fontId="77" fillId="4" borderId="12" xfId="0" applyFont="1" applyFill="1" applyBorder="1"/>
    <xf numFmtId="170" fontId="61" fillId="4" borderId="0" xfId="11" applyNumberFormat="1" applyFont="1" applyFill="1" applyBorder="1" applyAlignment="1">
      <alignment vertical="center"/>
    </xf>
    <xf numFmtId="0" fontId="77" fillId="4" borderId="36" xfId="0" applyFont="1" applyFill="1" applyBorder="1"/>
    <xf numFmtId="164" fontId="77" fillId="4" borderId="35" xfId="11" applyFont="1" applyFill="1" applyBorder="1"/>
    <xf numFmtId="0" fontId="80" fillId="4" borderId="0" xfId="0" applyFont="1" applyFill="1"/>
    <xf numFmtId="164" fontId="61" fillId="4" borderId="0" xfId="11" applyFont="1" applyFill="1" applyBorder="1"/>
    <xf numFmtId="0" fontId="61" fillId="4" borderId="0" xfId="0" applyFont="1" applyFill="1" applyAlignment="1">
      <alignment horizontal="left"/>
    </xf>
    <xf numFmtId="164" fontId="61" fillId="4" borderId="12" xfId="11" applyFont="1" applyFill="1" applyBorder="1"/>
    <xf numFmtId="0" fontId="62" fillId="4" borderId="0" xfId="0" applyFont="1" applyFill="1"/>
    <xf numFmtId="2" fontId="61" fillId="4" borderId="35" xfId="0" applyNumberFormat="1" applyFont="1" applyFill="1" applyBorder="1"/>
    <xf numFmtId="164" fontId="61" fillId="4" borderId="35" xfId="11" applyFont="1" applyFill="1" applyBorder="1"/>
    <xf numFmtId="2" fontId="61" fillId="4" borderId="0" xfId="0" applyNumberFormat="1" applyFont="1" applyFill="1"/>
    <xf numFmtId="0" fontId="62" fillId="4" borderId="35" xfId="0" applyFont="1" applyFill="1" applyBorder="1"/>
    <xf numFmtId="0" fontId="61" fillId="4" borderId="35" xfId="0" applyFont="1" applyFill="1" applyBorder="1" applyAlignment="1">
      <alignment horizontal="right"/>
    </xf>
    <xf numFmtId="164" fontId="61" fillId="4" borderId="35" xfId="11" applyFont="1" applyFill="1" applyBorder="1" applyAlignment="1">
      <alignment horizontal="right"/>
    </xf>
    <xf numFmtId="170" fontId="61" fillId="4" borderId="0" xfId="11" applyNumberFormat="1" applyFont="1" applyFill="1" applyBorder="1" applyAlignment="1">
      <alignment horizontal="right" vertical="center"/>
    </xf>
    <xf numFmtId="164" fontId="61" fillId="4" borderId="0" xfId="11" applyFont="1" applyFill="1"/>
    <xf numFmtId="0" fontId="65" fillId="4" borderId="35" xfId="0" applyFont="1" applyFill="1" applyBorder="1" applyAlignment="1">
      <alignment horizontal="right" vertical="center"/>
    </xf>
    <xf numFmtId="0" fontId="65" fillId="4" borderId="35" xfId="0" applyFont="1" applyFill="1" applyBorder="1" applyAlignment="1">
      <alignment horizontal="right" vertical="center" wrapText="1"/>
    </xf>
    <xf numFmtId="0" fontId="65" fillId="4" borderId="35" xfId="0" applyFont="1" applyFill="1" applyBorder="1" applyAlignment="1">
      <alignment vertical="center"/>
    </xf>
    <xf numFmtId="9" fontId="65" fillId="4" borderId="0" xfId="0" applyNumberFormat="1" applyFont="1" applyFill="1" applyAlignment="1">
      <alignment horizontal="right" vertical="center"/>
    </xf>
    <xf numFmtId="165" fontId="61" fillId="4" borderId="0" xfId="1" applyNumberFormat="1" applyFont="1" applyFill="1" applyBorder="1" applyAlignment="1">
      <alignment horizontal="right" vertical="center"/>
    </xf>
    <xf numFmtId="165" fontId="61" fillId="4" borderId="0" xfId="11" applyNumberFormat="1" applyFont="1" applyFill="1" applyBorder="1" applyAlignment="1">
      <alignment horizontal="right" vertical="center"/>
    </xf>
    <xf numFmtId="0" fontId="65" fillId="0" borderId="0" xfId="0" applyFont="1" applyAlignment="1">
      <alignment vertical="center"/>
    </xf>
    <xf numFmtId="169" fontId="61" fillId="4" borderId="0" xfId="11" applyNumberFormat="1" applyFont="1" applyFill="1" applyBorder="1"/>
    <xf numFmtId="167" fontId="61" fillId="4" borderId="0" xfId="0" applyNumberFormat="1" applyFont="1" applyFill="1"/>
    <xf numFmtId="169" fontId="61" fillId="4" borderId="0" xfId="11" applyNumberFormat="1" applyFont="1" applyFill="1" applyBorder="1" applyAlignment="1">
      <alignment horizontal="right"/>
    </xf>
    <xf numFmtId="167" fontId="61" fillId="0" borderId="0" xfId="0" applyNumberFormat="1" applyFont="1"/>
    <xf numFmtId="0" fontId="66" fillId="10" borderId="0" xfId="0" applyFont="1" applyFill="1" applyAlignment="1">
      <alignment horizontal="center" vertical="center" wrapText="1"/>
    </xf>
    <xf numFmtId="0" fontId="67" fillId="10" borderId="0" xfId="0" applyFont="1" applyFill="1" applyAlignment="1">
      <alignment horizontal="left" vertical="center" wrapText="1"/>
    </xf>
    <xf numFmtId="0" fontId="62" fillId="4" borderId="0" xfId="0" applyFont="1" applyFill="1" applyAlignment="1">
      <alignment vertical="center"/>
    </xf>
    <xf numFmtId="0" fontId="61" fillId="0" borderId="0" xfId="0" applyFont="1" applyAlignment="1">
      <alignment horizontal="justify" vertical="center"/>
    </xf>
    <xf numFmtId="169" fontId="82" fillId="4" borderId="0" xfId="11" applyNumberFormat="1" applyFont="1" applyFill="1" applyBorder="1" applyAlignment="1">
      <alignment horizontal="right"/>
    </xf>
    <xf numFmtId="169" fontId="82" fillId="0" borderId="0" xfId="11" applyNumberFormat="1" applyFont="1" applyFill="1" applyBorder="1" applyAlignment="1">
      <alignment horizontal="right"/>
    </xf>
    <xf numFmtId="0" fontId="82" fillId="4" borderId="0" xfId="0" applyFont="1" applyFill="1"/>
    <xf numFmtId="0" fontId="82" fillId="0" borderId="0" xfId="0" applyFont="1"/>
    <xf numFmtId="169" fontId="77" fillId="4" borderId="35" xfId="11" applyNumberFormat="1" applyFont="1" applyFill="1" applyBorder="1" applyAlignment="1">
      <alignment horizontal="right"/>
    </xf>
    <xf numFmtId="169" fontId="77" fillId="0" borderId="35" xfId="11" applyNumberFormat="1" applyFont="1" applyFill="1" applyBorder="1" applyAlignment="1">
      <alignment horizontal="right"/>
    </xf>
    <xf numFmtId="0" fontId="82" fillId="4" borderId="35" xfId="0" applyFont="1" applyFill="1" applyBorder="1"/>
    <xf numFmtId="0" fontId="82" fillId="0" borderId="35" xfId="0" applyFont="1" applyBorder="1"/>
    <xf numFmtId="0" fontId="77" fillId="0" borderId="35" xfId="0" applyFont="1" applyBorder="1" applyAlignment="1">
      <alignment horizontal="left" vertical="center"/>
    </xf>
    <xf numFmtId="1" fontId="77" fillId="4" borderId="0" xfId="0" applyNumberFormat="1" applyFont="1" applyFill="1" applyAlignment="1">
      <alignment horizontal="right" vertical="center"/>
    </xf>
    <xf numFmtId="0" fontId="77" fillId="4" borderId="0" xfId="0" applyFont="1" applyFill="1" applyAlignment="1">
      <alignment horizontal="left" vertical="center" indent="1"/>
    </xf>
    <xf numFmtId="167" fontId="77" fillId="4" borderId="0" xfId="0" applyNumberFormat="1" applyFont="1" applyFill="1" applyAlignment="1">
      <alignment horizontal="right" vertical="center"/>
    </xf>
    <xf numFmtId="0" fontId="77" fillId="4" borderId="0" xfId="0" applyFont="1" applyFill="1" applyAlignment="1">
      <alignment vertical="center"/>
    </xf>
    <xf numFmtId="167" fontId="65" fillId="4" borderId="0" xfId="0" applyNumberFormat="1" applyFont="1" applyFill="1" applyAlignment="1">
      <alignment vertical="center"/>
    </xf>
    <xf numFmtId="165" fontId="61" fillId="4" borderId="35" xfId="1" applyNumberFormat="1" applyFont="1" applyFill="1" applyBorder="1" applyAlignment="1">
      <alignment vertical="center"/>
    </xf>
    <xf numFmtId="165" fontId="61" fillId="4" borderId="0" xfId="1" applyNumberFormat="1" applyFont="1" applyFill="1" applyBorder="1" applyAlignment="1">
      <alignment vertical="center"/>
    </xf>
    <xf numFmtId="167" fontId="61" fillId="4" borderId="0" xfId="0" applyNumberFormat="1" applyFont="1" applyFill="1" applyAlignment="1">
      <alignment vertical="center" wrapText="1"/>
    </xf>
    <xf numFmtId="9" fontId="71" fillId="4" borderId="12" xfId="1" applyFont="1" applyFill="1" applyBorder="1"/>
    <xf numFmtId="9" fontId="83" fillId="4" borderId="12" xfId="1" applyFont="1" applyFill="1" applyBorder="1"/>
    <xf numFmtId="0" fontId="83" fillId="4" borderId="12" xfId="0" applyFont="1" applyFill="1" applyBorder="1"/>
    <xf numFmtId="169" fontId="62" fillId="4" borderId="12" xfId="11" applyNumberFormat="1" applyFont="1" applyFill="1" applyBorder="1"/>
    <xf numFmtId="169" fontId="61" fillId="4" borderId="12" xfId="11" applyNumberFormat="1" applyFont="1" applyFill="1" applyBorder="1"/>
    <xf numFmtId="0" fontId="61" fillId="4" borderId="12" xfId="0" applyFont="1" applyFill="1" applyBorder="1"/>
    <xf numFmtId="0" fontId="62" fillId="4" borderId="35" xfId="0" applyFont="1" applyFill="1" applyBorder="1" applyAlignment="1">
      <alignment wrapText="1"/>
    </xf>
    <xf numFmtId="0" fontId="61" fillId="4" borderId="35" xfId="0" applyFont="1" applyFill="1" applyBorder="1" applyAlignment="1">
      <alignment wrapText="1"/>
    </xf>
    <xf numFmtId="0" fontId="84" fillId="4" borderId="0" xfId="0" applyFont="1" applyFill="1"/>
    <xf numFmtId="0" fontId="61" fillId="10" borderId="35" xfId="0" applyFont="1" applyFill="1" applyBorder="1"/>
    <xf numFmtId="0" fontId="84" fillId="10" borderId="35" xfId="0" applyFont="1" applyFill="1" applyBorder="1"/>
    <xf numFmtId="170" fontId="62" fillId="4" borderId="12" xfId="11" applyNumberFormat="1" applyFont="1" applyFill="1" applyBorder="1"/>
    <xf numFmtId="170" fontId="77" fillId="4" borderId="12" xfId="11" applyNumberFormat="1" applyFont="1" applyFill="1" applyBorder="1"/>
    <xf numFmtId="14" fontId="75" fillId="4" borderId="0" xfId="0" applyNumberFormat="1" applyFont="1" applyFill="1" applyAlignment="1">
      <alignment horizontal="left"/>
    </xf>
    <xf numFmtId="0" fontId="75" fillId="4" borderId="0" xfId="0" applyFont="1" applyFill="1" applyAlignment="1">
      <alignment horizontal="right"/>
    </xf>
    <xf numFmtId="9" fontId="62" fillId="4" borderId="12" xfId="1" applyFont="1" applyFill="1" applyBorder="1" applyAlignment="1">
      <alignment horizontal="right"/>
    </xf>
    <xf numFmtId="165" fontId="77" fillId="4" borderId="12" xfId="1" applyNumberFormat="1" applyFont="1" applyFill="1" applyBorder="1" applyAlignment="1">
      <alignment horizontal="right"/>
    </xf>
    <xf numFmtId="9" fontId="61" fillId="4" borderId="0" xfId="1" applyFont="1" applyFill="1" applyAlignment="1">
      <alignment horizontal="right"/>
    </xf>
    <xf numFmtId="169" fontId="82" fillId="4" borderId="0" xfId="11" applyNumberFormat="1" applyFont="1" applyFill="1" applyAlignment="1">
      <alignment horizontal="right"/>
    </xf>
    <xf numFmtId="165" fontId="77" fillId="4" borderId="0" xfId="1" applyNumberFormat="1" applyFont="1" applyFill="1" applyAlignment="1">
      <alignment horizontal="right"/>
    </xf>
    <xf numFmtId="0" fontId="61" fillId="4" borderId="0" xfId="0" applyFont="1" applyFill="1" applyAlignment="1">
      <alignment wrapText="1"/>
    </xf>
    <xf numFmtId="0" fontId="61" fillId="4" borderId="0" xfId="0" applyFont="1" applyFill="1" applyAlignment="1">
      <alignment horizontal="center"/>
    </xf>
    <xf numFmtId="0" fontId="61" fillId="4" borderId="35" xfId="0" applyFont="1" applyFill="1" applyBorder="1" applyAlignment="1">
      <alignment horizontal="right" wrapText="1"/>
    </xf>
    <xf numFmtId="0" fontId="61" fillId="10" borderId="0" xfId="0" applyFont="1" applyFill="1"/>
    <xf numFmtId="0" fontId="84" fillId="10" borderId="0" xfId="0" applyFont="1" applyFill="1" applyAlignment="1">
      <alignment horizontal="right"/>
    </xf>
    <xf numFmtId="0" fontId="71" fillId="10" borderId="0" xfId="0" applyFont="1" applyFill="1" applyAlignment="1">
      <alignment horizontal="left"/>
    </xf>
    <xf numFmtId="9" fontId="62" fillId="4" borderId="12" xfId="1" applyFont="1" applyFill="1" applyBorder="1" applyAlignment="1">
      <alignment horizontal="center"/>
    </xf>
    <xf numFmtId="169" fontId="80" fillId="4" borderId="12" xfId="11" applyNumberFormat="1" applyFont="1" applyFill="1" applyBorder="1" applyAlignment="1">
      <alignment horizontal="right"/>
    </xf>
    <xf numFmtId="169" fontId="77" fillId="4" borderId="0" xfId="11" applyNumberFormat="1" applyFont="1" applyFill="1" applyAlignment="1">
      <alignment horizontal="right"/>
    </xf>
    <xf numFmtId="169" fontId="62" fillId="4" borderId="0" xfId="11" applyNumberFormat="1" applyFont="1" applyFill="1" applyBorder="1" applyAlignment="1">
      <alignment horizontal="right"/>
    </xf>
    <xf numFmtId="167" fontId="61" fillId="4" borderId="0" xfId="0" applyNumberFormat="1" applyFont="1" applyFill="1" applyAlignment="1">
      <alignment horizontal="right"/>
    </xf>
    <xf numFmtId="0" fontId="61" fillId="4" borderId="0" xfId="0" applyFont="1" applyFill="1" applyAlignment="1">
      <alignment horizontal="right" wrapText="1"/>
    </xf>
    <xf numFmtId="0" fontId="84" fillId="10" borderId="0" xfId="0" applyFont="1" applyFill="1" applyAlignment="1">
      <alignment horizontal="left"/>
    </xf>
    <xf numFmtId="169" fontId="62" fillId="4" borderId="0" xfId="11" applyNumberFormat="1" applyFont="1" applyFill="1" applyBorder="1" applyAlignment="1">
      <alignment horizontal="center"/>
    </xf>
    <xf numFmtId="169" fontId="62" fillId="4" borderId="12" xfId="11" applyNumberFormat="1" applyFont="1" applyFill="1" applyBorder="1" applyAlignment="1">
      <alignment horizontal="center"/>
    </xf>
    <xf numFmtId="169" fontId="61" fillId="4" borderId="0" xfId="11" applyNumberFormat="1" applyFont="1" applyFill="1" applyAlignment="1">
      <alignment horizontal="center"/>
    </xf>
    <xf numFmtId="167" fontId="61" fillId="0" borderId="0" xfId="0" applyNumberFormat="1" applyFont="1" applyAlignment="1">
      <alignment vertical="top" wrapText="1"/>
    </xf>
    <xf numFmtId="0" fontId="61" fillId="10" borderId="0" xfId="0" applyFont="1" applyFill="1" applyAlignment="1">
      <alignment horizontal="left"/>
    </xf>
    <xf numFmtId="169" fontId="61" fillId="4" borderId="0" xfId="11" applyNumberFormat="1" applyFont="1" applyFill="1"/>
    <xf numFmtId="0" fontId="62" fillId="10" borderId="0" xfId="0" applyFont="1" applyFill="1"/>
    <xf numFmtId="0" fontId="62" fillId="4" borderId="12" xfId="0" applyFont="1" applyFill="1" applyBorder="1"/>
    <xf numFmtId="0" fontId="61" fillId="4" borderId="0" xfId="0" quotePrefix="1" applyFont="1" applyFill="1"/>
    <xf numFmtId="165" fontId="61" fillId="4" borderId="0" xfId="1" applyNumberFormat="1" applyFont="1" applyFill="1"/>
    <xf numFmtId="0" fontId="77" fillId="4" borderId="0" xfId="0" quotePrefix="1" applyFont="1" applyFill="1"/>
    <xf numFmtId="0" fontId="77" fillId="4" borderId="0" xfId="0" quotePrefix="1" applyFont="1" applyFill="1" applyAlignment="1">
      <alignment vertical="center"/>
    </xf>
    <xf numFmtId="0" fontId="77" fillId="4" borderId="0" xfId="0" applyFont="1" applyFill="1" applyAlignment="1">
      <alignment wrapText="1"/>
    </xf>
    <xf numFmtId="10" fontId="61" fillId="4" borderId="12" xfId="1" applyNumberFormat="1" applyFont="1" applyFill="1" applyBorder="1" applyAlignment="1">
      <alignment horizontal="right"/>
    </xf>
    <xf numFmtId="164" fontId="61" fillId="4" borderId="12" xfId="11" applyFont="1" applyFill="1" applyBorder="1" applyAlignment="1">
      <alignment horizontal="right"/>
    </xf>
    <xf numFmtId="0" fontId="75" fillId="0" borderId="0" xfId="0" applyFont="1"/>
    <xf numFmtId="10" fontId="61" fillId="4" borderId="35" xfId="0" applyNumberFormat="1" applyFont="1" applyFill="1" applyBorder="1" applyAlignment="1">
      <alignment horizontal="right"/>
    </xf>
    <xf numFmtId="169" fontId="61" fillId="4" borderId="35" xfId="11" applyNumberFormat="1" applyFont="1" applyFill="1" applyBorder="1"/>
    <xf numFmtId="10" fontId="61" fillId="4" borderId="0" xfId="0" applyNumberFormat="1" applyFont="1" applyFill="1" applyAlignment="1">
      <alignment horizontal="right"/>
    </xf>
    <xf numFmtId="164" fontId="61" fillId="4" borderId="0" xfId="0" applyNumberFormat="1" applyFont="1" applyFill="1"/>
    <xf numFmtId="164" fontId="62" fillId="0" borderId="12" xfId="11" applyFont="1" applyFill="1" applyBorder="1" applyAlignment="1">
      <alignment horizontal="right"/>
    </xf>
    <xf numFmtId="0" fontId="85" fillId="4" borderId="0" xfId="0" applyFont="1" applyFill="1"/>
    <xf numFmtId="164" fontId="62" fillId="4" borderId="12" xfId="11" applyFont="1" applyFill="1" applyBorder="1"/>
    <xf numFmtId="0" fontId="61" fillId="4" borderId="0" xfId="0" applyFont="1" applyFill="1" applyAlignment="1">
      <alignment horizontal="left" vertical="top" wrapText="1"/>
    </xf>
    <xf numFmtId="0" fontId="65" fillId="4" borderId="0" xfId="0" applyFont="1" applyFill="1" applyAlignment="1">
      <alignment horizontal="justify" vertical="top" wrapText="1"/>
    </xf>
    <xf numFmtId="0" fontId="81" fillId="4" borderId="0" xfId="0" applyFont="1" applyFill="1" applyAlignment="1">
      <alignment horizontal="left" vertical="top" wrapText="1"/>
    </xf>
    <xf numFmtId="0" fontId="66" fillId="4" borderId="12" xfId="0" applyFont="1" applyFill="1" applyBorder="1" applyAlignment="1">
      <alignment vertical="center" wrapText="1"/>
    </xf>
    <xf numFmtId="0" fontId="87" fillId="10" borderId="0" xfId="0" applyFont="1" applyFill="1" applyAlignment="1">
      <alignment horizontal="center" vertical="center" wrapText="1"/>
    </xf>
    <xf numFmtId="0" fontId="88" fillId="10" borderId="0" xfId="0" applyFont="1" applyFill="1" applyAlignment="1">
      <alignment horizontal="left" vertical="center" wrapText="1" indent="1"/>
    </xf>
    <xf numFmtId="0" fontId="57" fillId="10" borderId="0" xfId="0" applyFont="1" applyFill="1"/>
    <xf numFmtId="0" fontId="65" fillId="4" borderId="0" xfId="0" applyFont="1" applyFill="1" applyAlignment="1">
      <alignment vertical="top" wrapText="1"/>
    </xf>
    <xf numFmtId="0" fontId="65" fillId="4" borderId="0" xfId="0" applyFont="1" applyFill="1" applyAlignment="1">
      <alignment horizontal="left" vertical="center" wrapText="1" indent="5"/>
    </xf>
    <xf numFmtId="0" fontId="61" fillId="4" borderId="0" xfId="0" applyFont="1" applyFill="1" applyAlignment="1">
      <alignment vertical="top" wrapText="1"/>
    </xf>
    <xf numFmtId="0" fontId="61" fillId="4" borderId="12" xfId="0" applyFont="1" applyFill="1" applyBorder="1" applyAlignment="1">
      <alignment horizontal="right" wrapText="1"/>
    </xf>
    <xf numFmtId="0" fontId="89" fillId="4" borderId="0" xfId="0" applyFont="1" applyFill="1" applyAlignment="1">
      <alignment horizontal="justify" vertical="center" wrapText="1"/>
    </xf>
    <xf numFmtId="0" fontId="66" fillId="4" borderId="0" xfId="0" applyFont="1" applyFill="1" applyAlignment="1">
      <alignment vertical="center" wrapText="1"/>
    </xf>
    <xf numFmtId="0" fontId="66" fillId="4" borderId="0" xfId="0" applyFont="1" applyFill="1" applyAlignment="1">
      <alignment horizontal="left" vertical="center" wrapText="1" indent="1"/>
    </xf>
    <xf numFmtId="0" fontId="89" fillId="10" borderId="0" xfId="0" applyFont="1" applyFill="1" applyAlignment="1">
      <alignment horizontal="justify" vertical="center" wrapText="1"/>
    </xf>
    <xf numFmtId="0" fontId="66" fillId="10" borderId="0" xfId="0" applyFont="1" applyFill="1" applyAlignment="1">
      <alignment vertical="center" wrapText="1"/>
    </xf>
    <xf numFmtId="0" fontId="66" fillId="10" borderId="0" xfId="0" applyFont="1" applyFill="1" applyAlignment="1">
      <alignment horizontal="left" vertical="center" wrapText="1" indent="1"/>
    </xf>
    <xf numFmtId="0" fontId="61" fillId="11" borderId="0" xfId="0" applyFont="1" applyFill="1"/>
    <xf numFmtId="0" fontId="66" fillId="11" borderId="0" xfId="0" applyFont="1" applyFill="1" applyAlignment="1">
      <alignment vertical="center" wrapText="1"/>
    </xf>
    <xf numFmtId="0" fontId="61" fillId="11" borderId="0" xfId="0" applyFont="1" applyFill="1" applyAlignment="1">
      <alignment vertical="center"/>
    </xf>
    <xf numFmtId="0" fontId="90" fillId="11" borderId="0" xfId="10" applyFont="1" applyFill="1" applyBorder="1" applyAlignment="1" applyProtection="1">
      <alignment horizontal="right"/>
    </xf>
    <xf numFmtId="0" fontId="66" fillId="11" borderId="0" xfId="0" applyFont="1" applyFill="1" applyAlignment="1">
      <alignment horizontal="left" vertical="center" wrapText="1" indent="1"/>
    </xf>
    <xf numFmtId="0" fontId="65" fillId="11" borderId="0" xfId="0" applyFont="1" applyFill="1" applyAlignment="1">
      <alignment vertical="center" wrapText="1"/>
    </xf>
    <xf numFmtId="0" fontId="66" fillId="12" borderId="0" xfId="0" applyFont="1" applyFill="1" applyAlignment="1">
      <alignment horizontal="left" vertical="center" wrapText="1" indent="1"/>
    </xf>
    <xf numFmtId="0" fontId="61" fillId="11" borderId="0" xfId="0" applyFont="1" applyFill="1" applyAlignment="1">
      <alignment vertical="top"/>
    </xf>
    <xf numFmtId="0" fontId="65" fillId="12" borderId="0" xfId="0" applyFont="1" applyFill="1" applyAlignment="1">
      <alignment horizontal="justify" vertical="center" wrapText="1"/>
    </xf>
    <xf numFmtId="0" fontId="66" fillId="12" borderId="0" xfId="0" applyFont="1" applyFill="1" applyAlignment="1">
      <alignment vertical="center" wrapText="1"/>
    </xf>
    <xf numFmtId="0" fontId="61" fillId="11" borderId="0" xfId="0" applyFont="1" applyFill="1" applyAlignment="1">
      <alignment vertical="center" wrapText="1"/>
    </xf>
    <xf numFmtId="0" fontId="65" fillId="11" borderId="0" xfId="0" applyFont="1" applyFill="1" applyAlignment="1">
      <alignment horizontal="left" vertical="center" wrapText="1" indent="5"/>
    </xf>
    <xf numFmtId="0" fontId="65" fillId="11" borderId="0" xfId="0" applyFont="1" applyFill="1" applyAlignment="1">
      <alignment horizontal="left" vertical="top" wrapText="1"/>
    </xf>
    <xf numFmtId="0" fontId="61" fillId="11" borderId="0" xfId="0" applyFont="1" applyFill="1" applyAlignment="1">
      <alignment vertical="top" wrapText="1"/>
    </xf>
    <xf numFmtId="0" fontId="65" fillId="11" borderId="0" xfId="0" applyFont="1" applyFill="1" applyAlignment="1">
      <alignment vertical="center"/>
    </xf>
    <xf numFmtId="0" fontId="65" fillId="11" borderId="0" xfId="0" applyFont="1" applyFill="1" applyAlignment="1">
      <alignment horizontal="justify" vertical="center" wrapText="1"/>
    </xf>
    <xf numFmtId="0" fontId="65" fillId="11" borderId="0" xfId="0" applyFont="1" applyFill="1" applyAlignment="1">
      <alignment horizontal="left" vertical="top" wrapText="1" indent="5"/>
    </xf>
    <xf numFmtId="0" fontId="65" fillId="11" borderId="0" xfId="0" applyFont="1" applyFill="1" applyAlignment="1">
      <alignment vertical="top" wrapText="1"/>
    </xf>
    <xf numFmtId="0" fontId="70" fillId="11" borderId="0" xfId="0" applyFont="1" applyFill="1"/>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63" fillId="4" borderId="0" xfId="0" applyFont="1" applyFill="1" applyAlignment="1">
      <alignment horizontal="left" wrapText="1"/>
    </xf>
    <xf numFmtId="0" fontId="72" fillId="0" borderId="0" xfId="0" applyFont="1" applyAlignment="1">
      <alignment horizontal="center" vertical="center" wrapText="1"/>
    </xf>
    <xf numFmtId="0" fontId="72" fillId="4" borderId="0" xfId="0" applyFont="1" applyFill="1" applyAlignment="1">
      <alignment horizontal="justify" vertical="center"/>
    </xf>
    <xf numFmtId="0" fontId="61" fillId="0" borderId="0" xfId="0" applyFont="1" applyAlignment="1">
      <alignment horizontal="justify" vertical="center"/>
    </xf>
    <xf numFmtId="0" fontId="72" fillId="4" borderId="0" xfId="0" applyFont="1" applyFill="1" applyAlignment="1">
      <alignment horizontal="left" vertical="center"/>
    </xf>
    <xf numFmtId="0" fontId="62" fillId="4" borderId="0" xfId="0" applyFont="1" applyFill="1" applyAlignment="1">
      <alignment vertical="center"/>
    </xf>
    <xf numFmtId="0" fontId="67" fillId="10" borderId="0" xfId="0" applyFont="1" applyFill="1" applyAlignment="1">
      <alignment horizontal="center" vertical="center" wrapText="1"/>
    </xf>
    <xf numFmtId="0" fontId="61" fillId="4" borderId="0" xfId="0" applyFont="1" applyFill="1" applyAlignment="1">
      <alignment horizontal="center" vertical="center"/>
    </xf>
    <xf numFmtId="0" fontId="72" fillId="4" borderId="0" xfId="0" applyFont="1" applyFill="1" applyAlignment="1">
      <alignment horizontal="left" vertical="center" wrapText="1"/>
    </xf>
    <xf numFmtId="0" fontId="61" fillId="4" borderId="12" xfId="0" applyFont="1" applyFill="1" applyBorder="1" applyAlignment="1">
      <alignment horizontal="left"/>
    </xf>
    <xf numFmtId="0" fontId="61" fillId="4" borderId="35" xfId="0" applyFont="1" applyFill="1" applyBorder="1" applyAlignment="1">
      <alignment horizontal="center" vertical="center"/>
    </xf>
    <xf numFmtId="0" fontId="66" fillId="4" borderId="0" xfId="0" applyFont="1" applyFill="1" applyAlignment="1">
      <alignment horizontal="center" vertical="center" wrapText="1"/>
    </xf>
    <xf numFmtId="0" fontId="75" fillId="4" borderId="35" xfId="0" applyFont="1" applyFill="1" applyBorder="1" applyAlignment="1">
      <alignment horizontal="center"/>
    </xf>
    <xf numFmtId="0" fontId="61" fillId="4" borderId="0" xfId="0" applyFont="1" applyFill="1" applyAlignment="1">
      <alignment horizontal="left" vertical="top" wrapText="1"/>
    </xf>
    <xf numFmtId="0" fontId="61" fillId="4" borderId="0" xfId="0" applyFont="1" applyFill="1" applyAlignment="1">
      <alignment horizontal="left" wrapText="1"/>
    </xf>
    <xf numFmtId="0" fontId="88" fillId="10" borderId="0" xfId="0" applyFont="1" applyFill="1" applyAlignment="1">
      <alignment horizontal="center" vertical="center" wrapText="1"/>
    </xf>
    <xf numFmtId="0" fontId="87" fillId="10" borderId="0" xfId="0" applyFont="1" applyFill="1" applyAlignment="1">
      <alignment horizontal="center" vertical="center" wrapText="1"/>
    </xf>
    <xf numFmtId="0" fontId="65" fillId="4" borderId="12" xfId="0" applyFont="1" applyFill="1" applyBorder="1" applyAlignment="1">
      <alignment horizontal="center" vertical="center" wrapText="1"/>
    </xf>
    <xf numFmtId="0" fontId="61" fillId="4" borderId="36" xfId="0" applyFont="1" applyFill="1" applyBorder="1" applyAlignment="1">
      <alignment horizontal="left" vertical="top" wrapText="1"/>
    </xf>
    <xf numFmtId="0" fontId="65" fillId="4" borderId="0" xfId="0" applyFont="1" applyFill="1" applyAlignment="1">
      <alignment horizontal="justify" vertical="top" wrapText="1"/>
    </xf>
    <xf numFmtId="0" fontId="65" fillId="4" borderId="0" xfId="0" applyFont="1" applyFill="1" applyAlignment="1">
      <alignment vertical="center" wrapText="1"/>
    </xf>
    <xf numFmtId="0" fontId="64" fillId="4" borderId="12" xfId="10" applyFont="1" applyFill="1" applyBorder="1" applyAlignment="1" applyProtection="1">
      <alignment horizontal="left" vertical="center" wrapText="1"/>
    </xf>
    <xf numFmtId="0" fontId="88" fillId="10" borderId="0" xfId="0" applyFont="1" applyFill="1" applyAlignment="1">
      <alignment horizontal="left" vertical="center" wrapText="1" indent="1"/>
    </xf>
    <xf numFmtId="0" fontId="61" fillId="4" borderId="35" xfId="0" applyFont="1" applyFill="1" applyBorder="1" applyAlignment="1">
      <alignment horizontal="left" vertical="top" wrapText="1"/>
    </xf>
    <xf numFmtId="0" fontId="65" fillId="4" borderId="36" xfId="0" applyFont="1" applyFill="1" applyBorder="1" applyAlignment="1">
      <alignment horizontal="justify" vertical="top" wrapText="1"/>
    </xf>
    <xf numFmtId="0" fontId="65" fillId="4" borderId="0" xfId="0" applyFont="1" applyFill="1" applyAlignment="1">
      <alignment horizontal="left" vertical="top" wrapText="1"/>
    </xf>
    <xf numFmtId="0" fontId="65" fillId="11" borderId="0" xfId="0" applyFont="1" applyFill="1" applyAlignment="1">
      <alignment horizontal="left" vertical="top"/>
    </xf>
    <xf numFmtId="0" fontId="65" fillId="11" borderId="0" xfId="0" applyFont="1" applyFill="1" applyAlignment="1">
      <alignment horizontal="left" vertical="top" wrapText="1"/>
    </xf>
    <xf numFmtId="0" fontId="65" fillId="13" borderId="0" xfId="0" applyFont="1" applyFill="1" applyAlignment="1">
      <alignment horizontal="left" vertical="top"/>
    </xf>
    <xf numFmtId="0" fontId="65" fillId="13" borderId="0" xfId="0" applyFont="1" applyFill="1" applyAlignment="1">
      <alignment horizontal="left" vertical="top" wrapText="1"/>
    </xf>
    <xf numFmtId="0" fontId="66" fillId="12" borderId="0" xfId="0" applyFont="1" applyFill="1" applyAlignment="1">
      <alignment horizontal="left" vertical="center" wrapText="1"/>
    </xf>
    <xf numFmtId="0" fontId="66" fillId="12" borderId="0" xfId="0" applyFont="1" applyFill="1" applyAlignment="1">
      <alignment horizontal="left" vertical="top" wrapText="1"/>
    </xf>
    <xf numFmtId="0" fontId="65" fillId="11" borderId="0" xfId="0" applyFont="1" applyFill="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xf numFmtId="0" fontId="7" fillId="0" borderId="0" xfId="0" applyFont="1" applyFill="1"/>
  </cellXfs>
  <cellStyles count="12">
    <cellStyle name="Comma 2" xfId="3" xr:uid="{00000000-0005-0000-0000-000000000000}"/>
    <cellStyle name="Komma 2" xfId="11" xr:uid="{B72C11D7-87B2-4EF9-9D9C-D9E82D709836}"/>
    <cellStyle name="Link" xfId="2" builtinId="8"/>
    <cellStyle name="Link 2" xfId="10" xr:uid="{B117EF19-236E-44BF-84E0-7A8EB4138745}"/>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E2991E24-5AB0-4F4E-B5E8-189F7E8E1FC8}"/>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24D35838-CDDD-43AC-92A3-36FABAB0582F}"/>
            </a:ext>
          </a:extLst>
        </xdr:cNvPr>
        <xdr:cNvCxnSpPr/>
      </xdr:nvCxnSpPr>
      <xdr:spPr>
        <a:xfrm>
          <a:off x="609600" y="369798"/>
          <a:ext cx="7319123"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0</xdr:colOff>
      <xdr:row>3</xdr:row>
      <xdr:rowOff>0</xdr:rowOff>
    </xdr:from>
    <xdr:ext cx="1205969" cy="230280"/>
    <xdr:pic>
      <xdr:nvPicPr>
        <xdr:cNvPr id="3" name="Billede 2">
          <a:extLst>
            <a:ext uri="{FF2B5EF4-FFF2-40B4-BE49-F238E27FC236}">
              <a16:creationId xmlns:a16="http://schemas.microsoft.com/office/drawing/2014/main" id="{37080652-6292-4576-A84B-8333DE2A1B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71500"/>
          <a:ext cx="1205969" cy="23028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27454</xdr:colOff>
      <xdr:row>46</xdr:row>
      <xdr:rowOff>1584512</xdr:rowOff>
    </xdr:from>
    <xdr:ext cx="4380697" cy="671792"/>
    <xdr:pic>
      <xdr:nvPicPr>
        <xdr:cNvPr id="2" name="Billede 1">
          <a:extLst>
            <a:ext uri="{FF2B5EF4-FFF2-40B4-BE49-F238E27FC236}">
              <a16:creationId xmlns:a16="http://schemas.microsoft.com/office/drawing/2014/main" id="{80F184F8-C9D6-4219-9451-6F82BE426D5C}"/>
            </a:ext>
          </a:extLst>
        </xdr:cNvPr>
        <xdr:cNvPicPr>
          <a:picLocks noChangeAspect="1"/>
        </xdr:cNvPicPr>
      </xdr:nvPicPr>
      <xdr:blipFill>
        <a:blip xmlns:r="http://schemas.openxmlformats.org/officeDocument/2006/relationships" r:embed="rId1" cstate="print"/>
        <a:stretch>
          <a:fillRect/>
        </a:stretch>
      </xdr:blipFill>
      <xdr:spPr>
        <a:xfrm>
          <a:off x="1856254" y="8956862"/>
          <a:ext cx="4380697" cy="671792"/>
        </a:xfrm>
        <a:prstGeom prst="rect">
          <a:avLst/>
        </a:prstGeom>
        <a:ln>
          <a:solidFill>
            <a:schemeClr val="tx2">
              <a:lumMod val="40000"/>
              <a:lumOff val="60000"/>
            </a:schemeClr>
          </a:solidFill>
        </a:ln>
      </xdr:spPr>
    </xdr:pic>
    <xdr:clientData/>
  </xdr:one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A6D7B7F9-10F5-4A11-8FBE-EAEC6DBA2C2A}"/>
            </a:ext>
          </a:extLst>
        </xdr:cNvPr>
        <xdr:cNvCxnSpPr/>
      </xdr:nvCxnSpPr>
      <xdr:spPr>
        <a:xfrm>
          <a:off x="302559" y="381004"/>
          <a:ext cx="27471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2106706</xdr:colOff>
      <xdr:row>2</xdr:row>
      <xdr:rowOff>89647</xdr:rowOff>
    </xdr:from>
    <xdr:ext cx="1205969" cy="230280"/>
    <xdr:pic>
      <xdr:nvPicPr>
        <xdr:cNvPr id="4" name="Billede 3">
          <a:extLst>
            <a:ext uri="{FF2B5EF4-FFF2-40B4-BE49-F238E27FC236}">
              <a16:creationId xmlns:a16="http://schemas.microsoft.com/office/drawing/2014/main" id="{97F98DCA-7369-4E46-8B91-38B2B2959B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9681" y="470647"/>
          <a:ext cx="1205969" cy="23028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9047091F-52BC-4E45-AAE3-9C355A759EC4}"/>
            </a:ext>
          </a:extLst>
        </xdr:cNvPr>
        <xdr:cNvCxnSpPr/>
      </xdr:nvCxnSpPr>
      <xdr:spPr>
        <a:xfrm>
          <a:off x="609600" y="369798"/>
          <a:ext cx="183328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4112559</xdr:colOff>
      <xdr:row>2</xdr:row>
      <xdr:rowOff>179294</xdr:rowOff>
    </xdr:from>
    <xdr:ext cx="1205969" cy="230280"/>
    <xdr:pic>
      <xdr:nvPicPr>
        <xdr:cNvPr id="3" name="Billede 2">
          <a:extLst>
            <a:ext uri="{FF2B5EF4-FFF2-40B4-BE49-F238E27FC236}">
              <a16:creationId xmlns:a16="http://schemas.microsoft.com/office/drawing/2014/main" id="{6CB9C394-4F47-4CC1-97E1-7E5C22774F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6159" y="560294"/>
          <a:ext cx="1205969" cy="23028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37</xdr:row>
      <xdr:rowOff>9525</xdr:rowOff>
    </xdr:from>
    <xdr:to>
      <xdr:col>2</xdr:col>
      <xdr:colOff>3079937</xdr:colOff>
      <xdr:row>46</xdr:row>
      <xdr:rowOff>57150</xdr:rowOff>
    </xdr:to>
    <xdr:sp macro="" textlink="">
      <xdr:nvSpPr>
        <xdr:cNvPr id="2" name="Tekstboks 4">
          <a:extLst>
            <a:ext uri="{FF2B5EF4-FFF2-40B4-BE49-F238E27FC236}">
              <a16:creationId xmlns:a16="http://schemas.microsoft.com/office/drawing/2014/main" id="{A58E2B52-8A78-4481-B5F4-F63A9E4F884C}"/>
            </a:ext>
          </a:extLst>
        </xdr:cNvPr>
        <xdr:cNvSpPr txBox="1"/>
      </xdr:nvSpPr>
      <xdr:spPr>
        <a:xfrm>
          <a:off x="0" y="7058025"/>
          <a:ext cx="3175187" cy="1762125"/>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General Capital Center </a:t>
          </a:r>
          <a:r>
            <a:rPr lang="en-GB" sz="1100" baseline="0">
              <a:solidFill>
                <a:schemeClr val="bg1"/>
              </a:solidFill>
              <a:latin typeface="Century Gothic" panose="020B0502020202020204" pitchFamily="34" charset="0"/>
              <a:ea typeface="+mn-ea"/>
              <a:cs typeface="+mn-cs"/>
            </a:rPr>
            <a:t>, RO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oneCellAnchor>
    <xdr:from>
      <xdr:col>0</xdr:col>
      <xdr:colOff>0</xdr:colOff>
      <xdr:row>0</xdr:row>
      <xdr:rowOff>0</xdr:rowOff>
    </xdr:from>
    <xdr:ext cx="10058400" cy="3102836"/>
    <xdr:pic>
      <xdr:nvPicPr>
        <xdr:cNvPr id="3" name="Billede 2">
          <a:extLst>
            <a:ext uri="{FF2B5EF4-FFF2-40B4-BE49-F238E27FC236}">
              <a16:creationId xmlns:a16="http://schemas.microsoft.com/office/drawing/2014/main" id="{8B2A93F0-2D7F-4636-8581-27234506A7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oneCellAnchor>
  <xdr:oneCellAnchor>
    <xdr:from>
      <xdr:col>0</xdr:col>
      <xdr:colOff>114301</xdr:colOff>
      <xdr:row>0</xdr:row>
      <xdr:rowOff>171451</xdr:rowOff>
    </xdr:from>
    <xdr:ext cx="1600199" cy="276481"/>
    <xdr:pic>
      <xdr:nvPicPr>
        <xdr:cNvPr id="4" name="Billede 3">
          <a:extLst>
            <a:ext uri="{FF2B5EF4-FFF2-40B4-BE49-F238E27FC236}">
              <a16:creationId xmlns:a16="http://schemas.microsoft.com/office/drawing/2014/main" id="{5044C365-D474-4523-B8ED-59A93515CE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1" y="171451"/>
          <a:ext cx="1600199" cy="276481"/>
        </a:xfrm>
        <a:prstGeom prst="rect">
          <a:avLst/>
        </a:prstGeom>
      </xdr:spPr>
    </xdr:pic>
    <xdr:clientData/>
  </xdr:oneCellAnchor>
  <xdr:twoCellAnchor>
    <xdr:from>
      <xdr:col>2</xdr:col>
      <xdr:colOff>3076575</xdr:colOff>
      <xdr:row>37</xdr:row>
      <xdr:rowOff>9525</xdr:rowOff>
    </xdr:from>
    <xdr:to>
      <xdr:col>2</xdr:col>
      <xdr:colOff>5943600</xdr:colOff>
      <xdr:row>46</xdr:row>
      <xdr:rowOff>57150</xdr:rowOff>
    </xdr:to>
    <xdr:sp macro="" textlink="">
      <xdr:nvSpPr>
        <xdr:cNvPr id="5" name="Tekstboks 4">
          <a:extLst>
            <a:ext uri="{FF2B5EF4-FFF2-40B4-BE49-F238E27FC236}">
              <a16:creationId xmlns:a16="http://schemas.microsoft.com/office/drawing/2014/main" id="{20B86956-09AD-42D0-A898-7F8CC304F406}"/>
            </a:ext>
          </a:extLst>
        </xdr:cNvPr>
        <xdr:cNvSpPr txBox="1"/>
      </xdr:nvSpPr>
      <xdr:spPr>
        <a:xfrm>
          <a:off x="3171825" y="7058025"/>
          <a:ext cx="0" cy="1762125"/>
        </a:xfrm>
        <a:prstGeom prst="rect">
          <a:avLst/>
        </a:prstGeom>
        <a:solidFill>
          <a:srgbClr val="387D6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da-DK">
            <a:solidFill>
              <a:schemeClr val="bg1"/>
            </a:solidFill>
            <a:effectLst/>
            <a:latin typeface="Century Gothic" panose="020B0502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179294</xdr:colOff>
      <xdr:row>2</xdr:row>
      <xdr:rowOff>0</xdr:rowOff>
    </xdr:from>
    <xdr:to>
      <xdr:col>7</xdr:col>
      <xdr:colOff>268147</xdr:colOff>
      <xdr:row>2</xdr:row>
      <xdr:rowOff>11205</xdr:rowOff>
    </xdr:to>
    <xdr:cxnSp macro="">
      <xdr:nvCxnSpPr>
        <xdr:cNvPr id="2" name="Lige forbindelse 1">
          <a:extLst>
            <a:ext uri="{FF2B5EF4-FFF2-40B4-BE49-F238E27FC236}">
              <a16:creationId xmlns:a16="http://schemas.microsoft.com/office/drawing/2014/main" id="{8FB45AB7-D667-40B8-9717-300709D2FC5F}"/>
            </a:ext>
          </a:extLst>
        </xdr:cNvPr>
        <xdr:cNvCxnSpPr/>
      </xdr:nvCxnSpPr>
      <xdr:spPr>
        <a:xfrm>
          <a:off x="179294" y="381000"/>
          <a:ext cx="7489778"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33617</xdr:colOff>
      <xdr:row>44</xdr:row>
      <xdr:rowOff>134471</xdr:rowOff>
    </xdr:from>
    <xdr:to>
      <xdr:col>3</xdr:col>
      <xdr:colOff>4583205</xdr:colOff>
      <xdr:row>47</xdr:row>
      <xdr:rowOff>145676</xdr:rowOff>
    </xdr:to>
    <xdr:sp macro="" textlink="">
      <xdr:nvSpPr>
        <xdr:cNvPr id="3" name="Tekstboks 4">
          <a:extLst>
            <a:ext uri="{FF2B5EF4-FFF2-40B4-BE49-F238E27FC236}">
              <a16:creationId xmlns:a16="http://schemas.microsoft.com/office/drawing/2014/main" id="{5BD68EFB-509D-4628-B169-570462C1C393}"/>
            </a:ext>
          </a:extLst>
        </xdr:cNvPr>
        <xdr:cNvSpPr txBox="1"/>
      </xdr:nvSpPr>
      <xdr:spPr>
        <a:xfrm>
          <a:off x="1090892" y="8516471"/>
          <a:ext cx="3139888" cy="58270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oneCellAnchor>
    <xdr:from>
      <xdr:col>5</xdr:col>
      <xdr:colOff>745751</xdr:colOff>
      <xdr:row>3</xdr:row>
      <xdr:rowOff>137833</xdr:rowOff>
    </xdr:from>
    <xdr:ext cx="1205969" cy="230280"/>
    <xdr:pic>
      <xdr:nvPicPr>
        <xdr:cNvPr id="4" name="Billede 3">
          <a:extLst>
            <a:ext uri="{FF2B5EF4-FFF2-40B4-BE49-F238E27FC236}">
              <a16:creationId xmlns:a16="http://schemas.microsoft.com/office/drawing/2014/main" id="{95110CA9-5765-4A3B-9975-B34390C36C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32126" y="709333"/>
          <a:ext cx="1205969" cy="23028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00A65E5F-0614-4FAE-8EFE-C7F311975BF1}"/>
            </a:ext>
          </a:extLst>
        </xdr:cNvPr>
        <xdr:cNvCxnSpPr/>
      </xdr:nvCxnSpPr>
      <xdr:spPr>
        <a:xfrm>
          <a:off x="212912" y="336179"/>
          <a:ext cx="6125404" cy="448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874059</xdr:colOff>
      <xdr:row>3</xdr:row>
      <xdr:rowOff>22412</xdr:rowOff>
    </xdr:from>
    <xdr:ext cx="1205969" cy="230280"/>
    <xdr:pic>
      <xdr:nvPicPr>
        <xdr:cNvPr id="3" name="Billede 2">
          <a:extLst>
            <a:ext uri="{FF2B5EF4-FFF2-40B4-BE49-F238E27FC236}">
              <a16:creationId xmlns:a16="http://schemas.microsoft.com/office/drawing/2014/main" id="{7F88B15C-4550-4F48-8895-6567E01268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3159" y="593912"/>
          <a:ext cx="1205969" cy="23028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212911</xdr:colOff>
      <xdr:row>1</xdr:row>
      <xdr:rowOff>100853</xdr:rowOff>
    </xdr:from>
    <xdr:to>
      <xdr:col>9</xdr:col>
      <xdr:colOff>711176</xdr:colOff>
      <xdr:row>1</xdr:row>
      <xdr:rowOff>100855</xdr:rowOff>
    </xdr:to>
    <xdr:cxnSp macro="">
      <xdr:nvCxnSpPr>
        <xdr:cNvPr id="2" name="Lige forbindelse 1">
          <a:extLst>
            <a:ext uri="{FF2B5EF4-FFF2-40B4-BE49-F238E27FC236}">
              <a16:creationId xmlns:a16="http://schemas.microsoft.com/office/drawing/2014/main" id="{EC65EB1B-043F-4D90-A320-61631A5EFF24}"/>
            </a:ext>
          </a:extLst>
        </xdr:cNvPr>
        <xdr:cNvCxnSpPr/>
      </xdr:nvCxnSpPr>
      <xdr:spPr>
        <a:xfrm flipV="1">
          <a:off x="212911" y="291353"/>
          <a:ext cx="5879890"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201706</xdr:colOff>
      <xdr:row>2</xdr:row>
      <xdr:rowOff>44823</xdr:rowOff>
    </xdr:from>
    <xdr:ext cx="1205969" cy="230280"/>
    <xdr:pic>
      <xdr:nvPicPr>
        <xdr:cNvPr id="3" name="Billede 2">
          <a:extLst>
            <a:ext uri="{FF2B5EF4-FFF2-40B4-BE49-F238E27FC236}">
              <a16:creationId xmlns:a16="http://schemas.microsoft.com/office/drawing/2014/main" id="{4579E736-3B40-4393-8628-834168E4CA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8506" y="425823"/>
          <a:ext cx="1205969" cy="23028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302557</xdr:colOff>
      <xdr:row>1</xdr:row>
      <xdr:rowOff>112058</xdr:rowOff>
    </xdr:from>
    <xdr:to>
      <xdr:col>12</xdr:col>
      <xdr:colOff>1026832</xdr:colOff>
      <xdr:row>1</xdr:row>
      <xdr:rowOff>112061</xdr:rowOff>
    </xdr:to>
    <xdr:cxnSp macro="">
      <xdr:nvCxnSpPr>
        <xdr:cNvPr id="2" name="Lige forbindelse 1">
          <a:extLst>
            <a:ext uri="{FF2B5EF4-FFF2-40B4-BE49-F238E27FC236}">
              <a16:creationId xmlns:a16="http://schemas.microsoft.com/office/drawing/2014/main" id="{E844A52F-59CE-4630-929C-C7B8EEEE65A8}"/>
            </a:ext>
          </a:extLst>
        </xdr:cNvPr>
        <xdr:cNvCxnSpPr/>
      </xdr:nvCxnSpPr>
      <xdr:spPr>
        <a:xfrm flipV="1">
          <a:off x="302557" y="302558"/>
          <a:ext cx="7620375"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1057275</xdr:colOff>
      <xdr:row>2</xdr:row>
      <xdr:rowOff>200025</xdr:rowOff>
    </xdr:from>
    <xdr:ext cx="1205969" cy="230280"/>
    <xdr:pic>
      <xdr:nvPicPr>
        <xdr:cNvPr id="3" name="Billede 2">
          <a:extLst>
            <a:ext uri="{FF2B5EF4-FFF2-40B4-BE49-F238E27FC236}">
              <a16:creationId xmlns:a16="http://schemas.microsoft.com/office/drawing/2014/main" id="{D3868EEC-23E0-45FC-B0C7-2B04865BD5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71500"/>
          <a:ext cx="1205969" cy="23028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13606</xdr:colOff>
      <xdr:row>1</xdr:row>
      <xdr:rowOff>139276</xdr:rowOff>
    </xdr:from>
    <xdr:to>
      <xdr:col>14</xdr:col>
      <xdr:colOff>3963</xdr:colOff>
      <xdr:row>1</xdr:row>
      <xdr:rowOff>149679</xdr:rowOff>
    </xdr:to>
    <xdr:cxnSp macro="">
      <xdr:nvCxnSpPr>
        <xdr:cNvPr id="2" name="Lige forbindelse 1">
          <a:extLst>
            <a:ext uri="{FF2B5EF4-FFF2-40B4-BE49-F238E27FC236}">
              <a16:creationId xmlns:a16="http://schemas.microsoft.com/office/drawing/2014/main" id="{C8073D57-DCB4-4F7A-8352-546D8CD5AA39}"/>
            </a:ext>
          </a:extLst>
        </xdr:cNvPr>
        <xdr:cNvCxnSpPr/>
      </xdr:nvCxnSpPr>
      <xdr:spPr>
        <a:xfrm>
          <a:off x="623206" y="329776"/>
          <a:ext cx="7915157"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653143</xdr:colOff>
      <xdr:row>2</xdr:row>
      <xdr:rowOff>95251</xdr:rowOff>
    </xdr:from>
    <xdr:ext cx="1205969" cy="230280"/>
    <xdr:pic>
      <xdr:nvPicPr>
        <xdr:cNvPr id="3" name="Billede 2">
          <a:extLst>
            <a:ext uri="{FF2B5EF4-FFF2-40B4-BE49-F238E27FC236}">
              <a16:creationId xmlns:a16="http://schemas.microsoft.com/office/drawing/2014/main" id="{6539EFD1-7CD8-4C80-BF2F-34C9667108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1118" y="476251"/>
          <a:ext cx="1205969" cy="23028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285A9359-60E5-4E7D-9C1C-C9CD5CD1FED2}"/>
            </a:ext>
          </a:extLst>
        </xdr:cNvPr>
        <xdr:cNvCxnSpPr/>
      </xdr:nvCxnSpPr>
      <xdr:spPr>
        <a:xfrm>
          <a:off x="304959" y="340981"/>
          <a:ext cx="5181441"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459442</xdr:colOff>
      <xdr:row>2</xdr:row>
      <xdr:rowOff>145677</xdr:rowOff>
    </xdr:from>
    <xdr:ext cx="1205969" cy="230280"/>
    <xdr:pic>
      <xdr:nvPicPr>
        <xdr:cNvPr id="3" name="Billede 2">
          <a:extLst>
            <a:ext uri="{FF2B5EF4-FFF2-40B4-BE49-F238E27FC236}">
              <a16:creationId xmlns:a16="http://schemas.microsoft.com/office/drawing/2014/main" id="{B89D559F-1694-46D4-841F-C9EC5A1617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6242" y="526677"/>
          <a:ext cx="1205969" cy="23028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311103AE-83E2-4142-8816-81FB901E598F}"/>
            </a:ext>
          </a:extLst>
        </xdr:cNvPr>
        <xdr:cNvCxnSpPr/>
      </xdr:nvCxnSpPr>
      <xdr:spPr>
        <a:xfrm>
          <a:off x="302559" y="340981"/>
          <a:ext cx="76248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1115785</xdr:colOff>
      <xdr:row>2</xdr:row>
      <xdr:rowOff>149678</xdr:rowOff>
    </xdr:from>
    <xdr:ext cx="1205969" cy="230280"/>
    <xdr:pic>
      <xdr:nvPicPr>
        <xdr:cNvPr id="3" name="Billede 2">
          <a:extLst>
            <a:ext uri="{FF2B5EF4-FFF2-40B4-BE49-F238E27FC236}">
              <a16:creationId xmlns:a16="http://schemas.microsoft.com/office/drawing/2014/main" id="{8ECAE0B9-8717-43A3-ACA3-C66B3F167A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6560" y="530678"/>
          <a:ext cx="1205969" cy="230280"/>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2.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vmlDrawing" Target="../drawings/vmlDrawing4.vml"/><Relationship Id="rId5" Type="http://schemas.openxmlformats.org/officeDocument/2006/relationships/printerSettings" Target="../printerSettings/printerSettings5.bin"/><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s://dlr.dk/wp-content/uploads/2024/04/Documentation-of-the-calculation-for-DLRs-financed-GHG-footpri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topLeftCell="A10"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1207</v>
      </c>
    </row>
    <row r="3" spans="1:1" x14ac:dyDescent="0.25">
      <c r="A3" s="104"/>
    </row>
    <row r="4" spans="1:1" ht="34.5" x14ac:dyDescent="0.25">
      <c r="A4" s="105" t="s">
        <v>1208</v>
      </c>
    </row>
    <row r="5" spans="1:1" ht="34.5" x14ac:dyDescent="0.25">
      <c r="A5" s="105" t="s">
        <v>1209</v>
      </c>
    </row>
    <row r="6" spans="1:1" ht="51.75" x14ac:dyDescent="0.25">
      <c r="A6" s="105" t="s">
        <v>1210</v>
      </c>
    </row>
    <row r="7" spans="1:1" ht="17.25" x14ac:dyDescent="0.25">
      <c r="A7" s="105"/>
    </row>
    <row r="8" spans="1:1" ht="18.75" x14ac:dyDescent="0.25">
      <c r="A8" s="106" t="s">
        <v>1211</v>
      </c>
    </row>
    <row r="9" spans="1:1" ht="34.5" x14ac:dyDescent="0.3">
      <c r="A9" s="107" t="s">
        <v>1373</v>
      </c>
    </row>
    <row r="10" spans="1:1" ht="86.25" x14ac:dyDescent="0.25">
      <c r="A10" s="108" t="s">
        <v>1212</v>
      </c>
    </row>
    <row r="11" spans="1:1" ht="34.5" x14ac:dyDescent="0.25">
      <c r="A11" s="108" t="s">
        <v>1213</v>
      </c>
    </row>
    <row r="12" spans="1:1" ht="17.25" x14ac:dyDescent="0.25">
      <c r="A12" s="108" t="s">
        <v>1214</v>
      </c>
    </row>
    <row r="13" spans="1:1" ht="17.25" x14ac:dyDescent="0.25">
      <c r="A13" s="108" t="s">
        <v>1215</v>
      </c>
    </row>
    <row r="14" spans="1:1" ht="34.5" x14ac:dyDescent="0.25">
      <c r="A14" s="108" t="s">
        <v>1216</v>
      </c>
    </row>
    <row r="15" spans="1:1" ht="17.25" x14ac:dyDescent="0.25">
      <c r="A15" s="108"/>
    </row>
    <row r="16" spans="1:1" ht="18.75" x14ac:dyDescent="0.25">
      <c r="A16" s="106" t="s">
        <v>1217</v>
      </c>
    </row>
    <row r="17" spans="1:1" ht="17.25" x14ac:dyDescent="0.25">
      <c r="A17" s="109" t="s">
        <v>1218</v>
      </c>
    </row>
    <row r="18" spans="1:1" ht="34.5" x14ac:dyDescent="0.25">
      <c r="A18" s="110" t="s">
        <v>1219</v>
      </c>
    </row>
    <row r="19" spans="1:1" ht="34.5" x14ac:dyDescent="0.25">
      <c r="A19" s="110" t="s">
        <v>1220</v>
      </c>
    </row>
    <row r="20" spans="1:1" ht="51.75" x14ac:dyDescent="0.25">
      <c r="A20" s="110" t="s">
        <v>1221</v>
      </c>
    </row>
    <row r="21" spans="1:1" ht="86.25" x14ac:dyDescent="0.25">
      <c r="A21" s="110" t="s">
        <v>1222</v>
      </c>
    </row>
    <row r="22" spans="1:1" ht="51.75" x14ac:dyDescent="0.25">
      <c r="A22" s="110" t="s">
        <v>1223</v>
      </c>
    </row>
    <row r="23" spans="1:1" ht="34.5" x14ac:dyDescent="0.25">
      <c r="A23" s="110" t="s">
        <v>1224</v>
      </c>
    </row>
    <row r="24" spans="1:1" ht="17.25" x14ac:dyDescent="0.25">
      <c r="A24" s="110" t="s">
        <v>1225</v>
      </c>
    </row>
    <row r="25" spans="1:1" ht="17.25" x14ac:dyDescent="0.25">
      <c r="A25" s="109" t="s">
        <v>1226</v>
      </c>
    </row>
    <row r="26" spans="1:1" ht="51.75" x14ac:dyDescent="0.3">
      <c r="A26" s="111" t="s">
        <v>1227</v>
      </c>
    </row>
    <row r="27" spans="1:1" ht="17.25" x14ac:dyDescent="0.3">
      <c r="A27" s="111" t="s">
        <v>1228</v>
      </c>
    </row>
    <row r="28" spans="1:1" ht="17.25" x14ac:dyDescent="0.25">
      <c r="A28" s="109" t="s">
        <v>1229</v>
      </c>
    </row>
    <row r="29" spans="1:1" ht="34.5" x14ac:dyDescent="0.25">
      <c r="A29" s="110" t="s">
        <v>1230</v>
      </c>
    </row>
    <row r="30" spans="1:1" ht="34.5" x14ac:dyDescent="0.25">
      <c r="A30" s="110" t="s">
        <v>1231</v>
      </c>
    </row>
    <row r="31" spans="1:1" ht="34.5" x14ac:dyDescent="0.25">
      <c r="A31" s="110" t="s">
        <v>1232</v>
      </c>
    </row>
    <row r="32" spans="1:1" ht="34.5" x14ac:dyDescent="0.25">
      <c r="A32" s="110" t="s">
        <v>1233</v>
      </c>
    </row>
    <row r="33" spans="1:1" ht="17.25" x14ac:dyDescent="0.25">
      <c r="A33" s="110"/>
    </row>
    <row r="34" spans="1:1" ht="18.75" x14ac:dyDescent="0.25">
      <c r="A34" s="106" t="s">
        <v>1234</v>
      </c>
    </row>
    <row r="35" spans="1:1" ht="17.25" x14ac:dyDescent="0.25">
      <c r="A35" s="109" t="s">
        <v>1235</v>
      </c>
    </row>
    <row r="36" spans="1:1" ht="34.5" x14ac:dyDescent="0.25">
      <c r="A36" s="110" t="s">
        <v>1236</v>
      </c>
    </row>
    <row r="37" spans="1:1" ht="34.5" x14ac:dyDescent="0.25">
      <c r="A37" s="110" t="s">
        <v>1237</v>
      </c>
    </row>
    <row r="38" spans="1:1" ht="34.5" x14ac:dyDescent="0.25">
      <c r="A38" s="110" t="s">
        <v>1238</v>
      </c>
    </row>
    <row r="39" spans="1:1" ht="17.25" x14ac:dyDescent="0.25">
      <c r="A39" s="110" t="s">
        <v>1239</v>
      </c>
    </row>
    <row r="40" spans="1:1" ht="34.5" x14ac:dyDescent="0.25">
      <c r="A40" s="110" t="s">
        <v>1240</v>
      </c>
    </row>
    <row r="41" spans="1:1" ht="17.25" x14ac:dyDescent="0.25">
      <c r="A41" s="109" t="s">
        <v>1241</v>
      </c>
    </row>
    <row r="42" spans="1:1" ht="17.25" x14ac:dyDescent="0.25">
      <c r="A42" s="110" t="s">
        <v>1242</v>
      </c>
    </row>
    <row r="43" spans="1:1" ht="17.25" x14ac:dyDescent="0.3">
      <c r="A43" s="111" t="s">
        <v>1243</v>
      </c>
    </row>
    <row r="44" spans="1:1" ht="17.25" x14ac:dyDescent="0.25">
      <c r="A44" s="109" t="s">
        <v>1244</v>
      </c>
    </row>
    <row r="45" spans="1:1" ht="34.5" x14ac:dyDescent="0.3">
      <c r="A45" s="111" t="s">
        <v>1245</v>
      </c>
    </row>
    <row r="46" spans="1:1" ht="34.5" x14ac:dyDescent="0.25">
      <c r="A46" s="110" t="s">
        <v>1246</v>
      </c>
    </row>
    <row r="47" spans="1:1" ht="51.75" x14ac:dyDescent="0.25">
      <c r="A47" s="110" t="s">
        <v>1247</v>
      </c>
    </row>
    <row r="48" spans="1:1" ht="17.25" x14ac:dyDescent="0.25">
      <c r="A48" s="110" t="s">
        <v>1248</v>
      </c>
    </row>
    <row r="49" spans="1:1" ht="17.25" x14ac:dyDescent="0.3">
      <c r="A49" s="111" t="s">
        <v>1249</v>
      </c>
    </row>
    <row r="50" spans="1:1" ht="17.25" x14ac:dyDescent="0.25">
      <c r="A50" s="109" t="s">
        <v>1250</v>
      </c>
    </row>
    <row r="51" spans="1:1" ht="34.5" x14ac:dyDescent="0.3">
      <c r="A51" s="111" t="s">
        <v>1251</v>
      </c>
    </row>
    <row r="52" spans="1:1" ht="17.25" x14ac:dyDescent="0.25">
      <c r="A52" s="110" t="s">
        <v>1252</v>
      </c>
    </row>
    <row r="53" spans="1:1" ht="34.5" x14ac:dyDescent="0.3">
      <c r="A53" s="111" t="s">
        <v>1253</v>
      </c>
    </row>
    <row r="54" spans="1:1" ht="17.25" x14ac:dyDescent="0.25">
      <c r="A54" s="109" t="s">
        <v>1254</v>
      </c>
    </row>
    <row r="55" spans="1:1" ht="17.25" x14ac:dyDescent="0.3">
      <c r="A55" s="111" t="s">
        <v>1255</v>
      </c>
    </row>
    <row r="56" spans="1:1" ht="34.5" x14ac:dyDescent="0.25">
      <c r="A56" s="110" t="s">
        <v>1256</v>
      </c>
    </row>
    <row r="57" spans="1:1" ht="17.25" x14ac:dyDescent="0.25">
      <c r="A57" s="110" t="s">
        <v>1257</v>
      </c>
    </row>
    <row r="58" spans="1:1" ht="34.5" x14ac:dyDescent="0.25">
      <c r="A58" s="110" t="s">
        <v>1258</v>
      </c>
    </row>
    <row r="59" spans="1:1" ht="17.25" x14ac:dyDescent="0.25">
      <c r="A59" s="109" t="s">
        <v>1259</v>
      </c>
    </row>
    <row r="60" spans="1:1" ht="34.5" x14ac:dyDescent="0.25">
      <c r="A60" s="110" t="s">
        <v>1260</v>
      </c>
    </row>
    <row r="61" spans="1:1" ht="17.25" x14ac:dyDescent="0.25">
      <c r="A61" s="112"/>
    </row>
    <row r="62" spans="1:1" ht="18.75" x14ac:dyDescent="0.25">
      <c r="A62" s="106" t="s">
        <v>1261</v>
      </c>
    </row>
    <row r="63" spans="1:1" ht="17.25" x14ac:dyDescent="0.25">
      <c r="A63" s="109" t="s">
        <v>1262</v>
      </c>
    </row>
    <row r="64" spans="1:1" ht="34.5" x14ac:dyDescent="0.25">
      <c r="A64" s="110" t="s">
        <v>1263</v>
      </c>
    </row>
    <row r="65" spans="1:1" ht="17.25" x14ac:dyDescent="0.25">
      <c r="A65" s="110" t="s">
        <v>1264</v>
      </c>
    </row>
    <row r="66" spans="1:1" ht="34.5" x14ac:dyDescent="0.25">
      <c r="A66" s="108" t="s">
        <v>1265</v>
      </c>
    </row>
    <row r="67" spans="1:1" ht="34.5" x14ac:dyDescent="0.25">
      <c r="A67" s="108" t="s">
        <v>1266</v>
      </c>
    </row>
    <row r="68" spans="1:1" ht="34.5" x14ac:dyDescent="0.25">
      <c r="A68" s="108" t="s">
        <v>1267</v>
      </c>
    </row>
    <row r="69" spans="1:1" ht="17.25" x14ac:dyDescent="0.25">
      <c r="A69" s="113" t="s">
        <v>1268</v>
      </c>
    </row>
    <row r="70" spans="1:1" ht="51.75" x14ac:dyDescent="0.25">
      <c r="A70" s="108" t="s">
        <v>1269</v>
      </c>
    </row>
    <row r="71" spans="1:1" ht="17.25" x14ac:dyDescent="0.25">
      <c r="A71" s="108" t="s">
        <v>1270</v>
      </c>
    </row>
    <row r="72" spans="1:1" ht="17.25" x14ac:dyDescent="0.25">
      <c r="A72" s="113" t="s">
        <v>1271</v>
      </c>
    </row>
    <row r="73" spans="1:1" ht="17.25" x14ac:dyDescent="0.25">
      <c r="A73" s="108" t="s">
        <v>1272</v>
      </c>
    </row>
    <row r="74" spans="1:1" ht="17.25" x14ac:dyDescent="0.25">
      <c r="A74" s="113" t="s">
        <v>1273</v>
      </c>
    </row>
    <row r="75" spans="1:1" ht="34.5" x14ac:dyDescent="0.25">
      <c r="A75" s="108" t="s">
        <v>1274</v>
      </c>
    </row>
    <row r="76" spans="1:1" ht="17.25" x14ac:dyDescent="0.25">
      <c r="A76" s="108" t="s">
        <v>1275</v>
      </c>
    </row>
    <row r="77" spans="1:1" ht="51.75" x14ac:dyDescent="0.25">
      <c r="A77" s="108" t="s">
        <v>1276</v>
      </c>
    </row>
    <row r="78" spans="1:1" ht="17.25" x14ac:dyDescent="0.25">
      <c r="A78" s="113" t="s">
        <v>1277</v>
      </c>
    </row>
    <row r="79" spans="1:1" ht="17.25" x14ac:dyDescent="0.3">
      <c r="A79" s="107" t="s">
        <v>1278</v>
      </c>
    </row>
    <row r="80" spans="1:1" ht="17.25" x14ac:dyDescent="0.25">
      <c r="A80" s="113" t="s">
        <v>1279</v>
      </c>
    </row>
    <row r="81" spans="1:1" ht="34.5" x14ac:dyDescent="0.25">
      <c r="A81" s="108" t="s">
        <v>1280</v>
      </c>
    </row>
    <row r="82" spans="1:1" ht="34.5" x14ac:dyDescent="0.25">
      <c r="A82" s="108" t="s">
        <v>1281</v>
      </c>
    </row>
    <row r="83" spans="1:1" ht="34.5" x14ac:dyDescent="0.25">
      <c r="A83" s="108" t="s">
        <v>1282</v>
      </c>
    </row>
    <row r="84" spans="1:1" ht="34.5" x14ac:dyDescent="0.25">
      <c r="A84" s="108" t="s">
        <v>1283</v>
      </c>
    </row>
    <row r="85" spans="1:1" ht="34.5" x14ac:dyDescent="0.25">
      <c r="A85" s="108" t="s">
        <v>1284</v>
      </c>
    </row>
    <row r="86" spans="1:1" ht="17.25" x14ac:dyDescent="0.25">
      <c r="A86" s="113" t="s">
        <v>1285</v>
      </c>
    </row>
    <row r="87" spans="1:1" ht="17.25" x14ac:dyDescent="0.25">
      <c r="A87" s="108" t="s">
        <v>1286</v>
      </c>
    </row>
    <row r="88" spans="1:1" ht="34.5" x14ac:dyDescent="0.25">
      <c r="A88" s="108" t="s">
        <v>1287</v>
      </c>
    </row>
    <row r="89" spans="1:1" ht="17.25" x14ac:dyDescent="0.25">
      <c r="A89" s="113" t="s">
        <v>1288</v>
      </c>
    </row>
    <row r="90" spans="1:1" ht="34.5" x14ac:dyDescent="0.25">
      <c r="A90" s="108" t="s">
        <v>1289</v>
      </c>
    </row>
    <row r="91" spans="1:1" ht="17.25" x14ac:dyDescent="0.25">
      <c r="A91" s="113" t="s">
        <v>1290</v>
      </c>
    </row>
    <row r="92" spans="1:1" ht="17.25" x14ac:dyDescent="0.3">
      <c r="A92" s="107" t="s">
        <v>1291</v>
      </c>
    </row>
    <row r="93" spans="1:1" ht="17.25" x14ac:dyDescent="0.25">
      <c r="A93" s="108" t="s">
        <v>1292</v>
      </c>
    </row>
    <row r="94" spans="1:1" ht="17.25" x14ac:dyDescent="0.25">
      <c r="A94" s="108"/>
    </row>
    <row r="95" spans="1:1" ht="18.75" x14ac:dyDescent="0.25">
      <c r="A95" s="106" t="s">
        <v>1293</v>
      </c>
    </row>
    <row r="96" spans="1:1" ht="34.5" x14ac:dyDescent="0.3">
      <c r="A96" s="107" t="s">
        <v>1294</v>
      </c>
    </row>
    <row r="97" spans="1:1" ht="17.25" x14ac:dyDescent="0.3">
      <c r="A97" s="107" t="s">
        <v>1295</v>
      </c>
    </row>
    <row r="98" spans="1:1" ht="17.25" x14ac:dyDescent="0.25">
      <c r="A98" s="113" t="s">
        <v>1296</v>
      </c>
    </row>
    <row r="99" spans="1:1" ht="17.25" x14ac:dyDescent="0.25">
      <c r="A99" s="105" t="s">
        <v>1297</v>
      </c>
    </row>
    <row r="100" spans="1:1" ht="17.25" x14ac:dyDescent="0.25">
      <c r="A100" s="108" t="s">
        <v>1298</v>
      </c>
    </row>
    <row r="101" spans="1:1" ht="17.25" x14ac:dyDescent="0.25">
      <c r="A101" s="108" t="s">
        <v>1299</v>
      </c>
    </row>
    <row r="102" spans="1:1" ht="17.25" x14ac:dyDescent="0.25">
      <c r="A102" s="108" t="s">
        <v>1300</v>
      </c>
    </row>
    <row r="103" spans="1:1" ht="17.25" x14ac:dyDescent="0.25">
      <c r="A103" s="108" t="s">
        <v>1301</v>
      </c>
    </row>
    <row r="104" spans="1:1" ht="34.5" x14ac:dyDescent="0.25">
      <c r="A104" s="108" t="s">
        <v>1302</v>
      </c>
    </row>
    <row r="105" spans="1:1" ht="17.25" x14ac:dyDescent="0.25">
      <c r="A105" s="105" t="s">
        <v>1303</v>
      </c>
    </row>
    <row r="106" spans="1:1" ht="17.25" x14ac:dyDescent="0.25">
      <c r="A106" s="108" t="s">
        <v>1304</v>
      </c>
    </row>
    <row r="107" spans="1:1" ht="17.25" x14ac:dyDescent="0.25">
      <c r="A107" s="108" t="s">
        <v>1305</v>
      </c>
    </row>
    <row r="108" spans="1:1" ht="17.25" x14ac:dyDescent="0.25">
      <c r="A108" s="108" t="s">
        <v>1306</v>
      </c>
    </row>
    <row r="109" spans="1:1" ht="17.25" x14ac:dyDescent="0.25">
      <c r="A109" s="108" t="s">
        <v>1307</v>
      </c>
    </row>
    <row r="110" spans="1:1" ht="17.25" x14ac:dyDescent="0.25">
      <c r="A110" s="108" t="s">
        <v>1308</v>
      </c>
    </row>
    <row r="111" spans="1:1" ht="17.25" x14ac:dyDescent="0.25">
      <c r="A111" s="108" t="s">
        <v>1309</v>
      </c>
    </row>
    <row r="112" spans="1:1" ht="17.25" x14ac:dyDescent="0.25">
      <c r="A112" s="113" t="s">
        <v>1310</v>
      </c>
    </row>
    <row r="113" spans="1:1" ht="17.25" x14ac:dyDescent="0.25">
      <c r="A113" s="108" t="s">
        <v>1311</v>
      </c>
    </row>
    <row r="114" spans="1:1" ht="17.25" x14ac:dyDescent="0.25">
      <c r="A114" s="105" t="s">
        <v>1312</v>
      </c>
    </row>
    <row r="115" spans="1:1" ht="17.25" x14ac:dyDescent="0.25">
      <c r="A115" s="108" t="s">
        <v>1313</v>
      </c>
    </row>
    <row r="116" spans="1:1" ht="17.25" x14ac:dyDescent="0.25">
      <c r="A116" s="108" t="s">
        <v>1314</v>
      </c>
    </row>
    <row r="117" spans="1:1" ht="17.25" x14ac:dyDescent="0.25">
      <c r="A117" s="105" t="s">
        <v>1315</v>
      </c>
    </row>
    <row r="118" spans="1:1" ht="17.25" x14ac:dyDescent="0.25">
      <c r="A118" s="108" t="s">
        <v>1316</v>
      </c>
    </row>
    <row r="119" spans="1:1" ht="17.25" x14ac:dyDescent="0.25">
      <c r="A119" s="108" t="s">
        <v>1317</v>
      </c>
    </row>
    <row r="120" spans="1:1" ht="17.25" x14ac:dyDescent="0.25">
      <c r="A120" s="108" t="s">
        <v>1318</v>
      </c>
    </row>
    <row r="121" spans="1:1" ht="17.25" x14ac:dyDescent="0.25">
      <c r="A121" s="113" t="s">
        <v>1319</v>
      </c>
    </row>
    <row r="122" spans="1:1" ht="17.25" x14ac:dyDescent="0.25">
      <c r="A122" s="105" t="s">
        <v>1320</v>
      </c>
    </row>
    <row r="123" spans="1:1" ht="17.25" x14ac:dyDescent="0.25">
      <c r="A123" s="105" t="s">
        <v>1321</v>
      </c>
    </row>
    <row r="124" spans="1:1" ht="17.25" x14ac:dyDescent="0.25">
      <c r="A124" s="108" t="s">
        <v>1322</v>
      </c>
    </row>
    <row r="125" spans="1:1" ht="17.25" x14ac:dyDescent="0.25">
      <c r="A125" s="108" t="s">
        <v>1323</v>
      </c>
    </row>
    <row r="126" spans="1:1" ht="17.25" x14ac:dyDescent="0.25">
      <c r="A126" s="108" t="s">
        <v>1324</v>
      </c>
    </row>
    <row r="127" spans="1:1" ht="17.25" x14ac:dyDescent="0.25">
      <c r="A127" s="108" t="s">
        <v>1325</v>
      </c>
    </row>
    <row r="128" spans="1:1" ht="17.25" x14ac:dyDescent="0.25">
      <c r="A128" s="108" t="s">
        <v>1326</v>
      </c>
    </row>
    <row r="129" spans="1:1" ht="17.25" x14ac:dyDescent="0.25">
      <c r="A129" s="113" t="s">
        <v>1327</v>
      </c>
    </row>
    <row r="130" spans="1:1" ht="34.5" x14ac:dyDescent="0.25">
      <c r="A130" s="108" t="s">
        <v>1328</v>
      </c>
    </row>
    <row r="131" spans="1:1" ht="69" x14ac:dyDescent="0.25">
      <c r="A131" s="108" t="s">
        <v>1329</v>
      </c>
    </row>
    <row r="132" spans="1:1" ht="34.5" x14ac:dyDescent="0.25">
      <c r="A132" s="108" t="s">
        <v>1330</v>
      </c>
    </row>
    <row r="133" spans="1:1" ht="17.25" x14ac:dyDescent="0.25">
      <c r="A133" s="113" t="s">
        <v>1331</v>
      </c>
    </row>
    <row r="134" spans="1:1" ht="34.5" x14ac:dyDescent="0.25">
      <c r="A134" s="105" t="s">
        <v>1332</v>
      </c>
    </row>
    <row r="135" spans="1:1" ht="17.25" x14ac:dyDescent="0.25">
      <c r="A135" s="105"/>
    </row>
    <row r="136" spans="1:1" ht="18.75" x14ac:dyDescent="0.25">
      <c r="A136" s="106" t="s">
        <v>1333</v>
      </c>
    </row>
    <row r="137" spans="1:1" ht="17.25" x14ac:dyDescent="0.25">
      <c r="A137" s="108" t="s">
        <v>1334</v>
      </c>
    </row>
    <row r="138" spans="1:1" ht="34.5" x14ac:dyDescent="0.25">
      <c r="A138" s="110" t="s">
        <v>1335</v>
      </c>
    </row>
    <row r="139" spans="1:1" ht="34.5" x14ac:dyDescent="0.25">
      <c r="A139" s="110" t="s">
        <v>1336</v>
      </c>
    </row>
    <row r="140" spans="1:1" ht="17.25" x14ac:dyDescent="0.25">
      <c r="A140" s="109" t="s">
        <v>1337</v>
      </c>
    </row>
    <row r="141" spans="1:1" ht="17.25" x14ac:dyDescent="0.25">
      <c r="A141" s="114" t="s">
        <v>1338</v>
      </c>
    </row>
    <row r="142" spans="1:1" ht="34.5" x14ac:dyDescent="0.3">
      <c r="A142" s="111" t="s">
        <v>1339</v>
      </c>
    </row>
    <row r="143" spans="1:1" ht="17.25" x14ac:dyDescent="0.25">
      <c r="A143" s="110" t="s">
        <v>1340</v>
      </c>
    </row>
    <row r="144" spans="1:1" ht="17.25" x14ac:dyDescent="0.25">
      <c r="A144" s="110" t="s">
        <v>1341</v>
      </c>
    </row>
    <row r="145" spans="1:1" ht="17.25" x14ac:dyDescent="0.25">
      <c r="A145" s="114" t="s">
        <v>1342</v>
      </c>
    </row>
    <row r="146" spans="1:1" ht="17.25" x14ac:dyDescent="0.25">
      <c r="A146" s="109" t="s">
        <v>1343</v>
      </c>
    </row>
    <row r="147" spans="1:1" ht="17.25" x14ac:dyDescent="0.25">
      <c r="A147" s="114" t="s">
        <v>1344</v>
      </c>
    </row>
    <row r="148" spans="1:1" ht="17.25" x14ac:dyDescent="0.25">
      <c r="A148" s="110" t="s">
        <v>1345</v>
      </c>
    </row>
    <row r="149" spans="1:1" ht="17.25" x14ac:dyDescent="0.25">
      <c r="A149" s="110" t="s">
        <v>1346</v>
      </c>
    </row>
    <row r="150" spans="1:1" ht="17.25" x14ac:dyDescent="0.25">
      <c r="A150" s="110" t="s">
        <v>1347</v>
      </c>
    </row>
    <row r="151" spans="1:1" ht="34.5" x14ac:dyDescent="0.25">
      <c r="A151" s="114" t="s">
        <v>1348</v>
      </c>
    </row>
    <row r="152" spans="1:1" ht="17.25" x14ac:dyDescent="0.25">
      <c r="A152" s="109" t="s">
        <v>1349</v>
      </c>
    </row>
    <row r="153" spans="1:1" ht="17.25" x14ac:dyDescent="0.25">
      <c r="A153" s="110" t="s">
        <v>1350</v>
      </c>
    </row>
    <row r="154" spans="1:1" ht="17.25" x14ac:dyDescent="0.25">
      <c r="A154" s="110" t="s">
        <v>1351</v>
      </c>
    </row>
    <row r="155" spans="1:1" ht="17.25" x14ac:dyDescent="0.25">
      <c r="A155" s="110" t="s">
        <v>1352</v>
      </c>
    </row>
    <row r="156" spans="1:1" ht="17.25" x14ac:dyDescent="0.25">
      <c r="A156" s="110" t="s">
        <v>1353</v>
      </c>
    </row>
    <row r="157" spans="1:1" ht="34.5" x14ac:dyDescent="0.25">
      <c r="A157" s="110" t="s">
        <v>1354</v>
      </c>
    </row>
    <row r="158" spans="1:1" ht="34.5" x14ac:dyDescent="0.25">
      <c r="A158" s="110" t="s">
        <v>1355</v>
      </c>
    </row>
    <row r="159" spans="1:1" ht="17.25" x14ac:dyDescent="0.25">
      <c r="A159" s="109" t="s">
        <v>1356</v>
      </c>
    </row>
    <row r="160" spans="1:1" ht="34.5" x14ac:dyDescent="0.25">
      <c r="A160" s="110" t="s">
        <v>1357</v>
      </c>
    </row>
    <row r="161" spans="1:1" ht="34.5" x14ac:dyDescent="0.25">
      <c r="A161" s="110" t="s">
        <v>1358</v>
      </c>
    </row>
    <row r="162" spans="1:1" ht="17.25" x14ac:dyDescent="0.25">
      <c r="A162" s="110" t="s">
        <v>1359</v>
      </c>
    </row>
    <row r="163" spans="1:1" ht="17.25" x14ac:dyDescent="0.25">
      <c r="A163" s="109" t="s">
        <v>1360</v>
      </c>
    </row>
    <row r="164" spans="1:1" ht="34.5" x14ac:dyDescent="0.3">
      <c r="A164" s="111" t="s">
        <v>1374</v>
      </c>
    </row>
    <row r="165" spans="1:1" ht="34.5" x14ac:dyDescent="0.25">
      <c r="A165" s="110" t="s">
        <v>1361</v>
      </c>
    </row>
    <row r="166" spans="1:1" ht="17.25" x14ac:dyDescent="0.25">
      <c r="A166" s="109" t="s">
        <v>1362</v>
      </c>
    </row>
    <row r="167" spans="1:1" ht="17.25" x14ac:dyDescent="0.25">
      <c r="A167" s="110" t="s">
        <v>1363</v>
      </c>
    </row>
    <row r="168" spans="1:1" ht="17.25" x14ac:dyDescent="0.25">
      <c r="A168" s="109" t="s">
        <v>1364</v>
      </c>
    </row>
    <row r="169" spans="1:1" ht="17.25" x14ac:dyDescent="0.3">
      <c r="A169" s="111" t="s">
        <v>1365</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election activeCell="X50" sqref="X50"/>
    </sheetView>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75" zoomScaleNormal="75"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459" t="s">
        <v>1513</v>
      </c>
      <c r="B1" s="459"/>
    </row>
    <row r="2" spans="1:13" ht="31.5" x14ac:dyDescent="0.25">
      <c r="A2" s="48" t="s">
        <v>1512</v>
      </c>
      <c r="B2" s="48"/>
      <c r="C2" s="49"/>
      <c r="D2" s="49"/>
      <c r="E2" s="49"/>
      <c r="F2" s="216" t="s">
        <v>3071</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214</v>
      </c>
      <c r="D4" s="52"/>
      <c r="E4" s="52"/>
      <c r="F4" s="49"/>
      <c r="G4" s="49"/>
      <c r="H4" s="49"/>
      <c r="I4" s="213"/>
      <c r="J4" s="213"/>
      <c r="L4" s="49"/>
      <c r="M4" s="49"/>
    </row>
    <row r="5" spans="1:13" ht="15.75" thickBot="1" x14ac:dyDescent="0.3">
      <c r="H5" s="49"/>
      <c r="I5" s="213"/>
      <c r="L5" s="49"/>
      <c r="M5" s="49"/>
    </row>
    <row r="6" spans="1:13" ht="18.75" x14ac:dyDescent="0.25">
      <c r="A6" s="55"/>
      <c r="B6" s="56" t="s">
        <v>1416</v>
      </c>
      <c r="C6" s="55"/>
      <c r="E6" s="57"/>
      <c r="F6" s="57"/>
      <c r="G6" s="57"/>
      <c r="H6" s="49"/>
      <c r="I6" s="213"/>
      <c r="L6" s="49"/>
      <c r="M6" s="49"/>
    </row>
    <row r="7" spans="1:13" x14ac:dyDescent="0.25">
      <c r="B7" s="59" t="s">
        <v>1511</v>
      </c>
      <c r="H7" s="49"/>
      <c r="I7" s="213"/>
      <c r="L7" s="49"/>
      <c r="M7" s="49"/>
    </row>
    <row r="8" spans="1:13" x14ac:dyDescent="0.25">
      <c r="B8" s="59" t="s">
        <v>1429</v>
      </c>
      <c r="H8" s="49"/>
      <c r="I8" s="213"/>
      <c r="L8" s="49"/>
      <c r="M8" s="49"/>
    </row>
    <row r="9" spans="1:13" ht="15.75" thickBot="1" x14ac:dyDescent="0.3">
      <c r="B9" s="60" t="s">
        <v>1451</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1499</v>
      </c>
      <c r="C12" s="63"/>
      <c r="D12" s="63"/>
      <c r="E12" s="63"/>
      <c r="F12" s="63"/>
      <c r="G12" s="63"/>
      <c r="H12" s="49"/>
      <c r="L12" s="49"/>
      <c r="M12" s="49"/>
    </row>
    <row r="13" spans="1:13" ht="15" customHeight="1" x14ac:dyDescent="0.25">
      <c r="A13" s="70"/>
      <c r="B13" s="71" t="s">
        <v>1428</v>
      </c>
      <c r="C13" s="70" t="s">
        <v>1498</v>
      </c>
      <c r="D13" s="70" t="s">
        <v>1509</v>
      </c>
      <c r="E13" s="72"/>
      <c r="F13" s="73"/>
      <c r="G13" s="73"/>
      <c r="H13" s="49"/>
      <c r="L13" s="49"/>
      <c r="M13" s="49"/>
    </row>
    <row r="14" spans="1:13" x14ac:dyDescent="0.25">
      <c r="A14" s="51" t="s">
        <v>1417</v>
      </c>
      <c r="B14" s="68" t="s">
        <v>1382</v>
      </c>
      <c r="C14" s="116" t="s">
        <v>1196</v>
      </c>
      <c r="D14" s="116" t="s">
        <v>1196</v>
      </c>
      <c r="E14" s="57"/>
      <c r="F14" s="57"/>
      <c r="G14" s="57"/>
      <c r="H14" s="49"/>
      <c r="L14" s="49"/>
      <c r="M14" s="49"/>
    </row>
    <row r="15" spans="1:13" x14ac:dyDescent="0.25">
      <c r="A15" s="51" t="s">
        <v>1418</v>
      </c>
      <c r="B15" s="68" t="s">
        <v>395</v>
      </c>
      <c r="C15" s="51" t="s">
        <v>3154</v>
      </c>
      <c r="D15" s="51" t="s">
        <v>3155</v>
      </c>
      <c r="E15" s="57"/>
      <c r="F15" s="57"/>
      <c r="G15" s="57"/>
      <c r="H15" s="49"/>
      <c r="L15" s="49"/>
      <c r="M15" s="49"/>
    </row>
    <row r="16" spans="1:13" x14ac:dyDescent="0.25">
      <c r="A16" s="51" t="s">
        <v>1419</v>
      </c>
      <c r="B16" s="68" t="s">
        <v>1383</v>
      </c>
      <c r="C16" s="51" t="s">
        <v>1196</v>
      </c>
      <c r="D16" s="51" t="s">
        <v>1196</v>
      </c>
      <c r="E16" s="57"/>
      <c r="F16" s="57"/>
      <c r="G16" s="57"/>
      <c r="H16" s="49"/>
      <c r="L16" s="49"/>
      <c r="M16" s="49"/>
    </row>
    <row r="17" spans="1:13" x14ac:dyDescent="0.25">
      <c r="A17" s="51" t="s">
        <v>1420</v>
      </c>
      <c r="B17" s="68" t="s">
        <v>1384</v>
      </c>
      <c r="C17" s="51" t="s">
        <v>1196</v>
      </c>
      <c r="D17" s="51" t="s">
        <v>1196</v>
      </c>
      <c r="E17" s="57"/>
      <c r="F17" s="57"/>
      <c r="G17" s="57"/>
      <c r="H17" s="49"/>
      <c r="L17" s="49"/>
      <c r="M17" s="49"/>
    </row>
    <row r="18" spans="1:13" x14ac:dyDescent="0.25">
      <c r="A18" s="51" t="s">
        <v>1421</v>
      </c>
      <c r="B18" s="68" t="s">
        <v>1385</v>
      </c>
      <c r="C18" s="51" t="s">
        <v>3154</v>
      </c>
      <c r="D18" s="51" t="s">
        <v>3155</v>
      </c>
      <c r="E18" s="57"/>
      <c r="F18" s="57"/>
      <c r="G18" s="57"/>
      <c r="H18" s="49"/>
      <c r="L18" s="49"/>
      <c r="M18" s="49"/>
    </row>
    <row r="19" spans="1:13" x14ac:dyDescent="0.25">
      <c r="A19" s="51" t="s">
        <v>1422</v>
      </c>
      <c r="B19" s="68" t="s">
        <v>1386</v>
      </c>
      <c r="C19" s="51" t="s">
        <v>1196</v>
      </c>
      <c r="D19" s="51" t="s">
        <v>1196</v>
      </c>
      <c r="E19" s="57"/>
      <c r="F19" s="57"/>
      <c r="G19" s="57"/>
      <c r="H19" s="49"/>
      <c r="L19" s="49"/>
      <c r="M19" s="49"/>
    </row>
    <row r="20" spans="1:13" ht="30" x14ac:dyDescent="0.25">
      <c r="A20" s="51" t="s">
        <v>1423</v>
      </c>
      <c r="B20" s="68" t="s">
        <v>1387</v>
      </c>
      <c r="C20" s="51" t="s">
        <v>3156</v>
      </c>
      <c r="D20" s="51" t="s">
        <v>3157</v>
      </c>
      <c r="E20" s="57"/>
      <c r="F20" s="57"/>
      <c r="G20" s="57"/>
      <c r="H20" s="49"/>
      <c r="L20" s="49"/>
      <c r="M20" s="49"/>
    </row>
    <row r="21" spans="1:13" x14ac:dyDescent="0.25">
      <c r="A21" s="51" t="s">
        <v>1424</v>
      </c>
      <c r="B21" s="68" t="s">
        <v>1388</v>
      </c>
      <c r="C21" s="51" t="s">
        <v>1196</v>
      </c>
      <c r="D21" s="51" t="s">
        <v>1196</v>
      </c>
      <c r="E21" s="57"/>
      <c r="F21" s="57"/>
      <c r="G21" s="57"/>
      <c r="H21" s="49"/>
      <c r="L21" s="49"/>
      <c r="M21" s="49"/>
    </row>
    <row r="22" spans="1:13" x14ac:dyDescent="0.25">
      <c r="A22" s="51" t="s">
        <v>1425</v>
      </c>
      <c r="B22" s="68" t="s">
        <v>1389</v>
      </c>
      <c r="C22" s="51" t="s">
        <v>1196</v>
      </c>
      <c r="D22" s="51" t="s">
        <v>1196</v>
      </c>
      <c r="E22" s="57"/>
      <c r="F22" s="57"/>
      <c r="G22" s="57"/>
      <c r="H22" s="49"/>
      <c r="L22" s="49"/>
      <c r="M22" s="49"/>
    </row>
    <row r="23" spans="1:13" x14ac:dyDescent="0.25">
      <c r="A23" s="51" t="s">
        <v>1426</v>
      </c>
      <c r="B23" s="68" t="s">
        <v>1495</v>
      </c>
      <c r="C23" s="51" t="s">
        <v>1196</v>
      </c>
      <c r="D23" s="51" t="s">
        <v>1196</v>
      </c>
      <c r="E23" s="57"/>
      <c r="F23" s="57"/>
      <c r="G23" s="57"/>
      <c r="H23" s="49"/>
      <c r="L23" s="49"/>
      <c r="M23" s="49"/>
    </row>
    <row r="24" spans="1:13" x14ac:dyDescent="0.25">
      <c r="A24" s="51" t="s">
        <v>1497</v>
      </c>
      <c r="B24" s="68" t="s">
        <v>1496</v>
      </c>
      <c r="C24" s="51" t="s">
        <v>3154</v>
      </c>
      <c r="D24" s="51" t="s">
        <v>3155</v>
      </c>
      <c r="E24" s="57"/>
      <c r="F24" s="57"/>
      <c r="G24" s="57"/>
      <c r="H24" s="49"/>
      <c r="L24" s="49"/>
      <c r="M24" s="49"/>
    </row>
    <row r="25" spans="1:13" outlineLevel="1" x14ac:dyDescent="0.25">
      <c r="A25" s="51" t="s">
        <v>1427</v>
      </c>
      <c r="B25" s="66" t="s">
        <v>2607</v>
      </c>
      <c r="C25" s="51" t="s">
        <v>80</v>
      </c>
      <c r="D25" s="51" t="s">
        <v>80</v>
      </c>
      <c r="E25" s="57"/>
      <c r="F25" s="57"/>
      <c r="G25" s="57"/>
      <c r="H25" s="49"/>
      <c r="L25" s="49"/>
      <c r="M25" s="49"/>
    </row>
    <row r="26" spans="1:13" outlineLevel="1" x14ac:dyDescent="0.25">
      <c r="A26" s="51" t="s">
        <v>1430</v>
      </c>
      <c r="B26" s="182"/>
      <c r="C26" s="164"/>
      <c r="D26" s="164"/>
      <c r="E26" s="57"/>
      <c r="F26" s="57"/>
      <c r="G26" s="57"/>
      <c r="H26" s="49"/>
      <c r="L26" s="49"/>
      <c r="M26" s="49"/>
    </row>
    <row r="27" spans="1:13" outlineLevel="1" x14ac:dyDescent="0.25">
      <c r="A27" s="51" t="s">
        <v>1431</v>
      </c>
      <c r="B27" s="182"/>
      <c r="C27" s="164"/>
      <c r="D27" s="164"/>
      <c r="E27" s="57"/>
      <c r="F27" s="57"/>
      <c r="G27" s="57"/>
      <c r="H27" s="49"/>
      <c r="L27" s="49"/>
      <c r="M27" s="49"/>
    </row>
    <row r="28" spans="1:13" outlineLevel="1" x14ac:dyDescent="0.25">
      <c r="A28" s="51" t="s">
        <v>1432</v>
      </c>
      <c r="B28" s="182"/>
      <c r="C28" s="164"/>
      <c r="D28" s="164"/>
      <c r="E28" s="57"/>
      <c r="F28" s="57"/>
      <c r="G28" s="57"/>
      <c r="H28" s="49"/>
      <c r="L28" s="49"/>
      <c r="M28" s="49"/>
    </row>
    <row r="29" spans="1:13" outlineLevel="1" x14ac:dyDescent="0.25">
      <c r="A29" s="51" t="s">
        <v>1433</v>
      </c>
      <c r="B29" s="182"/>
      <c r="C29" s="164"/>
      <c r="D29" s="164"/>
      <c r="E29" s="57"/>
      <c r="F29" s="57"/>
      <c r="G29" s="57"/>
      <c r="H29" s="49"/>
      <c r="L29" s="49"/>
      <c r="M29" s="49"/>
    </row>
    <row r="30" spans="1:13" outlineLevel="1" x14ac:dyDescent="0.25">
      <c r="A30" s="51" t="s">
        <v>1434</v>
      </c>
      <c r="B30" s="182"/>
      <c r="C30" s="164"/>
      <c r="D30" s="164"/>
      <c r="E30" s="57"/>
      <c r="F30" s="57"/>
      <c r="G30" s="57"/>
      <c r="H30" s="49"/>
      <c r="L30" s="49"/>
      <c r="M30" s="49"/>
    </row>
    <row r="31" spans="1:13" outlineLevel="1" x14ac:dyDescent="0.25">
      <c r="A31" s="51" t="s">
        <v>1435</v>
      </c>
      <c r="B31" s="182"/>
      <c r="C31" s="164"/>
      <c r="D31" s="164"/>
      <c r="E31" s="57"/>
      <c r="F31" s="57"/>
      <c r="G31" s="57"/>
      <c r="H31" s="49"/>
      <c r="L31" s="49"/>
      <c r="M31" s="49"/>
    </row>
    <row r="32" spans="1:13" outlineLevel="1" x14ac:dyDescent="0.25">
      <c r="A32" s="51" t="s">
        <v>1436</v>
      </c>
      <c r="B32" s="182"/>
      <c r="C32" s="164"/>
      <c r="D32" s="164"/>
      <c r="E32" s="57"/>
      <c r="F32" s="57"/>
      <c r="G32" s="57"/>
      <c r="H32" s="49"/>
      <c r="L32" s="49"/>
      <c r="M32" s="49"/>
    </row>
    <row r="33" spans="1:13" ht="18.75" x14ac:dyDescent="0.25">
      <c r="A33" s="63"/>
      <c r="B33" s="62" t="s">
        <v>1429</v>
      </c>
      <c r="C33" s="63"/>
      <c r="D33" s="63"/>
      <c r="E33" s="63"/>
      <c r="F33" s="63"/>
      <c r="G33" s="63"/>
      <c r="H33" s="49"/>
      <c r="L33" s="49"/>
      <c r="M33" s="49"/>
    </row>
    <row r="34" spans="1:13" ht="15" customHeight="1" x14ac:dyDescent="0.25">
      <c r="A34" s="70"/>
      <c r="B34" s="71" t="s">
        <v>1390</v>
      </c>
      <c r="C34" s="70" t="s">
        <v>1506</v>
      </c>
      <c r="D34" s="70" t="s">
        <v>1509</v>
      </c>
      <c r="E34" s="70" t="s">
        <v>1391</v>
      </c>
      <c r="F34" s="73"/>
      <c r="G34" s="73"/>
      <c r="H34" s="49"/>
      <c r="L34" s="49"/>
      <c r="M34" s="49"/>
    </row>
    <row r="35" spans="1:13" x14ac:dyDescent="0.25">
      <c r="A35" s="51" t="s">
        <v>1452</v>
      </c>
      <c r="B35" s="116" t="s">
        <v>1493</v>
      </c>
      <c r="C35" s="116" t="s">
        <v>1507</v>
      </c>
      <c r="D35" s="116" t="s">
        <v>1494</v>
      </c>
      <c r="E35" s="116" t="s">
        <v>1492</v>
      </c>
      <c r="F35" s="117"/>
      <c r="G35" s="117"/>
      <c r="H35" s="49"/>
      <c r="L35" s="49"/>
      <c r="M35" s="49"/>
    </row>
    <row r="36" spans="1:13" x14ac:dyDescent="0.25">
      <c r="A36" s="51" t="s">
        <v>1453</v>
      </c>
      <c r="B36" s="68" t="s">
        <v>1392</v>
      </c>
      <c r="C36" s="51" t="s">
        <v>80</v>
      </c>
      <c r="D36" s="51" t="s">
        <v>80</v>
      </c>
      <c r="E36" s="51" t="s">
        <v>80</v>
      </c>
      <c r="H36" s="49"/>
      <c r="L36" s="49"/>
      <c r="M36" s="49"/>
    </row>
    <row r="37" spans="1:13" x14ac:dyDescent="0.25">
      <c r="A37" s="51" t="s">
        <v>1454</v>
      </c>
      <c r="B37" s="68" t="s">
        <v>1393</v>
      </c>
      <c r="C37" s="51" t="s">
        <v>80</v>
      </c>
      <c r="D37" s="51" t="s">
        <v>80</v>
      </c>
      <c r="E37" s="51" t="s">
        <v>80</v>
      </c>
      <c r="H37" s="49"/>
      <c r="L37" s="49"/>
      <c r="M37" s="49"/>
    </row>
    <row r="38" spans="1:13" x14ac:dyDescent="0.25">
      <c r="A38" s="51" t="s">
        <v>1455</v>
      </c>
      <c r="B38" s="68" t="s">
        <v>1394</v>
      </c>
      <c r="C38" s="51" t="s">
        <v>80</v>
      </c>
      <c r="D38" s="51" t="s">
        <v>80</v>
      </c>
      <c r="E38" s="51" t="s">
        <v>80</v>
      </c>
      <c r="H38" s="49"/>
      <c r="L38" s="49"/>
      <c r="M38" s="49"/>
    </row>
    <row r="39" spans="1:13" x14ac:dyDescent="0.25">
      <c r="A39" s="51" t="s">
        <v>1456</v>
      </c>
      <c r="B39" s="68" t="s">
        <v>1395</v>
      </c>
      <c r="C39" s="51" t="s">
        <v>80</v>
      </c>
      <c r="D39" s="51" t="s">
        <v>80</v>
      </c>
      <c r="E39" s="51" t="s">
        <v>80</v>
      </c>
      <c r="H39" s="49"/>
      <c r="L39" s="49"/>
      <c r="M39" s="49"/>
    </row>
    <row r="40" spans="1:13" x14ac:dyDescent="0.25">
      <c r="A40" s="51" t="s">
        <v>1457</v>
      </c>
      <c r="B40" s="68" t="s">
        <v>1396</v>
      </c>
      <c r="C40" s="51" t="s">
        <v>80</v>
      </c>
      <c r="D40" s="51" t="s">
        <v>80</v>
      </c>
      <c r="E40" s="51" t="s">
        <v>80</v>
      </c>
      <c r="H40" s="49"/>
      <c r="L40" s="49"/>
      <c r="M40" s="49"/>
    </row>
    <row r="41" spans="1:13" x14ac:dyDescent="0.25">
      <c r="A41" s="51" t="s">
        <v>1458</v>
      </c>
      <c r="B41" s="68" t="s">
        <v>1397</v>
      </c>
      <c r="C41" s="51" t="s">
        <v>80</v>
      </c>
      <c r="D41" s="51" t="s">
        <v>80</v>
      </c>
      <c r="E41" s="51" t="s">
        <v>80</v>
      </c>
      <c r="H41" s="49"/>
      <c r="L41" s="49"/>
      <c r="M41" s="49"/>
    </row>
    <row r="42" spans="1:13" x14ac:dyDescent="0.25">
      <c r="A42" s="51" t="s">
        <v>1459</v>
      </c>
      <c r="B42" s="68" t="s">
        <v>1398</v>
      </c>
      <c r="C42" s="51" t="s">
        <v>80</v>
      </c>
      <c r="D42" s="51" t="s">
        <v>80</v>
      </c>
      <c r="E42" s="51" t="s">
        <v>80</v>
      </c>
      <c r="H42" s="49"/>
      <c r="L42" s="49"/>
      <c r="M42" s="49"/>
    </row>
    <row r="43" spans="1:13" x14ac:dyDescent="0.25">
      <c r="A43" s="51" t="s">
        <v>1460</v>
      </c>
      <c r="B43" s="68" t="s">
        <v>1399</v>
      </c>
      <c r="C43" s="51" t="s">
        <v>80</v>
      </c>
      <c r="D43" s="51" t="s">
        <v>80</v>
      </c>
      <c r="E43" s="51" t="s">
        <v>80</v>
      </c>
      <c r="H43" s="49"/>
      <c r="L43" s="49"/>
      <c r="M43" s="49"/>
    </row>
    <row r="44" spans="1:13" x14ac:dyDescent="0.25">
      <c r="A44" s="51" t="s">
        <v>1461</v>
      </c>
      <c r="B44" s="68" t="s">
        <v>1400</v>
      </c>
      <c r="C44" s="51" t="s">
        <v>80</v>
      </c>
      <c r="D44" s="51" t="s">
        <v>80</v>
      </c>
      <c r="E44" s="51" t="s">
        <v>80</v>
      </c>
      <c r="H44" s="49"/>
      <c r="L44" s="49"/>
      <c r="M44" s="49"/>
    </row>
    <row r="45" spans="1:13" x14ac:dyDescent="0.25">
      <c r="A45" s="51" t="s">
        <v>1462</v>
      </c>
      <c r="B45" s="68" t="s">
        <v>1401</v>
      </c>
      <c r="C45" s="51" t="s">
        <v>80</v>
      </c>
      <c r="D45" s="51" t="s">
        <v>80</v>
      </c>
      <c r="E45" s="51" t="s">
        <v>80</v>
      </c>
      <c r="H45" s="49"/>
      <c r="L45" s="49"/>
      <c r="M45" s="49"/>
    </row>
    <row r="46" spans="1:13" x14ac:dyDescent="0.25">
      <c r="A46" s="51" t="s">
        <v>1463</v>
      </c>
      <c r="B46" s="68" t="s">
        <v>1402</v>
      </c>
      <c r="C46" s="51" t="s">
        <v>80</v>
      </c>
      <c r="D46" s="51" t="s">
        <v>80</v>
      </c>
      <c r="E46" s="51" t="s">
        <v>80</v>
      </c>
      <c r="H46" s="49"/>
      <c r="L46" s="49"/>
      <c r="M46" s="49"/>
    </row>
    <row r="47" spans="1:13" x14ac:dyDescent="0.25">
      <c r="A47" s="51" t="s">
        <v>1464</v>
      </c>
      <c r="B47" s="68" t="s">
        <v>1403</v>
      </c>
      <c r="C47" s="51" t="s">
        <v>80</v>
      </c>
      <c r="D47" s="51" t="s">
        <v>80</v>
      </c>
      <c r="E47" s="51" t="s">
        <v>80</v>
      </c>
      <c r="H47" s="49"/>
      <c r="L47" s="49"/>
      <c r="M47" s="49"/>
    </row>
    <row r="48" spans="1:13" x14ac:dyDescent="0.25">
      <c r="A48" s="51" t="s">
        <v>1465</v>
      </c>
      <c r="B48" s="68" t="s">
        <v>1404</v>
      </c>
      <c r="C48" s="51" t="s">
        <v>80</v>
      </c>
      <c r="D48" s="51" t="s">
        <v>80</v>
      </c>
      <c r="E48" s="51" t="s">
        <v>80</v>
      </c>
      <c r="H48" s="49"/>
      <c r="L48" s="49"/>
      <c r="M48" s="49"/>
    </row>
    <row r="49" spans="1:13" x14ac:dyDescent="0.25">
      <c r="A49" s="51" t="s">
        <v>1466</v>
      </c>
      <c r="B49" s="68" t="s">
        <v>1405</v>
      </c>
      <c r="C49" s="51" t="s">
        <v>80</v>
      </c>
      <c r="D49" s="51" t="s">
        <v>80</v>
      </c>
      <c r="E49" s="51" t="s">
        <v>80</v>
      </c>
      <c r="H49" s="49"/>
      <c r="L49" s="49"/>
      <c r="M49" s="49"/>
    </row>
    <row r="50" spans="1:13" x14ac:dyDescent="0.25">
      <c r="A50" s="51" t="s">
        <v>1467</v>
      </c>
      <c r="B50" s="68" t="s">
        <v>1406</v>
      </c>
      <c r="C50" s="51" t="s">
        <v>80</v>
      </c>
      <c r="D50" s="51" t="s">
        <v>80</v>
      </c>
      <c r="E50" s="51" t="s">
        <v>80</v>
      </c>
      <c r="H50" s="49"/>
      <c r="L50" s="49"/>
      <c r="M50" s="49"/>
    </row>
    <row r="51" spans="1:13" x14ac:dyDescent="0.25">
      <c r="A51" s="51" t="s">
        <v>1468</v>
      </c>
      <c r="B51" s="68" t="s">
        <v>1407</v>
      </c>
      <c r="C51" s="51" t="s">
        <v>80</v>
      </c>
      <c r="D51" s="51" t="s">
        <v>80</v>
      </c>
      <c r="E51" s="51" t="s">
        <v>80</v>
      </c>
      <c r="H51" s="49"/>
      <c r="L51" s="49"/>
      <c r="M51" s="49"/>
    </row>
    <row r="52" spans="1:13" x14ac:dyDescent="0.25">
      <c r="A52" s="51" t="s">
        <v>1469</v>
      </c>
      <c r="B52" s="68" t="s">
        <v>1408</v>
      </c>
      <c r="C52" s="51" t="s">
        <v>80</v>
      </c>
      <c r="D52" s="51" t="s">
        <v>80</v>
      </c>
      <c r="E52" s="51" t="s">
        <v>80</v>
      </c>
      <c r="H52" s="49"/>
      <c r="L52" s="49"/>
      <c r="M52" s="49"/>
    </row>
    <row r="53" spans="1:13" x14ac:dyDescent="0.25">
      <c r="A53" s="51" t="s">
        <v>1470</v>
      </c>
      <c r="B53" s="68" t="s">
        <v>1409</v>
      </c>
      <c r="C53" s="51" t="s">
        <v>80</v>
      </c>
      <c r="D53" s="51" t="s">
        <v>80</v>
      </c>
      <c r="E53" s="51" t="s">
        <v>80</v>
      </c>
      <c r="H53" s="49"/>
      <c r="L53" s="49"/>
      <c r="M53" s="49"/>
    </row>
    <row r="54" spans="1:13" x14ac:dyDescent="0.25">
      <c r="A54" s="51" t="s">
        <v>1471</v>
      </c>
      <c r="B54" s="68" t="s">
        <v>1410</v>
      </c>
      <c r="C54" s="51" t="s">
        <v>80</v>
      </c>
      <c r="D54" s="51" t="s">
        <v>80</v>
      </c>
      <c r="E54" s="51" t="s">
        <v>80</v>
      </c>
      <c r="H54" s="49"/>
      <c r="L54" s="49"/>
      <c r="M54" s="49"/>
    </row>
    <row r="55" spans="1:13" x14ac:dyDescent="0.25">
      <c r="A55" s="51" t="s">
        <v>1472</v>
      </c>
      <c r="B55" s="68" t="s">
        <v>1411</v>
      </c>
      <c r="C55" s="51" t="s">
        <v>80</v>
      </c>
      <c r="D55" s="51" t="s">
        <v>80</v>
      </c>
      <c r="E55" s="51" t="s">
        <v>80</v>
      </c>
      <c r="H55" s="49"/>
      <c r="L55" s="49"/>
      <c r="M55" s="49"/>
    </row>
    <row r="56" spans="1:13" x14ac:dyDescent="0.25">
      <c r="A56" s="51" t="s">
        <v>1473</v>
      </c>
      <c r="B56" s="68" t="s">
        <v>1412</v>
      </c>
      <c r="C56" s="51" t="s">
        <v>80</v>
      </c>
      <c r="D56" s="51" t="s">
        <v>80</v>
      </c>
      <c r="E56" s="51" t="s">
        <v>80</v>
      </c>
      <c r="H56" s="49"/>
      <c r="L56" s="49"/>
      <c r="M56" s="49"/>
    </row>
    <row r="57" spans="1:13" x14ac:dyDescent="0.25">
      <c r="A57" s="51" t="s">
        <v>1474</v>
      </c>
      <c r="B57" s="68" t="s">
        <v>1413</v>
      </c>
      <c r="C57" s="51" t="s">
        <v>80</v>
      </c>
      <c r="D57" s="51" t="s">
        <v>80</v>
      </c>
      <c r="E57" s="51" t="s">
        <v>80</v>
      </c>
      <c r="H57" s="49"/>
      <c r="L57" s="49"/>
      <c r="M57" s="49"/>
    </row>
    <row r="58" spans="1:13" x14ac:dyDescent="0.25">
      <c r="A58" s="51" t="s">
        <v>1475</v>
      </c>
      <c r="B58" s="68" t="s">
        <v>1414</v>
      </c>
      <c r="C58" s="51" t="s">
        <v>80</v>
      </c>
      <c r="D58" s="51" t="s">
        <v>80</v>
      </c>
      <c r="E58" s="51" t="s">
        <v>80</v>
      </c>
      <c r="H58" s="49"/>
      <c r="L58" s="49"/>
      <c r="M58" s="49"/>
    </row>
    <row r="59" spans="1:13" x14ac:dyDescent="0.25">
      <c r="A59" s="51" t="s">
        <v>1476</v>
      </c>
      <c r="B59" s="68" t="s">
        <v>1415</v>
      </c>
      <c r="C59" s="51" t="s">
        <v>80</v>
      </c>
      <c r="D59" s="51" t="s">
        <v>80</v>
      </c>
      <c r="E59" s="51" t="s">
        <v>80</v>
      </c>
      <c r="H59" s="49"/>
      <c r="L59" s="49"/>
      <c r="M59" s="49"/>
    </row>
    <row r="60" spans="1:13" outlineLevel="1" x14ac:dyDescent="0.25">
      <c r="A60" s="51" t="s">
        <v>1437</v>
      </c>
      <c r="B60" s="68"/>
      <c r="E60" s="68"/>
      <c r="F60" s="68"/>
      <c r="G60" s="68"/>
      <c r="H60" s="49"/>
      <c r="L60" s="49"/>
      <c r="M60" s="49"/>
    </row>
    <row r="61" spans="1:13" outlineLevel="1" x14ac:dyDescent="0.25">
      <c r="A61" s="51" t="s">
        <v>1438</v>
      </c>
      <c r="B61" s="68"/>
      <c r="E61" s="68"/>
      <c r="F61" s="68"/>
      <c r="G61" s="68"/>
      <c r="H61" s="49"/>
      <c r="L61" s="49"/>
      <c r="M61" s="49"/>
    </row>
    <row r="62" spans="1:13" outlineLevel="1" x14ac:dyDescent="0.25">
      <c r="A62" s="51" t="s">
        <v>1439</v>
      </c>
      <c r="B62" s="68"/>
      <c r="E62" s="68"/>
      <c r="F62" s="68"/>
      <c r="G62" s="68"/>
      <c r="H62" s="49"/>
      <c r="L62" s="49"/>
      <c r="M62" s="49"/>
    </row>
    <row r="63" spans="1:13" outlineLevel="1" x14ac:dyDescent="0.25">
      <c r="A63" s="51" t="s">
        <v>1440</v>
      </c>
      <c r="B63" s="68"/>
      <c r="E63" s="68"/>
      <c r="F63" s="68"/>
      <c r="G63" s="68"/>
      <c r="H63" s="49"/>
      <c r="L63" s="49"/>
      <c r="M63" s="49"/>
    </row>
    <row r="64" spans="1:13" outlineLevel="1" x14ac:dyDescent="0.25">
      <c r="A64" s="51" t="s">
        <v>1441</v>
      </c>
      <c r="B64" s="68"/>
      <c r="E64" s="68"/>
      <c r="F64" s="68"/>
      <c r="G64" s="68"/>
      <c r="H64" s="49"/>
      <c r="L64" s="49"/>
      <c r="M64" s="49"/>
    </row>
    <row r="65" spans="1:14" outlineLevel="1" x14ac:dyDescent="0.25">
      <c r="A65" s="51" t="s">
        <v>1442</v>
      </c>
      <c r="B65" s="68"/>
      <c r="E65" s="68"/>
      <c r="F65" s="68"/>
      <c r="G65" s="68"/>
      <c r="H65" s="49"/>
      <c r="L65" s="49"/>
      <c r="M65" s="49"/>
    </row>
    <row r="66" spans="1:14" outlineLevel="1" x14ac:dyDescent="0.25">
      <c r="A66" s="51" t="s">
        <v>1443</v>
      </c>
      <c r="B66" s="68"/>
      <c r="E66" s="68"/>
      <c r="F66" s="68"/>
      <c r="G66" s="68"/>
      <c r="H66" s="49"/>
      <c r="L66" s="49"/>
      <c r="M66" s="49"/>
    </row>
    <row r="67" spans="1:14" outlineLevel="1" x14ac:dyDescent="0.25">
      <c r="A67" s="51" t="s">
        <v>1444</v>
      </c>
      <c r="B67" s="68"/>
      <c r="E67" s="68"/>
      <c r="F67" s="68"/>
      <c r="G67" s="68"/>
      <c r="H67" s="49"/>
      <c r="L67" s="49"/>
      <c r="M67" s="49"/>
    </row>
    <row r="68" spans="1:14" outlineLevel="1" x14ac:dyDescent="0.25">
      <c r="A68" s="51" t="s">
        <v>1445</v>
      </c>
      <c r="B68" s="68"/>
      <c r="E68" s="68"/>
      <c r="F68" s="68"/>
      <c r="G68" s="68"/>
      <c r="H68" s="49"/>
      <c r="L68" s="49"/>
      <c r="M68" s="49"/>
    </row>
    <row r="69" spans="1:14" outlineLevel="1" x14ac:dyDescent="0.25">
      <c r="A69" s="51" t="s">
        <v>1446</v>
      </c>
      <c r="B69" s="68"/>
      <c r="E69" s="68"/>
      <c r="F69" s="68"/>
      <c r="G69" s="68"/>
      <c r="H69" s="49"/>
      <c r="L69" s="49"/>
      <c r="M69" s="49"/>
    </row>
    <row r="70" spans="1:14" outlineLevel="1" x14ac:dyDescent="0.25">
      <c r="A70" s="51" t="s">
        <v>1447</v>
      </c>
      <c r="B70" s="68"/>
      <c r="E70" s="68"/>
      <c r="F70" s="68"/>
      <c r="G70" s="68"/>
      <c r="H70" s="49"/>
      <c r="L70" s="49"/>
      <c r="M70" s="49"/>
    </row>
    <row r="71" spans="1:14" outlineLevel="1" x14ac:dyDescent="0.25">
      <c r="A71" s="51" t="s">
        <v>1448</v>
      </c>
      <c r="B71" s="68"/>
      <c r="E71" s="68"/>
      <c r="F71" s="68"/>
      <c r="G71" s="68"/>
      <c r="H71" s="49"/>
      <c r="L71" s="49"/>
      <c r="M71" s="49"/>
    </row>
    <row r="72" spans="1:14" outlineLevel="1" x14ac:dyDescent="0.25">
      <c r="A72" s="51" t="s">
        <v>1449</v>
      </c>
      <c r="B72" s="68"/>
      <c r="E72" s="68"/>
      <c r="F72" s="68"/>
      <c r="G72" s="68"/>
      <c r="H72" s="49"/>
      <c r="L72" s="49"/>
      <c r="M72" s="49"/>
    </row>
    <row r="73" spans="1:14" ht="37.5" x14ac:dyDescent="0.25">
      <c r="A73" s="63"/>
      <c r="B73" s="62" t="s">
        <v>1451</v>
      </c>
      <c r="C73" s="63"/>
      <c r="D73" s="63"/>
      <c r="E73" s="63"/>
      <c r="F73" s="63"/>
      <c r="G73" s="63"/>
      <c r="H73" s="49"/>
    </row>
    <row r="74" spans="1:14" ht="15" customHeight="1" x14ac:dyDescent="0.25">
      <c r="A74" s="70"/>
      <c r="B74" s="71" t="s">
        <v>773</v>
      </c>
      <c r="C74" s="70" t="s">
        <v>1510</v>
      </c>
      <c r="D74" s="70"/>
      <c r="E74" s="73"/>
      <c r="F74" s="73"/>
      <c r="G74" s="73"/>
      <c r="H74" s="81"/>
      <c r="I74" s="81"/>
      <c r="J74" s="81"/>
      <c r="K74" s="81"/>
      <c r="L74" s="81"/>
      <c r="M74" s="81"/>
      <c r="N74" s="81"/>
    </row>
    <row r="75" spans="1:14" x14ac:dyDescent="0.25">
      <c r="A75" s="51" t="s">
        <v>1477</v>
      </c>
      <c r="B75" s="51" t="s">
        <v>3040</v>
      </c>
      <c r="C75" s="224">
        <v>29</v>
      </c>
      <c r="H75" s="49"/>
    </row>
    <row r="76" spans="1:14" x14ac:dyDescent="0.25">
      <c r="A76" s="51" t="s">
        <v>1478</v>
      </c>
      <c r="B76" s="51" t="s">
        <v>3041</v>
      </c>
      <c r="C76" s="224">
        <v>10</v>
      </c>
      <c r="H76" s="49"/>
    </row>
    <row r="77" spans="1:14" outlineLevel="1" x14ac:dyDescent="0.25">
      <c r="A77" s="51" t="s">
        <v>1479</v>
      </c>
      <c r="H77" s="49"/>
    </row>
    <row r="78" spans="1:14" outlineLevel="1" x14ac:dyDescent="0.25">
      <c r="A78" s="51" t="s">
        <v>1480</v>
      </c>
      <c r="B78" s="51" t="s">
        <v>3158</v>
      </c>
      <c r="C78" s="51">
        <v>25</v>
      </c>
      <c r="H78" s="49"/>
    </row>
    <row r="79" spans="1:14" outlineLevel="1" x14ac:dyDescent="0.25">
      <c r="A79" s="51" t="s">
        <v>1481</v>
      </c>
      <c r="B79" s="51" t="s">
        <v>3159</v>
      </c>
      <c r="C79" s="51">
        <v>32</v>
      </c>
      <c r="H79" s="49"/>
    </row>
    <row r="80" spans="1:14" outlineLevel="1" x14ac:dyDescent="0.25">
      <c r="A80" s="51" t="s">
        <v>1482</v>
      </c>
      <c r="H80" s="49"/>
    </row>
    <row r="81" spans="1:8" x14ac:dyDescent="0.25">
      <c r="A81" s="70"/>
      <c r="B81" s="71" t="s">
        <v>1483</v>
      </c>
      <c r="C81" s="70" t="s">
        <v>476</v>
      </c>
      <c r="D81" s="70" t="s">
        <v>477</v>
      </c>
      <c r="E81" s="73" t="s">
        <v>785</v>
      </c>
      <c r="F81" s="73" t="s">
        <v>970</v>
      </c>
      <c r="G81" s="73" t="s">
        <v>1505</v>
      </c>
      <c r="H81" s="49"/>
    </row>
    <row r="82" spans="1:8" x14ac:dyDescent="0.25">
      <c r="A82" s="51" t="s">
        <v>1484</v>
      </c>
      <c r="B82" s="51" t="s">
        <v>1567</v>
      </c>
      <c r="C82" s="51">
        <v>0</v>
      </c>
      <c r="D82" s="51">
        <v>0</v>
      </c>
      <c r="E82" s="51" t="s">
        <v>80</v>
      </c>
      <c r="F82" s="51" t="s">
        <v>80</v>
      </c>
      <c r="G82" s="51">
        <v>0</v>
      </c>
      <c r="H82" s="49"/>
    </row>
    <row r="83" spans="1:8" x14ac:dyDescent="0.25">
      <c r="A83" s="51" t="s">
        <v>1485</v>
      </c>
      <c r="B83" s="51" t="s">
        <v>1502</v>
      </c>
      <c r="C83" s="51">
        <v>0</v>
      </c>
      <c r="D83" s="51">
        <v>0</v>
      </c>
      <c r="E83" s="51" t="s">
        <v>80</v>
      </c>
      <c r="F83" s="51" t="s">
        <v>80</v>
      </c>
      <c r="G83" s="51">
        <v>0</v>
      </c>
      <c r="H83" s="49"/>
    </row>
    <row r="84" spans="1:8" x14ac:dyDescent="0.25">
      <c r="A84" s="51" t="s">
        <v>1486</v>
      </c>
      <c r="B84" s="51" t="s">
        <v>1500</v>
      </c>
      <c r="C84" s="51">
        <v>0</v>
      </c>
      <c r="D84" s="51">
        <v>0</v>
      </c>
      <c r="E84" s="51" t="s">
        <v>80</v>
      </c>
      <c r="F84" s="51" t="s">
        <v>80</v>
      </c>
      <c r="G84" s="51">
        <v>0</v>
      </c>
      <c r="H84" s="49"/>
    </row>
    <row r="85" spans="1:8" x14ac:dyDescent="0.25">
      <c r="A85" s="51" t="s">
        <v>1487</v>
      </c>
      <c r="B85" s="51" t="s">
        <v>1501</v>
      </c>
      <c r="C85" s="51">
        <v>0.49773000000000001</v>
      </c>
      <c r="D85" s="51">
        <v>0.64893999999999996</v>
      </c>
      <c r="E85" s="51" t="s">
        <v>80</v>
      </c>
      <c r="F85" s="51" t="s">
        <v>80</v>
      </c>
      <c r="G85" s="51">
        <v>0.59316999999999998</v>
      </c>
      <c r="H85" s="49"/>
    </row>
    <row r="86" spans="1:8" x14ac:dyDescent="0.25">
      <c r="A86" s="51" t="s">
        <v>1504</v>
      </c>
      <c r="B86" s="51" t="s">
        <v>1503</v>
      </c>
      <c r="C86" s="51">
        <v>8.2000000000000003E-2</v>
      </c>
      <c r="D86" s="51">
        <v>0</v>
      </c>
      <c r="E86" s="51" t="s">
        <v>80</v>
      </c>
      <c r="F86" s="51" t="s">
        <v>80</v>
      </c>
      <c r="G86" s="51">
        <v>3.024E-2</v>
      </c>
      <c r="H86" s="49"/>
    </row>
    <row r="87" spans="1:8" outlineLevel="1" x14ac:dyDescent="0.25">
      <c r="A87" s="51" t="s">
        <v>1488</v>
      </c>
      <c r="H87" s="49"/>
    </row>
    <row r="88" spans="1:8" outlineLevel="1" x14ac:dyDescent="0.25">
      <c r="A88" s="51" t="s">
        <v>1489</v>
      </c>
      <c r="H88" s="49"/>
    </row>
    <row r="89" spans="1:8" outlineLevel="1" x14ac:dyDescent="0.25">
      <c r="A89" s="51" t="s">
        <v>1490</v>
      </c>
      <c r="H89" s="49"/>
    </row>
    <row r="90" spans="1:8" outlineLevel="1" x14ac:dyDescent="0.25">
      <c r="A90" s="51" t="s">
        <v>1491</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75" zoomScaleNormal="75" workbookViewId="0"/>
  </sheetViews>
  <sheetFormatPr defaultRowHeight="15" x14ac:dyDescent="0.25"/>
  <cols>
    <col min="1" max="1" width="14.85546875" customWidth="1"/>
    <col min="2" max="2" width="64.85546875" customWidth="1"/>
    <col min="3" max="7" width="41" customWidth="1"/>
  </cols>
  <sheetData>
    <row r="1" spans="1:7" ht="31.5" x14ac:dyDescent="0.25">
      <c r="A1" s="48" t="s">
        <v>2750</v>
      </c>
      <c r="B1" s="48"/>
      <c r="C1" s="49"/>
      <c r="D1" s="49"/>
      <c r="E1" s="49"/>
      <c r="F1" s="216" t="s">
        <v>3071</v>
      </c>
      <c r="G1" s="83"/>
    </row>
    <row r="2" spans="1:7" ht="15.75" thickBot="1" x14ac:dyDescent="0.3">
      <c r="A2" s="49"/>
      <c r="B2" s="50"/>
      <c r="C2" s="50"/>
      <c r="D2" s="49"/>
      <c r="E2" s="49"/>
      <c r="F2" s="49"/>
      <c r="G2" s="49"/>
    </row>
    <row r="3" spans="1:7" ht="19.5" thickBot="1" x14ac:dyDescent="0.3">
      <c r="A3" s="52"/>
      <c r="B3" s="53" t="s">
        <v>69</v>
      </c>
      <c r="C3" s="196" t="s">
        <v>70</v>
      </c>
      <c r="D3" s="52"/>
      <c r="E3" s="52"/>
      <c r="F3" s="49"/>
      <c r="G3" s="49"/>
    </row>
    <row r="4" spans="1:7" x14ac:dyDescent="0.25">
      <c r="A4" s="51"/>
      <c r="B4" s="51"/>
      <c r="C4" s="51"/>
      <c r="D4" s="51"/>
      <c r="E4" s="51"/>
      <c r="F4" s="51"/>
      <c r="G4" s="51"/>
    </row>
    <row r="5" spans="1:7" ht="18.75" x14ac:dyDescent="0.25">
      <c r="A5" s="55"/>
      <c r="B5" s="461" t="s">
        <v>2210</v>
      </c>
      <c r="C5" s="462"/>
      <c r="D5" s="51"/>
      <c r="E5" s="57"/>
      <c r="F5" s="57"/>
      <c r="G5" s="57"/>
    </row>
    <row r="6" spans="1:7" x14ac:dyDescent="0.25">
      <c r="A6" s="161"/>
      <c r="B6" s="463" t="s">
        <v>1639</v>
      </c>
      <c r="C6" s="463"/>
      <c r="D6" s="159"/>
      <c r="E6" s="51"/>
      <c r="F6" s="51"/>
      <c r="G6" s="51"/>
    </row>
    <row r="7" spans="1:7" x14ac:dyDescent="0.25">
      <c r="A7" s="51"/>
      <c r="B7" s="464" t="s">
        <v>1640</v>
      </c>
      <c r="C7" s="465"/>
      <c r="D7" s="159"/>
      <c r="E7" s="51"/>
      <c r="F7" s="51"/>
      <c r="G7" s="51"/>
    </row>
    <row r="8" spans="1:7" x14ac:dyDescent="0.25">
      <c r="A8" s="51"/>
      <c r="B8" s="466" t="s">
        <v>1641</v>
      </c>
      <c r="C8" s="467"/>
      <c r="D8" s="159"/>
      <c r="E8" s="51"/>
      <c r="F8" s="51"/>
      <c r="G8" s="51"/>
    </row>
    <row r="9" spans="1:7" ht="15.75" thickBot="1" x14ac:dyDescent="0.3">
      <c r="A9" s="51"/>
      <c r="B9" s="468" t="s">
        <v>1642</v>
      </c>
      <c r="C9" s="469"/>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0" t="s">
        <v>1639</v>
      </c>
      <c r="C13" s="460"/>
      <c r="D13" s="62"/>
      <c r="E13" s="62"/>
      <c r="F13" s="62"/>
      <c r="G13" s="62"/>
    </row>
    <row r="14" spans="1:7" x14ac:dyDescent="0.25">
      <c r="A14" s="70"/>
      <c r="B14" s="70" t="s">
        <v>1643</v>
      </c>
      <c r="C14" s="70" t="s">
        <v>105</v>
      </c>
      <c r="D14" s="70" t="s">
        <v>1644</v>
      </c>
      <c r="E14" s="70"/>
      <c r="F14" s="70" t="s">
        <v>1645</v>
      </c>
      <c r="G14" s="70" t="s">
        <v>1646</v>
      </c>
    </row>
    <row r="15" spans="1:7" x14ac:dyDescent="0.25">
      <c r="A15" s="51" t="s">
        <v>1647</v>
      </c>
      <c r="B15" s="1" t="s">
        <v>1648</v>
      </c>
      <c r="C15" s="177">
        <v>3.53</v>
      </c>
      <c r="D15" s="178">
        <v>3</v>
      </c>
      <c r="F15" s="139">
        <f>IF(OR('B1. HTT Mortgage Assets'!$C$15=0,C15="[For completion]"),"",C15/'B1. HTT Mortgage Assets'!$C$15)</f>
        <v>7.9857026513437696E-3</v>
      </c>
      <c r="G15" s="139">
        <f>IF(OR('B1. HTT Mortgage Assets'!$F$28=0,D15="[For completion]"),"",D15/'B1. HTT Mortgage Assets'!$F$28)</f>
        <v>3.0395136778115501E-3</v>
      </c>
    </row>
    <row r="16" spans="1:7" x14ac:dyDescent="0.25">
      <c r="A16" s="51" t="s">
        <v>1650</v>
      </c>
      <c r="B16" s="68" t="s">
        <v>2190</v>
      </c>
      <c r="C16" s="177">
        <v>0</v>
      </c>
      <c r="D16" s="178">
        <v>0</v>
      </c>
      <c r="F16" s="139">
        <f>IF(OR('B1. HTT Mortgage Assets'!$C$15=0,C16="[For completion]"),"",C16/'B1. HTT Mortgage Assets'!$C$15)</f>
        <v>0</v>
      </c>
      <c r="G16" s="139">
        <f>IF(OR('B1. HTT Mortgage Assets'!$F$28=0,D16="[For completion]"),"",D16/'B1. HTT Mortgage Assets'!$F$28)</f>
        <v>0</v>
      </c>
    </row>
    <row r="17" spans="1:7" x14ac:dyDescent="0.25">
      <c r="A17" s="51" t="s">
        <v>1651</v>
      </c>
      <c r="B17" s="68" t="s">
        <v>1653</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1652</v>
      </c>
      <c r="B18" s="68" t="s">
        <v>1970</v>
      </c>
      <c r="C18" s="134">
        <f>SUM(C15:C17)</f>
        <v>3.53</v>
      </c>
      <c r="D18" s="76">
        <f>SUM(D15:D17)</f>
        <v>3</v>
      </c>
      <c r="F18" s="139">
        <f>SUM(F15:F17)</f>
        <v>7.9857026513437696E-3</v>
      </c>
      <c r="G18" s="139">
        <f>SUM(G15:G17)</f>
        <v>3.0395136778115501E-3</v>
      </c>
    </row>
    <row r="19" spans="1:7" x14ac:dyDescent="0.25">
      <c r="A19" s="68" t="s">
        <v>2191</v>
      </c>
      <c r="B19" s="181" t="s">
        <v>138</v>
      </c>
      <c r="C19" s="179" t="s">
        <v>3160</v>
      </c>
      <c r="D19" s="179"/>
      <c r="F19" s="68"/>
      <c r="G19" s="68"/>
    </row>
    <row r="20" spans="1:7" x14ac:dyDescent="0.25">
      <c r="A20" s="68" t="s">
        <v>2192</v>
      </c>
      <c r="B20" s="181" t="s">
        <v>138</v>
      </c>
      <c r="C20" s="179"/>
      <c r="D20" s="179"/>
      <c r="F20" s="68"/>
      <c r="G20" s="68"/>
    </row>
    <row r="21" spans="1:7" x14ac:dyDescent="0.25">
      <c r="A21" s="68" t="s">
        <v>2193</v>
      </c>
      <c r="B21" s="181" t="s">
        <v>138</v>
      </c>
      <c r="C21" s="179"/>
      <c r="D21" s="179"/>
      <c r="F21" s="68"/>
      <c r="G21" s="68"/>
    </row>
    <row r="22" spans="1:7" x14ac:dyDescent="0.25">
      <c r="A22" s="68" t="s">
        <v>2194</v>
      </c>
      <c r="B22" s="181" t="s">
        <v>138</v>
      </c>
      <c r="C22" s="179"/>
      <c r="D22" s="179"/>
      <c r="F22" s="68"/>
      <c r="G22" s="68"/>
    </row>
    <row r="23" spans="1:7" x14ac:dyDescent="0.25">
      <c r="A23" s="68" t="s">
        <v>2195</v>
      </c>
      <c r="B23" s="181" t="s">
        <v>138</v>
      </c>
      <c r="C23" s="179"/>
      <c r="D23" s="179"/>
      <c r="F23" s="68"/>
      <c r="G23" s="68"/>
    </row>
    <row r="24" spans="1:7" ht="18.75" x14ac:dyDescent="0.25">
      <c r="A24" s="62"/>
      <c r="B24" s="460" t="s">
        <v>1640</v>
      </c>
      <c r="C24" s="460"/>
      <c r="D24" s="62"/>
      <c r="E24" s="62"/>
      <c r="F24" s="62"/>
      <c r="G24" s="62"/>
    </row>
    <row r="25" spans="1:7" x14ac:dyDescent="0.25">
      <c r="A25" s="70"/>
      <c r="B25" s="70" t="s">
        <v>1654</v>
      </c>
      <c r="C25" s="70" t="s">
        <v>105</v>
      </c>
      <c r="D25" s="70"/>
      <c r="E25" s="70"/>
      <c r="F25" s="70" t="s">
        <v>1655</v>
      </c>
      <c r="G25" s="70"/>
    </row>
    <row r="26" spans="1:7" x14ac:dyDescent="0.25">
      <c r="A26" s="51" t="s">
        <v>1656</v>
      </c>
      <c r="B26" s="51" t="s">
        <v>447</v>
      </c>
      <c r="C26" s="167">
        <v>1.01</v>
      </c>
      <c r="D26" s="132"/>
      <c r="E26" s="51"/>
      <c r="F26" s="139">
        <f>IF($C$29=0,"",IF(C26="[For completion]","",C26/$C$29))</f>
        <v>0.28611898016997167</v>
      </c>
    </row>
    <row r="27" spans="1:7" x14ac:dyDescent="0.25">
      <c r="A27" s="51" t="s">
        <v>1657</v>
      </c>
      <c r="B27" s="51" t="s">
        <v>449</v>
      </c>
      <c r="C27" s="167">
        <v>2.52</v>
      </c>
      <c r="D27" s="132"/>
      <c r="E27" s="51"/>
      <c r="F27" s="139">
        <f>IF($C$29=0,"",IF(C27="[For completion]","",C27/$C$29))</f>
        <v>0.71388101983002827</v>
      </c>
    </row>
    <row r="28" spans="1:7" x14ac:dyDescent="0.25">
      <c r="A28" s="51" t="s">
        <v>1658</v>
      </c>
      <c r="B28" s="51" t="s">
        <v>134</v>
      </c>
      <c r="C28" s="167">
        <v>0</v>
      </c>
      <c r="D28" s="132"/>
      <c r="E28" s="51"/>
      <c r="F28" s="139">
        <f>IF($C$29=0,"",IF(C28="[For completion]","",C28/$C$29))</f>
        <v>0</v>
      </c>
    </row>
    <row r="29" spans="1:7" x14ac:dyDescent="0.25">
      <c r="A29" s="51" t="s">
        <v>1659</v>
      </c>
      <c r="B29" s="120" t="s">
        <v>136</v>
      </c>
      <c r="C29" s="132">
        <f>SUM(C26:C28)</f>
        <v>3.5300000000000002</v>
      </c>
      <c r="D29" s="51"/>
      <c r="E29" s="51"/>
      <c r="F29" s="127">
        <f>SUM(F26:F28)</f>
        <v>1</v>
      </c>
    </row>
    <row r="30" spans="1:7" x14ac:dyDescent="0.25">
      <c r="A30" s="51" t="s">
        <v>1660</v>
      </c>
      <c r="B30" s="80" t="s">
        <v>1375</v>
      </c>
      <c r="C30" s="167"/>
      <c r="D30" s="51"/>
      <c r="E30" s="51"/>
      <c r="F30" s="139">
        <f>IF($C$29=0,"",IF(C30="[For completion]","",C30/$C$29))</f>
        <v>0</v>
      </c>
    </row>
    <row r="31" spans="1:7" x14ac:dyDescent="0.25">
      <c r="A31" s="51" t="s">
        <v>1661</v>
      </c>
      <c r="B31" s="80" t="s">
        <v>2196</v>
      </c>
      <c r="C31" s="167"/>
      <c r="D31" s="51"/>
      <c r="E31" s="51"/>
      <c r="F31" s="139">
        <f t="shared" ref="F31:F38" si="0">IF($C$29=0,"",IF(C31="[For completion]","",C31/$C$29))</f>
        <v>0</v>
      </c>
      <c r="G31" s="57"/>
    </row>
    <row r="32" spans="1:7" x14ac:dyDescent="0.25">
      <c r="A32" s="51" t="s">
        <v>1662</v>
      </c>
      <c r="B32" s="80" t="s">
        <v>2197</v>
      </c>
      <c r="C32" s="167"/>
      <c r="D32" s="51"/>
      <c r="E32" s="51"/>
      <c r="F32" s="139">
        <f>IF($C$29=0,"",IF(C32="[For completion]","",C32/$C$29))</f>
        <v>0</v>
      </c>
      <c r="G32" s="57"/>
    </row>
    <row r="33" spans="1:7" x14ac:dyDescent="0.25">
      <c r="A33" s="51" t="s">
        <v>1663</v>
      </c>
      <c r="B33" s="80" t="s">
        <v>2198</v>
      </c>
      <c r="C33" s="167"/>
      <c r="D33" s="51"/>
      <c r="E33" s="51"/>
      <c r="F33" s="139">
        <f t="shared" si="0"/>
        <v>0</v>
      </c>
      <c r="G33" s="57"/>
    </row>
    <row r="34" spans="1:7" x14ac:dyDescent="0.25">
      <c r="A34" s="51" t="s">
        <v>1664</v>
      </c>
      <c r="B34" s="80" t="s">
        <v>1971</v>
      </c>
      <c r="C34" s="167"/>
      <c r="D34" s="51"/>
      <c r="E34" s="51"/>
      <c r="F34" s="139">
        <f t="shared" si="0"/>
        <v>0</v>
      </c>
      <c r="G34" s="57"/>
    </row>
    <row r="35" spans="1:7" x14ac:dyDescent="0.25">
      <c r="A35" s="51" t="s">
        <v>1665</v>
      </c>
      <c r="B35" s="80" t="s">
        <v>2199</v>
      </c>
      <c r="C35" s="167"/>
      <c r="D35" s="51"/>
      <c r="E35" s="51"/>
      <c r="F35" s="139">
        <f t="shared" si="0"/>
        <v>0</v>
      </c>
      <c r="G35" s="57"/>
    </row>
    <row r="36" spans="1:7" x14ac:dyDescent="0.25">
      <c r="A36" s="51" t="s">
        <v>1666</v>
      </c>
      <c r="B36" s="80" t="s">
        <v>2200</v>
      </c>
      <c r="C36" s="167"/>
      <c r="D36" s="51"/>
      <c r="E36" s="51"/>
      <c r="F36" s="139">
        <f t="shared" si="0"/>
        <v>0</v>
      </c>
      <c r="G36" s="57"/>
    </row>
    <row r="37" spans="1:7" x14ac:dyDescent="0.25">
      <c r="A37" s="51" t="s">
        <v>1667</v>
      </c>
      <c r="B37" s="80" t="s">
        <v>2201</v>
      </c>
      <c r="C37" s="167"/>
      <c r="D37" s="51"/>
      <c r="E37" s="51"/>
      <c r="F37" s="139">
        <f t="shared" si="0"/>
        <v>0</v>
      </c>
      <c r="G37" s="57"/>
    </row>
    <row r="38" spans="1:7" x14ac:dyDescent="0.25">
      <c r="A38" s="51" t="s">
        <v>1668</v>
      </c>
      <c r="B38" s="80" t="s">
        <v>1972</v>
      </c>
      <c r="C38" s="167"/>
      <c r="D38" s="51"/>
      <c r="F38" s="139">
        <f t="shared" si="0"/>
        <v>0</v>
      </c>
      <c r="G38" s="57"/>
    </row>
    <row r="39" spans="1:7" x14ac:dyDescent="0.25">
      <c r="A39" s="51" t="s">
        <v>1669</v>
      </c>
      <c r="B39" s="181" t="s">
        <v>2703</v>
      </c>
      <c r="C39" s="167"/>
      <c r="D39" s="51"/>
      <c r="F39" s="68"/>
      <c r="G39" s="68"/>
    </row>
    <row r="40" spans="1:7" x14ac:dyDescent="0.25">
      <c r="A40" s="51" t="s">
        <v>1670</v>
      </c>
      <c r="B40" s="181" t="s">
        <v>138</v>
      </c>
      <c r="C40" s="180"/>
      <c r="D40" s="81"/>
      <c r="F40" s="68"/>
      <c r="G40" s="68"/>
    </row>
    <row r="41" spans="1:7" x14ac:dyDescent="0.25">
      <c r="A41" s="51" t="s">
        <v>1671</v>
      </c>
      <c r="B41" s="181" t="s">
        <v>138</v>
      </c>
      <c r="C41" s="180"/>
      <c r="D41" s="81"/>
      <c r="E41" s="81"/>
      <c r="F41" s="68"/>
      <c r="G41" s="68"/>
    </row>
    <row r="42" spans="1:7" x14ac:dyDescent="0.25">
      <c r="A42" s="51" t="s">
        <v>1672</v>
      </c>
      <c r="B42" s="181" t="s">
        <v>138</v>
      </c>
      <c r="C42" s="180"/>
      <c r="D42" s="81"/>
      <c r="E42" s="81"/>
      <c r="F42" s="68"/>
      <c r="G42" s="68"/>
    </row>
    <row r="43" spans="1:7" x14ac:dyDescent="0.25">
      <c r="A43" s="51" t="s">
        <v>1673</v>
      </c>
      <c r="B43" s="181" t="s">
        <v>138</v>
      </c>
      <c r="C43" s="180"/>
      <c r="D43" s="81"/>
      <c r="E43" s="81"/>
      <c r="F43" s="68"/>
      <c r="G43" s="68"/>
    </row>
    <row r="44" spans="1:7" x14ac:dyDescent="0.25">
      <c r="A44" s="51" t="s">
        <v>1674</v>
      </c>
      <c r="B44" s="181" t="s">
        <v>138</v>
      </c>
      <c r="C44" s="180"/>
      <c r="D44" s="81"/>
      <c r="E44" s="81"/>
      <c r="F44" s="68"/>
      <c r="G44" s="68"/>
    </row>
    <row r="45" spans="1:7" x14ac:dyDescent="0.25">
      <c r="A45" s="51" t="s">
        <v>1675</v>
      </c>
      <c r="B45" s="181" t="s">
        <v>138</v>
      </c>
      <c r="C45" s="180"/>
      <c r="D45" s="81"/>
      <c r="E45" s="81"/>
      <c r="F45" s="68"/>
      <c r="G45" s="68"/>
    </row>
    <row r="46" spans="1:7" x14ac:dyDescent="0.25">
      <c r="A46" s="51" t="s">
        <v>1676</v>
      </c>
      <c r="B46" s="181" t="s">
        <v>138</v>
      </c>
      <c r="C46" s="180"/>
      <c r="D46" s="81"/>
      <c r="E46" s="81"/>
      <c r="F46" s="68"/>
    </row>
    <row r="47" spans="1:7" x14ac:dyDescent="0.25">
      <c r="A47" s="51" t="s">
        <v>1677</v>
      </c>
      <c r="B47" s="181" t="s">
        <v>138</v>
      </c>
      <c r="C47" s="180"/>
      <c r="D47" s="81"/>
      <c r="E47" s="81"/>
      <c r="F47" s="68"/>
    </row>
    <row r="48" spans="1:7" x14ac:dyDescent="0.25">
      <c r="A48" s="70"/>
      <c r="B48" s="70" t="s">
        <v>463</v>
      </c>
      <c r="C48" s="70" t="s">
        <v>464</v>
      </c>
      <c r="D48" s="70" t="s">
        <v>465</v>
      </c>
      <c r="E48" s="70"/>
      <c r="F48" s="70" t="s">
        <v>2451</v>
      </c>
      <c r="G48" s="70"/>
    </row>
    <row r="49" spans="1:7" x14ac:dyDescent="0.25">
      <c r="A49" s="51" t="s">
        <v>1678</v>
      </c>
      <c r="B49" s="51" t="s">
        <v>1973</v>
      </c>
      <c r="C49" s="183">
        <v>1</v>
      </c>
      <c r="D49" s="183">
        <v>2</v>
      </c>
      <c r="E49" s="51"/>
      <c r="F49" s="185">
        <v>3</v>
      </c>
      <c r="G49" s="68"/>
    </row>
    <row r="50" spans="1:7" x14ac:dyDescent="0.25">
      <c r="A50" s="51" t="s">
        <v>1679</v>
      </c>
      <c r="B50" s="182" t="s">
        <v>470</v>
      </c>
      <c r="C50" s="164"/>
      <c r="D50" s="164"/>
      <c r="E50" s="51"/>
      <c r="F50" s="51"/>
      <c r="G50" s="68"/>
    </row>
    <row r="51" spans="1:7" x14ac:dyDescent="0.25">
      <c r="A51" s="51" t="s">
        <v>1680</v>
      </c>
      <c r="B51" s="182" t="s">
        <v>472</v>
      </c>
      <c r="C51" s="164"/>
      <c r="D51" s="164"/>
      <c r="E51" s="51"/>
      <c r="F51" s="51"/>
      <c r="G51" s="68"/>
    </row>
    <row r="52" spans="1:7" x14ac:dyDescent="0.25">
      <c r="A52" s="51" t="s">
        <v>1681</v>
      </c>
      <c r="B52" s="66"/>
      <c r="C52" s="51"/>
      <c r="D52" s="51"/>
      <c r="E52" s="51"/>
      <c r="F52" s="51"/>
      <c r="G52" s="68"/>
    </row>
    <row r="53" spans="1:7" x14ac:dyDescent="0.25">
      <c r="A53" s="51" t="s">
        <v>1682</v>
      </c>
      <c r="B53" s="66"/>
      <c r="C53" s="51"/>
      <c r="D53" s="51"/>
      <c r="E53" s="51"/>
      <c r="F53" s="51"/>
      <c r="G53" s="68"/>
    </row>
    <row r="54" spans="1:7" x14ac:dyDescent="0.25">
      <c r="A54" s="51" t="s">
        <v>1683</v>
      </c>
      <c r="B54" s="66"/>
      <c r="C54" s="51"/>
      <c r="D54" s="51"/>
      <c r="E54" s="51"/>
      <c r="F54" s="51"/>
      <c r="G54" s="68"/>
    </row>
    <row r="55" spans="1:7" x14ac:dyDescent="0.25">
      <c r="A55" s="51" t="s">
        <v>1684</v>
      </c>
      <c r="B55" s="66"/>
      <c r="C55" s="51"/>
      <c r="D55" s="51"/>
      <c r="E55" s="51"/>
      <c r="F55" s="51"/>
      <c r="G55" s="68"/>
    </row>
    <row r="56" spans="1:7" x14ac:dyDescent="0.25">
      <c r="A56" s="70"/>
      <c r="B56" s="70" t="s">
        <v>475</v>
      </c>
      <c r="C56" s="70" t="s">
        <v>476</v>
      </c>
      <c r="D56" s="70" t="s">
        <v>477</v>
      </c>
      <c r="E56" s="70"/>
      <c r="F56" s="70" t="s">
        <v>2286</v>
      </c>
      <c r="G56" s="70"/>
    </row>
    <row r="57" spans="1:7" x14ac:dyDescent="0.25">
      <c r="A57" s="51" t="s">
        <v>1685</v>
      </c>
      <c r="B57" s="51" t="s">
        <v>479</v>
      </c>
      <c r="C57" s="184">
        <v>1</v>
      </c>
      <c r="D57" s="184">
        <v>1</v>
      </c>
      <c r="E57" s="147"/>
      <c r="F57" s="184">
        <v>1</v>
      </c>
      <c r="G57" s="68"/>
    </row>
    <row r="58" spans="1:7" x14ac:dyDescent="0.25">
      <c r="A58" s="51" t="s">
        <v>1686</v>
      </c>
      <c r="B58" s="51"/>
      <c r="C58" s="127"/>
      <c r="D58" s="127"/>
      <c r="E58" s="147"/>
      <c r="F58" s="127"/>
      <c r="G58" s="68"/>
    </row>
    <row r="59" spans="1:7" x14ac:dyDescent="0.25">
      <c r="A59" s="51" t="s">
        <v>1687</v>
      </c>
      <c r="B59" s="51"/>
      <c r="C59" s="127"/>
      <c r="D59" s="127"/>
      <c r="E59" s="147"/>
      <c r="F59" s="127"/>
      <c r="G59" s="68"/>
    </row>
    <row r="60" spans="1:7" x14ac:dyDescent="0.25">
      <c r="A60" s="51" t="s">
        <v>1688</v>
      </c>
      <c r="B60" s="51"/>
      <c r="C60" s="127"/>
      <c r="D60" s="127"/>
      <c r="E60" s="147"/>
      <c r="F60" s="127"/>
      <c r="G60" s="68"/>
    </row>
    <row r="61" spans="1:7" x14ac:dyDescent="0.25">
      <c r="A61" s="51" t="s">
        <v>1689</v>
      </c>
      <c r="B61" s="51"/>
      <c r="C61" s="127"/>
      <c r="D61" s="127"/>
      <c r="E61" s="147"/>
      <c r="F61" s="127"/>
      <c r="G61" s="68"/>
    </row>
    <row r="62" spans="1:7" x14ac:dyDescent="0.25">
      <c r="A62" s="51" t="s">
        <v>1690</v>
      </c>
      <c r="B62" s="51"/>
      <c r="C62" s="127"/>
      <c r="D62" s="127"/>
      <c r="E62" s="147"/>
      <c r="F62" s="127"/>
      <c r="G62" s="68"/>
    </row>
    <row r="63" spans="1:7" x14ac:dyDescent="0.25">
      <c r="A63" s="51" t="s">
        <v>1691</v>
      </c>
      <c r="B63" s="51"/>
      <c r="C63" s="127"/>
      <c r="D63" s="127"/>
      <c r="E63" s="147"/>
      <c r="F63" s="127"/>
      <c r="G63" s="68"/>
    </row>
    <row r="64" spans="1:7" x14ac:dyDescent="0.25">
      <c r="A64" s="70"/>
      <c r="B64" s="70" t="s">
        <v>486</v>
      </c>
      <c r="C64" s="70" t="s">
        <v>476</v>
      </c>
      <c r="D64" s="70" t="s">
        <v>477</v>
      </c>
      <c r="E64" s="70"/>
      <c r="F64" s="70" t="s">
        <v>2286</v>
      </c>
      <c r="G64" s="70"/>
    </row>
    <row r="65" spans="1:7" x14ac:dyDescent="0.25">
      <c r="A65" s="51" t="s">
        <v>1692</v>
      </c>
      <c r="B65" s="93" t="s">
        <v>488</v>
      </c>
      <c r="C65" s="126">
        <f>SUM(C66:C92)</f>
        <v>1</v>
      </c>
      <c r="D65" s="126">
        <f>SUM(D66:D92)</f>
        <v>1</v>
      </c>
      <c r="E65" s="127"/>
      <c r="F65" s="126">
        <f>SUM(F66:F92)</f>
        <v>1</v>
      </c>
      <c r="G65" s="68"/>
    </row>
    <row r="66" spans="1:7" x14ac:dyDescent="0.25">
      <c r="A66" s="51" t="s">
        <v>1693</v>
      </c>
      <c r="B66" s="51" t="s">
        <v>490</v>
      </c>
      <c r="C66" s="184" t="s">
        <v>3121</v>
      </c>
      <c r="D66" s="184" t="s">
        <v>3121</v>
      </c>
      <c r="E66" s="127"/>
      <c r="F66" s="184" t="s">
        <v>3121</v>
      </c>
      <c r="G66" s="68"/>
    </row>
    <row r="67" spans="1:7" x14ac:dyDescent="0.25">
      <c r="A67" s="51" t="s">
        <v>1694</v>
      </c>
      <c r="B67" s="51" t="s">
        <v>492</v>
      </c>
      <c r="C67" s="184" t="s">
        <v>3121</v>
      </c>
      <c r="D67" s="184" t="s">
        <v>3121</v>
      </c>
      <c r="E67" s="127"/>
      <c r="F67" s="184" t="s">
        <v>3121</v>
      </c>
      <c r="G67" s="68"/>
    </row>
    <row r="68" spans="1:7" x14ac:dyDescent="0.25">
      <c r="A68" s="51" t="s">
        <v>1695</v>
      </c>
      <c r="B68" s="51" t="s">
        <v>494</v>
      </c>
      <c r="C68" s="184" t="s">
        <v>3121</v>
      </c>
      <c r="D68" s="184" t="s">
        <v>3121</v>
      </c>
      <c r="E68" s="127"/>
      <c r="F68" s="184" t="s">
        <v>3121</v>
      </c>
      <c r="G68" s="68"/>
    </row>
    <row r="69" spans="1:7" x14ac:dyDescent="0.25">
      <c r="A69" s="51" t="s">
        <v>1696</v>
      </c>
      <c r="B69" s="51" t="s">
        <v>496</v>
      </c>
      <c r="C69" s="184" t="s">
        <v>3121</v>
      </c>
      <c r="D69" s="184" t="s">
        <v>3121</v>
      </c>
      <c r="E69" s="127"/>
      <c r="F69" s="184" t="s">
        <v>3121</v>
      </c>
      <c r="G69" s="68"/>
    </row>
    <row r="70" spans="1:7" x14ac:dyDescent="0.25">
      <c r="A70" s="51" t="s">
        <v>1697</v>
      </c>
      <c r="B70" s="51" t="s">
        <v>498</v>
      </c>
      <c r="C70" s="184" t="s">
        <v>3121</v>
      </c>
      <c r="D70" s="184" t="s">
        <v>3121</v>
      </c>
      <c r="E70" s="127"/>
      <c r="F70" s="184" t="s">
        <v>3121</v>
      </c>
      <c r="G70" s="68"/>
    </row>
    <row r="71" spans="1:7" x14ac:dyDescent="0.25">
      <c r="A71" s="51" t="s">
        <v>1698</v>
      </c>
      <c r="B71" s="51" t="s">
        <v>2287</v>
      </c>
      <c r="C71" s="184" t="s">
        <v>3121</v>
      </c>
      <c r="D71" s="184" t="s">
        <v>3121</v>
      </c>
      <c r="E71" s="127"/>
      <c r="F71" s="184" t="s">
        <v>3121</v>
      </c>
      <c r="G71" s="68"/>
    </row>
    <row r="72" spans="1:7" x14ac:dyDescent="0.25">
      <c r="A72" s="51" t="s">
        <v>1699</v>
      </c>
      <c r="B72" s="51" t="s">
        <v>501</v>
      </c>
      <c r="C72" s="184">
        <v>1</v>
      </c>
      <c r="D72" s="184">
        <v>1</v>
      </c>
      <c r="E72" s="127"/>
      <c r="F72" s="184">
        <v>1</v>
      </c>
      <c r="G72" s="68"/>
    </row>
    <row r="73" spans="1:7" x14ac:dyDescent="0.25">
      <c r="A73" s="51" t="s">
        <v>1700</v>
      </c>
      <c r="B73" s="51" t="s">
        <v>503</v>
      </c>
      <c r="C73" s="184" t="s">
        <v>3121</v>
      </c>
      <c r="D73" s="184" t="s">
        <v>3121</v>
      </c>
      <c r="E73" s="127"/>
      <c r="F73" s="184" t="s">
        <v>3121</v>
      </c>
      <c r="G73" s="68"/>
    </row>
    <row r="74" spans="1:7" x14ac:dyDescent="0.25">
      <c r="A74" s="51" t="s">
        <v>1701</v>
      </c>
      <c r="B74" s="51" t="s">
        <v>505</v>
      </c>
      <c r="C74" s="184" t="s">
        <v>3121</v>
      </c>
      <c r="D74" s="184" t="s">
        <v>3121</v>
      </c>
      <c r="E74" s="127"/>
      <c r="F74" s="184" t="s">
        <v>3121</v>
      </c>
      <c r="G74" s="68"/>
    </row>
    <row r="75" spans="1:7" x14ac:dyDescent="0.25">
      <c r="A75" s="51" t="s">
        <v>1702</v>
      </c>
      <c r="B75" s="51" t="s">
        <v>507</v>
      </c>
      <c r="C75" s="184" t="s">
        <v>3121</v>
      </c>
      <c r="D75" s="184" t="s">
        <v>3121</v>
      </c>
      <c r="E75" s="127"/>
      <c r="F75" s="184" t="s">
        <v>3121</v>
      </c>
      <c r="G75" s="68"/>
    </row>
    <row r="76" spans="1:7" x14ac:dyDescent="0.25">
      <c r="A76" s="51" t="s">
        <v>1703</v>
      </c>
      <c r="B76" s="51" t="s">
        <v>509</v>
      </c>
      <c r="C76" s="184" t="s">
        <v>3121</v>
      </c>
      <c r="D76" s="184" t="s">
        <v>3121</v>
      </c>
      <c r="E76" s="127"/>
      <c r="F76" s="184" t="s">
        <v>3121</v>
      </c>
      <c r="G76" s="68"/>
    </row>
    <row r="77" spans="1:7" x14ac:dyDescent="0.25">
      <c r="A77" s="51" t="s">
        <v>1704</v>
      </c>
      <c r="B77" s="51" t="s">
        <v>511</v>
      </c>
      <c r="C77" s="184" t="s">
        <v>3121</v>
      </c>
      <c r="D77" s="184" t="s">
        <v>3121</v>
      </c>
      <c r="E77" s="127"/>
      <c r="F77" s="184" t="s">
        <v>3121</v>
      </c>
      <c r="G77" s="68"/>
    </row>
    <row r="78" spans="1:7" x14ac:dyDescent="0.25">
      <c r="A78" s="51" t="s">
        <v>1705</v>
      </c>
      <c r="B78" s="51" t="s">
        <v>513</v>
      </c>
      <c r="C78" s="184" t="s">
        <v>3121</v>
      </c>
      <c r="D78" s="184" t="s">
        <v>3121</v>
      </c>
      <c r="E78" s="127"/>
      <c r="F78" s="184" t="s">
        <v>3121</v>
      </c>
      <c r="G78" s="68"/>
    </row>
    <row r="79" spans="1:7" x14ac:dyDescent="0.25">
      <c r="A79" s="51" t="s">
        <v>1706</v>
      </c>
      <c r="B79" s="51" t="s">
        <v>515</v>
      </c>
      <c r="C79" s="184" t="s">
        <v>3121</v>
      </c>
      <c r="D79" s="184" t="s">
        <v>3121</v>
      </c>
      <c r="E79" s="127"/>
      <c r="F79" s="184" t="s">
        <v>3121</v>
      </c>
      <c r="G79" s="68"/>
    </row>
    <row r="80" spans="1:7" x14ac:dyDescent="0.25">
      <c r="A80" s="51" t="s">
        <v>1707</v>
      </c>
      <c r="B80" s="51" t="s">
        <v>517</v>
      </c>
      <c r="C80" s="184" t="s">
        <v>3121</v>
      </c>
      <c r="D80" s="184" t="s">
        <v>3121</v>
      </c>
      <c r="E80" s="127"/>
      <c r="F80" s="184" t="s">
        <v>3121</v>
      </c>
      <c r="G80" s="68"/>
    </row>
    <row r="81" spans="1:7" x14ac:dyDescent="0.25">
      <c r="A81" s="51" t="s">
        <v>1708</v>
      </c>
      <c r="B81" s="51" t="s">
        <v>2</v>
      </c>
      <c r="C81" s="184" t="s">
        <v>3121</v>
      </c>
      <c r="D81" s="184" t="s">
        <v>3121</v>
      </c>
      <c r="E81" s="127"/>
      <c r="F81" s="184" t="s">
        <v>3121</v>
      </c>
      <c r="G81" s="68"/>
    </row>
    <row r="82" spans="1:7" x14ac:dyDescent="0.25">
      <c r="A82" s="51" t="s">
        <v>1709</v>
      </c>
      <c r="B82" s="51" t="s">
        <v>520</v>
      </c>
      <c r="C82" s="184" t="s">
        <v>3121</v>
      </c>
      <c r="D82" s="184" t="s">
        <v>3121</v>
      </c>
      <c r="E82" s="127"/>
      <c r="F82" s="184" t="s">
        <v>3121</v>
      </c>
      <c r="G82" s="68"/>
    </row>
    <row r="83" spans="1:7" x14ac:dyDescent="0.25">
      <c r="A83" s="51" t="s">
        <v>1710</v>
      </c>
      <c r="B83" s="51" t="s">
        <v>522</v>
      </c>
      <c r="C83" s="184" t="s">
        <v>3121</v>
      </c>
      <c r="D83" s="184" t="s">
        <v>3121</v>
      </c>
      <c r="E83" s="127"/>
      <c r="F83" s="184" t="s">
        <v>3121</v>
      </c>
      <c r="G83" s="68"/>
    </row>
    <row r="84" spans="1:7" x14ac:dyDescent="0.25">
      <c r="A84" s="51" t="s">
        <v>1711</v>
      </c>
      <c r="B84" s="51" t="s">
        <v>524</v>
      </c>
      <c r="C84" s="184" t="s">
        <v>3121</v>
      </c>
      <c r="D84" s="184" t="s">
        <v>3121</v>
      </c>
      <c r="E84" s="127"/>
      <c r="F84" s="184" t="s">
        <v>3121</v>
      </c>
      <c r="G84" s="68"/>
    </row>
    <row r="85" spans="1:7" x14ac:dyDescent="0.25">
      <c r="A85" s="51" t="s">
        <v>1712</v>
      </c>
      <c r="B85" s="51" t="s">
        <v>526</v>
      </c>
      <c r="C85" s="184" t="s">
        <v>3121</v>
      </c>
      <c r="D85" s="184" t="s">
        <v>3121</v>
      </c>
      <c r="E85" s="127"/>
      <c r="F85" s="184" t="s">
        <v>3121</v>
      </c>
      <c r="G85" s="68"/>
    </row>
    <row r="86" spans="1:7" x14ac:dyDescent="0.25">
      <c r="A86" s="51" t="s">
        <v>1713</v>
      </c>
      <c r="B86" s="51" t="s">
        <v>528</v>
      </c>
      <c r="C86" s="184" t="s">
        <v>3121</v>
      </c>
      <c r="D86" s="184" t="s">
        <v>3121</v>
      </c>
      <c r="E86" s="127"/>
      <c r="F86" s="184" t="s">
        <v>3121</v>
      </c>
      <c r="G86" s="68"/>
    </row>
    <row r="87" spans="1:7" x14ac:dyDescent="0.25">
      <c r="A87" s="51" t="s">
        <v>1714</v>
      </c>
      <c r="B87" s="51" t="s">
        <v>530</v>
      </c>
      <c r="C87" s="184" t="s">
        <v>3121</v>
      </c>
      <c r="D87" s="184" t="s">
        <v>3121</v>
      </c>
      <c r="E87" s="127"/>
      <c r="F87" s="184" t="s">
        <v>3121</v>
      </c>
      <c r="G87" s="68"/>
    </row>
    <row r="88" spans="1:7" x14ac:dyDescent="0.25">
      <c r="A88" s="51" t="s">
        <v>1715</v>
      </c>
      <c r="B88" s="51" t="s">
        <v>532</v>
      </c>
      <c r="C88" s="184" t="s">
        <v>3121</v>
      </c>
      <c r="D88" s="184" t="s">
        <v>3121</v>
      </c>
      <c r="E88" s="127"/>
      <c r="F88" s="184" t="s">
        <v>3121</v>
      </c>
      <c r="G88" s="68"/>
    </row>
    <row r="89" spans="1:7" x14ac:dyDescent="0.25">
      <c r="A89" s="51" t="s">
        <v>1716</v>
      </c>
      <c r="B89" s="51" t="s">
        <v>534</v>
      </c>
      <c r="C89" s="184" t="s">
        <v>3121</v>
      </c>
      <c r="D89" s="184" t="s">
        <v>3121</v>
      </c>
      <c r="E89" s="127"/>
      <c r="F89" s="184" t="s">
        <v>3121</v>
      </c>
      <c r="G89" s="68"/>
    </row>
    <row r="90" spans="1:7" x14ac:dyDescent="0.25">
      <c r="A90" s="51" t="s">
        <v>1717</v>
      </c>
      <c r="B90" s="51" t="s">
        <v>536</v>
      </c>
      <c r="C90" s="184" t="s">
        <v>3121</v>
      </c>
      <c r="D90" s="184" t="s">
        <v>3121</v>
      </c>
      <c r="E90" s="127"/>
      <c r="F90" s="184" t="s">
        <v>3121</v>
      </c>
      <c r="G90" s="68"/>
    </row>
    <row r="91" spans="1:7" x14ac:dyDescent="0.25">
      <c r="A91" s="51" t="s">
        <v>1718</v>
      </c>
      <c r="B91" s="51" t="s">
        <v>538</v>
      </c>
      <c r="C91" s="184" t="s">
        <v>3121</v>
      </c>
      <c r="D91" s="184" t="s">
        <v>3121</v>
      </c>
      <c r="E91" s="127"/>
      <c r="F91" s="184" t="s">
        <v>3121</v>
      </c>
      <c r="G91" s="68"/>
    </row>
    <row r="92" spans="1:7" x14ac:dyDescent="0.25">
      <c r="A92" s="51" t="s">
        <v>1719</v>
      </c>
      <c r="B92" s="51" t="s">
        <v>5</v>
      </c>
      <c r="C92" s="184" t="s">
        <v>3121</v>
      </c>
      <c r="D92" s="184" t="s">
        <v>3121</v>
      </c>
      <c r="E92" s="127"/>
      <c r="F92" s="184" t="s">
        <v>3121</v>
      </c>
      <c r="G92" s="68"/>
    </row>
    <row r="93" spans="1:7" x14ac:dyDescent="0.25">
      <c r="A93" s="51" t="s">
        <v>1720</v>
      </c>
      <c r="B93" s="93" t="s">
        <v>304</v>
      </c>
      <c r="C93" s="126">
        <f>SUM(C94:C96)</f>
        <v>0</v>
      </c>
      <c r="D93" s="126">
        <f>SUM(D94:D96)</f>
        <v>0</v>
      </c>
      <c r="E93" s="126"/>
      <c r="F93" s="126">
        <f>SUM(F94:F96)</f>
        <v>0</v>
      </c>
      <c r="G93" s="68"/>
    </row>
    <row r="94" spans="1:7" x14ac:dyDescent="0.25">
      <c r="A94" s="51" t="s">
        <v>1721</v>
      </c>
      <c r="B94" s="51" t="s">
        <v>544</v>
      </c>
      <c r="C94" s="184" t="s">
        <v>3121</v>
      </c>
      <c r="D94" s="184" t="s">
        <v>3121</v>
      </c>
      <c r="E94" s="127"/>
      <c r="F94" s="184" t="s">
        <v>3121</v>
      </c>
      <c r="G94" s="68"/>
    </row>
    <row r="95" spans="1:7" x14ac:dyDescent="0.25">
      <c r="A95" s="51" t="s">
        <v>1722</v>
      </c>
      <c r="B95" s="51" t="s">
        <v>546</v>
      </c>
      <c r="C95" s="184" t="s">
        <v>3121</v>
      </c>
      <c r="D95" s="184" t="s">
        <v>3121</v>
      </c>
      <c r="E95" s="127"/>
      <c r="F95" s="184" t="s">
        <v>3121</v>
      </c>
      <c r="G95" s="68"/>
    </row>
    <row r="96" spans="1:7" x14ac:dyDescent="0.25">
      <c r="A96" s="51" t="s">
        <v>1723</v>
      </c>
      <c r="B96" s="51" t="s">
        <v>1</v>
      </c>
      <c r="C96" s="184" t="s">
        <v>3121</v>
      </c>
      <c r="D96" s="184" t="s">
        <v>3121</v>
      </c>
      <c r="E96" s="127"/>
      <c r="F96" s="184" t="s">
        <v>3121</v>
      </c>
      <c r="G96" s="68"/>
    </row>
    <row r="97" spans="1:7" x14ac:dyDescent="0.25">
      <c r="A97" s="51" t="s">
        <v>1724</v>
      </c>
      <c r="B97" s="93" t="s">
        <v>134</v>
      </c>
      <c r="C97" s="126">
        <f>SUM(C98:C108)</f>
        <v>0</v>
      </c>
      <c r="D97" s="126">
        <f>SUM(D98:D108)</f>
        <v>0</v>
      </c>
      <c r="E97" s="126"/>
      <c r="F97" s="126">
        <f>SUM(F98:F108)</f>
        <v>0</v>
      </c>
      <c r="G97" s="68"/>
    </row>
    <row r="98" spans="1:7" x14ac:dyDescent="0.25">
      <c r="A98" s="51" t="s">
        <v>1725</v>
      </c>
      <c r="B98" s="68" t="s">
        <v>306</v>
      </c>
      <c r="C98" s="184" t="s">
        <v>3121</v>
      </c>
      <c r="D98" s="184" t="s">
        <v>3121</v>
      </c>
      <c r="E98" s="127"/>
      <c r="F98" s="184" t="s">
        <v>3121</v>
      </c>
      <c r="G98" s="68"/>
    </row>
    <row r="99" spans="1:7" x14ac:dyDescent="0.25">
      <c r="A99" s="51" t="s">
        <v>1726</v>
      </c>
      <c r="B99" s="51" t="s">
        <v>541</v>
      </c>
      <c r="C99" s="184" t="s">
        <v>3121</v>
      </c>
      <c r="D99" s="184" t="s">
        <v>3121</v>
      </c>
      <c r="E99" s="127"/>
      <c r="F99" s="184" t="s">
        <v>3121</v>
      </c>
      <c r="G99" s="68"/>
    </row>
    <row r="100" spans="1:7" x14ac:dyDescent="0.25">
      <c r="A100" s="51" t="s">
        <v>1727</v>
      </c>
      <c r="B100" s="68" t="s">
        <v>308</v>
      </c>
      <c r="C100" s="184" t="s">
        <v>3121</v>
      </c>
      <c r="D100" s="184" t="s">
        <v>3121</v>
      </c>
      <c r="E100" s="127"/>
      <c r="F100" s="184" t="s">
        <v>3121</v>
      </c>
      <c r="G100" s="68"/>
    </row>
    <row r="101" spans="1:7" x14ac:dyDescent="0.25">
      <c r="A101" s="51" t="s">
        <v>1728</v>
      </c>
      <c r="B101" s="68" t="s">
        <v>310</v>
      </c>
      <c r="C101" s="184" t="s">
        <v>3121</v>
      </c>
      <c r="D101" s="184" t="s">
        <v>3121</v>
      </c>
      <c r="E101" s="127"/>
      <c r="F101" s="184" t="s">
        <v>3121</v>
      </c>
      <c r="G101" s="68"/>
    </row>
    <row r="102" spans="1:7" x14ac:dyDescent="0.25">
      <c r="A102" s="51" t="s">
        <v>1729</v>
      </c>
      <c r="B102" s="68" t="s">
        <v>11</v>
      </c>
      <c r="C102" s="184" t="s">
        <v>3121</v>
      </c>
      <c r="D102" s="184" t="s">
        <v>3121</v>
      </c>
      <c r="E102" s="127"/>
      <c r="F102" s="184" t="s">
        <v>3121</v>
      </c>
      <c r="G102" s="68"/>
    </row>
    <row r="103" spans="1:7" x14ac:dyDescent="0.25">
      <c r="A103" s="51" t="s">
        <v>1730</v>
      </c>
      <c r="B103" s="68" t="s">
        <v>313</v>
      </c>
      <c r="C103" s="184" t="s">
        <v>3121</v>
      </c>
      <c r="D103" s="184" t="s">
        <v>3121</v>
      </c>
      <c r="E103" s="127"/>
      <c r="F103" s="184" t="s">
        <v>3121</v>
      </c>
      <c r="G103" s="68"/>
    </row>
    <row r="104" spans="1:7" x14ac:dyDescent="0.25">
      <c r="A104" s="51" t="s">
        <v>1731</v>
      </c>
      <c r="B104" s="68" t="s">
        <v>315</v>
      </c>
      <c r="C104" s="184" t="s">
        <v>3121</v>
      </c>
      <c r="D104" s="184" t="s">
        <v>3121</v>
      </c>
      <c r="E104" s="127"/>
      <c r="F104" s="184" t="s">
        <v>3121</v>
      </c>
      <c r="G104" s="68"/>
    </row>
    <row r="105" spans="1:7" x14ac:dyDescent="0.25">
      <c r="A105" s="51" t="s">
        <v>1732</v>
      </c>
      <c r="B105" s="68" t="s">
        <v>317</v>
      </c>
      <c r="C105" s="184" t="s">
        <v>3121</v>
      </c>
      <c r="D105" s="184" t="s">
        <v>3121</v>
      </c>
      <c r="E105" s="127"/>
      <c r="F105" s="184" t="s">
        <v>3121</v>
      </c>
      <c r="G105" s="68"/>
    </row>
    <row r="106" spans="1:7" x14ac:dyDescent="0.25">
      <c r="A106" s="51" t="s">
        <v>1733</v>
      </c>
      <c r="B106" s="68" t="s">
        <v>319</v>
      </c>
      <c r="C106" s="184" t="s">
        <v>3121</v>
      </c>
      <c r="D106" s="184" t="s">
        <v>3121</v>
      </c>
      <c r="E106" s="127"/>
      <c r="F106" s="184" t="s">
        <v>3121</v>
      </c>
      <c r="G106" s="68"/>
    </row>
    <row r="107" spans="1:7" x14ac:dyDescent="0.25">
      <c r="A107" s="51" t="s">
        <v>1734</v>
      </c>
      <c r="B107" s="68" t="s">
        <v>321</v>
      </c>
      <c r="C107" s="184" t="s">
        <v>3121</v>
      </c>
      <c r="D107" s="184" t="s">
        <v>3121</v>
      </c>
      <c r="E107" s="127"/>
      <c r="F107" s="184" t="s">
        <v>3121</v>
      </c>
      <c r="G107" s="68"/>
    </row>
    <row r="108" spans="1:7" x14ac:dyDescent="0.25">
      <c r="A108" s="51" t="s">
        <v>1735</v>
      </c>
      <c r="B108" s="68" t="s">
        <v>134</v>
      </c>
      <c r="C108" s="184" t="s">
        <v>3121</v>
      </c>
      <c r="D108" s="184" t="s">
        <v>3121</v>
      </c>
      <c r="E108" s="127"/>
      <c r="F108" s="184" t="s">
        <v>3121</v>
      </c>
      <c r="G108" s="68"/>
    </row>
    <row r="109" spans="1:7" x14ac:dyDescent="0.25">
      <c r="A109" s="51" t="s">
        <v>2007</v>
      </c>
      <c r="B109" s="181" t="s">
        <v>3122</v>
      </c>
      <c r="C109" s="184" t="s">
        <v>3121</v>
      </c>
      <c r="D109" s="184" t="s">
        <v>3121</v>
      </c>
      <c r="E109" s="127"/>
      <c r="F109" s="184" t="s">
        <v>3121</v>
      </c>
      <c r="G109" s="68"/>
    </row>
    <row r="110" spans="1:7" x14ac:dyDescent="0.25">
      <c r="A110" s="51" t="s">
        <v>2008</v>
      </c>
      <c r="B110" s="181" t="s">
        <v>3123</v>
      </c>
      <c r="C110" s="184" t="s">
        <v>3121</v>
      </c>
      <c r="D110" s="184" t="s">
        <v>3121</v>
      </c>
      <c r="E110" s="127"/>
      <c r="F110" s="184" t="s">
        <v>3121</v>
      </c>
      <c r="G110" s="68"/>
    </row>
    <row r="111" spans="1:7" x14ac:dyDescent="0.25">
      <c r="A111" s="51" t="s">
        <v>2009</v>
      </c>
      <c r="B111" s="181" t="s">
        <v>138</v>
      </c>
      <c r="C111" s="184"/>
      <c r="D111" s="184"/>
      <c r="E111" s="127"/>
      <c r="F111" s="184"/>
      <c r="G111" s="68"/>
    </row>
    <row r="112" spans="1:7" x14ac:dyDescent="0.25">
      <c r="A112" s="51" t="s">
        <v>2010</v>
      </c>
      <c r="B112" s="181" t="s">
        <v>138</v>
      </c>
      <c r="C112" s="184"/>
      <c r="D112" s="184"/>
      <c r="E112" s="127"/>
      <c r="F112" s="184"/>
      <c r="G112" s="68"/>
    </row>
    <row r="113" spans="1:7" x14ac:dyDescent="0.25">
      <c r="A113" s="51" t="s">
        <v>2011</v>
      </c>
      <c r="B113" s="181" t="s">
        <v>138</v>
      </c>
      <c r="C113" s="184"/>
      <c r="D113" s="184"/>
      <c r="E113" s="127"/>
      <c r="F113" s="184"/>
      <c r="G113" s="68"/>
    </row>
    <row r="114" spans="1:7" x14ac:dyDescent="0.25">
      <c r="A114" s="51" t="s">
        <v>2012</v>
      </c>
      <c r="B114" s="181" t="s">
        <v>138</v>
      </c>
      <c r="C114" s="184"/>
      <c r="D114" s="184"/>
      <c r="E114" s="127"/>
      <c r="F114" s="184"/>
      <c r="G114" s="68"/>
    </row>
    <row r="115" spans="1:7" x14ac:dyDescent="0.25">
      <c r="A115" s="51" t="s">
        <v>2013</v>
      </c>
      <c r="B115" s="181" t="s">
        <v>138</v>
      </c>
      <c r="C115" s="184"/>
      <c r="D115" s="184"/>
      <c r="E115" s="127"/>
      <c r="F115" s="184"/>
      <c r="G115" s="68"/>
    </row>
    <row r="116" spans="1:7" x14ac:dyDescent="0.25">
      <c r="A116" s="51" t="s">
        <v>2014</v>
      </c>
      <c r="B116" s="181" t="s">
        <v>138</v>
      </c>
      <c r="C116" s="184"/>
      <c r="D116" s="184"/>
      <c r="E116" s="127"/>
      <c r="F116" s="184"/>
      <c r="G116" s="68"/>
    </row>
    <row r="117" spans="1:7" x14ac:dyDescent="0.25">
      <c r="A117" s="51" t="s">
        <v>2015</v>
      </c>
      <c r="B117" s="181" t="s">
        <v>138</v>
      </c>
      <c r="C117" s="184"/>
      <c r="D117" s="184"/>
      <c r="E117" s="127"/>
      <c r="F117" s="184"/>
      <c r="G117" s="68"/>
    </row>
    <row r="118" spans="1:7" x14ac:dyDescent="0.25">
      <c r="A118" s="51" t="s">
        <v>2016</v>
      </c>
      <c r="B118" s="181" t="s">
        <v>138</v>
      </c>
      <c r="C118" s="184"/>
      <c r="D118" s="184"/>
      <c r="E118" s="127"/>
      <c r="F118" s="184"/>
      <c r="G118" s="68"/>
    </row>
    <row r="119" spans="1:7" x14ac:dyDescent="0.25">
      <c r="A119" s="70"/>
      <c r="B119" s="70" t="s">
        <v>1553</v>
      </c>
      <c r="C119" s="70" t="s">
        <v>476</v>
      </c>
      <c r="D119" s="70" t="s">
        <v>477</v>
      </c>
      <c r="E119" s="70"/>
      <c r="F119" s="70" t="s">
        <v>445</v>
      </c>
      <c r="G119" s="70"/>
    </row>
    <row r="120" spans="1:7" x14ac:dyDescent="0.25">
      <c r="A120" s="51" t="s">
        <v>1736</v>
      </c>
      <c r="B120" s="179" t="s">
        <v>3124</v>
      </c>
      <c r="C120" s="184" t="s">
        <v>3121</v>
      </c>
      <c r="D120" s="184" t="s">
        <v>3121</v>
      </c>
      <c r="E120" s="127"/>
      <c r="F120" s="184" t="s">
        <v>3121</v>
      </c>
      <c r="G120" s="68"/>
    </row>
    <row r="121" spans="1:7" x14ac:dyDescent="0.25">
      <c r="A121" s="51" t="s">
        <v>1737</v>
      </c>
      <c r="B121" s="179" t="s">
        <v>3125</v>
      </c>
      <c r="C121" s="184" t="s">
        <v>3121</v>
      </c>
      <c r="D121" s="184" t="s">
        <v>3121</v>
      </c>
      <c r="E121" s="127"/>
      <c r="F121" s="184" t="s">
        <v>3121</v>
      </c>
      <c r="G121" s="68"/>
    </row>
    <row r="122" spans="1:7" x14ac:dyDescent="0.25">
      <c r="A122" s="51" t="s">
        <v>1738</v>
      </c>
      <c r="B122" s="179" t="s">
        <v>3126</v>
      </c>
      <c r="C122" s="184" t="s">
        <v>3121</v>
      </c>
      <c r="D122" s="184" t="s">
        <v>3121</v>
      </c>
      <c r="E122" s="127"/>
      <c r="F122" s="184" t="s">
        <v>3121</v>
      </c>
      <c r="G122" s="68"/>
    </row>
    <row r="123" spans="1:7" x14ac:dyDescent="0.25">
      <c r="A123" s="51" t="s">
        <v>1739</v>
      </c>
      <c r="B123" s="179" t="s">
        <v>3127</v>
      </c>
      <c r="C123" s="184" t="s">
        <v>3121</v>
      </c>
      <c r="D123" s="184">
        <v>0.67700000000000005</v>
      </c>
      <c r="E123" s="127"/>
      <c r="F123" s="184">
        <v>0.48399999999999999</v>
      </c>
      <c r="G123" s="68"/>
    </row>
    <row r="124" spans="1:7" x14ac:dyDescent="0.25">
      <c r="A124" s="51" t="s">
        <v>1740</v>
      </c>
      <c r="B124" s="179" t="s">
        <v>3128</v>
      </c>
      <c r="C124" s="184">
        <v>1</v>
      </c>
      <c r="D124" s="184">
        <v>0.32300000000000001</v>
      </c>
      <c r="E124" s="127"/>
      <c r="F124" s="184">
        <v>0.51600000000000001</v>
      </c>
      <c r="G124" s="68"/>
    </row>
    <row r="125" spans="1:7" x14ac:dyDescent="0.25">
      <c r="A125" s="51" t="s">
        <v>1741</v>
      </c>
      <c r="B125" s="179" t="s">
        <v>569</v>
      </c>
      <c r="C125" s="184" t="s">
        <v>3121</v>
      </c>
      <c r="D125" s="184" t="s">
        <v>3121</v>
      </c>
      <c r="E125" s="127"/>
      <c r="F125" s="184" t="s">
        <v>3121</v>
      </c>
      <c r="G125" s="68"/>
    </row>
    <row r="126" spans="1:7" x14ac:dyDescent="0.25">
      <c r="A126" s="51" t="s">
        <v>1742</v>
      </c>
      <c r="B126" s="179" t="s">
        <v>569</v>
      </c>
      <c r="C126" s="184" t="s">
        <v>3121</v>
      </c>
      <c r="D126" s="184" t="s">
        <v>3121</v>
      </c>
      <c r="E126" s="127"/>
      <c r="F126" s="184" t="s">
        <v>3121</v>
      </c>
      <c r="G126" s="68"/>
    </row>
    <row r="127" spans="1:7" x14ac:dyDescent="0.25">
      <c r="A127" s="51" t="s">
        <v>1743</v>
      </c>
      <c r="B127" s="179" t="s">
        <v>569</v>
      </c>
      <c r="C127" s="184" t="s">
        <v>3121</v>
      </c>
      <c r="D127" s="184" t="s">
        <v>3121</v>
      </c>
      <c r="E127" s="127"/>
      <c r="F127" s="184" t="s">
        <v>3121</v>
      </c>
      <c r="G127" s="68"/>
    </row>
    <row r="128" spans="1:7" x14ac:dyDescent="0.25">
      <c r="A128" s="51" t="s">
        <v>1744</v>
      </c>
      <c r="B128" s="179" t="s">
        <v>569</v>
      </c>
      <c r="C128" s="184" t="s">
        <v>3121</v>
      </c>
      <c r="D128" s="184" t="s">
        <v>3121</v>
      </c>
      <c r="E128" s="127"/>
      <c r="F128" s="184" t="s">
        <v>3121</v>
      </c>
      <c r="G128" s="68"/>
    </row>
    <row r="129" spans="1:7" x14ac:dyDescent="0.25">
      <c r="A129" s="51" t="s">
        <v>1745</v>
      </c>
      <c r="B129" s="179" t="s">
        <v>569</v>
      </c>
      <c r="C129" s="184" t="s">
        <v>3121</v>
      </c>
      <c r="D129" s="184" t="s">
        <v>3121</v>
      </c>
      <c r="E129" s="127"/>
      <c r="F129" s="184" t="s">
        <v>3121</v>
      </c>
      <c r="G129" s="68"/>
    </row>
    <row r="130" spans="1:7" x14ac:dyDescent="0.25">
      <c r="A130" s="51" t="s">
        <v>1746</v>
      </c>
      <c r="B130" s="179" t="s">
        <v>569</v>
      </c>
      <c r="C130" s="184" t="s">
        <v>3121</v>
      </c>
      <c r="D130" s="184" t="s">
        <v>3121</v>
      </c>
      <c r="E130" s="127"/>
      <c r="F130" s="184" t="s">
        <v>3121</v>
      </c>
      <c r="G130" s="68"/>
    </row>
    <row r="131" spans="1:7" x14ac:dyDescent="0.25">
      <c r="A131" s="51" t="s">
        <v>1747</v>
      </c>
      <c r="B131" s="179" t="s">
        <v>569</v>
      </c>
      <c r="C131" s="184" t="s">
        <v>3121</v>
      </c>
      <c r="D131" s="184" t="s">
        <v>3121</v>
      </c>
      <c r="E131" s="127"/>
      <c r="F131" s="184" t="s">
        <v>3121</v>
      </c>
      <c r="G131" s="68"/>
    </row>
    <row r="132" spans="1:7" x14ac:dyDescent="0.25">
      <c r="A132" s="51" t="s">
        <v>1748</v>
      </c>
      <c r="B132" s="179" t="s">
        <v>569</v>
      </c>
      <c r="C132" s="184" t="s">
        <v>3121</v>
      </c>
      <c r="D132" s="184" t="s">
        <v>3121</v>
      </c>
      <c r="E132" s="127"/>
      <c r="F132" s="184" t="s">
        <v>3121</v>
      </c>
      <c r="G132" s="68"/>
    </row>
    <row r="133" spans="1:7" x14ac:dyDescent="0.25">
      <c r="A133" s="51" t="s">
        <v>1749</v>
      </c>
      <c r="B133" s="179" t="s">
        <v>569</v>
      </c>
      <c r="C133" s="184" t="s">
        <v>3121</v>
      </c>
      <c r="D133" s="184" t="s">
        <v>3121</v>
      </c>
      <c r="E133" s="127"/>
      <c r="F133" s="184" t="s">
        <v>3121</v>
      </c>
      <c r="G133" s="68"/>
    </row>
    <row r="134" spans="1:7" x14ac:dyDescent="0.25">
      <c r="A134" s="51" t="s">
        <v>1750</v>
      </c>
      <c r="B134" s="179" t="s">
        <v>569</v>
      </c>
      <c r="C134" s="184" t="s">
        <v>3121</v>
      </c>
      <c r="D134" s="184" t="s">
        <v>3121</v>
      </c>
      <c r="E134" s="127"/>
      <c r="F134" s="184" t="s">
        <v>3121</v>
      </c>
      <c r="G134" s="68"/>
    </row>
    <row r="135" spans="1:7" x14ac:dyDescent="0.25">
      <c r="A135" s="51" t="s">
        <v>1751</v>
      </c>
      <c r="B135" s="179" t="s">
        <v>569</v>
      </c>
      <c r="C135" s="184" t="s">
        <v>3121</v>
      </c>
      <c r="D135" s="184" t="s">
        <v>3121</v>
      </c>
      <c r="E135" s="127"/>
      <c r="F135" s="184" t="s">
        <v>3121</v>
      </c>
      <c r="G135" s="68"/>
    </row>
    <row r="136" spans="1:7" x14ac:dyDescent="0.25">
      <c r="A136" s="51" t="s">
        <v>1752</v>
      </c>
      <c r="B136" s="179" t="s">
        <v>569</v>
      </c>
      <c r="C136" s="184" t="s">
        <v>3121</v>
      </c>
      <c r="D136" s="184" t="s">
        <v>3121</v>
      </c>
      <c r="E136" s="127"/>
      <c r="F136" s="184" t="s">
        <v>3121</v>
      </c>
      <c r="G136" s="68"/>
    </row>
    <row r="137" spans="1:7" x14ac:dyDescent="0.25">
      <c r="A137" s="51" t="s">
        <v>1753</v>
      </c>
      <c r="B137" s="179" t="s">
        <v>569</v>
      </c>
      <c r="C137" s="184" t="s">
        <v>3121</v>
      </c>
      <c r="D137" s="184" t="s">
        <v>3121</v>
      </c>
      <c r="E137" s="127"/>
      <c r="F137" s="184" t="s">
        <v>3121</v>
      </c>
      <c r="G137" s="68"/>
    </row>
    <row r="138" spans="1:7" x14ac:dyDescent="0.25">
      <c r="A138" s="51" t="s">
        <v>1754</v>
      </c>
      <c r="B138" s="179" t="s">
        <v>569</v>
      </c>
      <c r="C138" s="184" t="s">
        <v>3121</v>
      </c>
      <c r="D138" s="184" t="s">
        <v>3121</v>
      </c>
      <c r="E138" s="127"/>
      <c r="F138" s="184" t="s">
        <v>3121</v>
      </c>
      <c r="G138" s="68"/>
    </row>
    <row r="139" spans="1:7" x14ac:dyDescent="0.25">
      <c r="A139" s="51" t="s">
        <v>1755</v>
      </c>
      <c r="B139" s="179" t="s">
        <v>569</v>
      </c>
      <c r="C139" s="184" t="s">
        <v>3121</v>
      </c>
      <c r="D139" s="184" t="s">
        <v>3121</v>
      </c>
      <c r="E139" s="127"/>
      <c r="F139" s="184" t="s">
        <v>3121</v>
      </c>
      <c r="G139" s="68"/>
    </row>
    <row r="140" spans="1:7" x14ac:dyDescent="0.25">
      <c r="A140" s="51" t="s">
        <v>1756</v>
      </c>
      <c r="B140" s="179" t="s">
        <v>569</v>
      </c>
      <c r="C140" s="184" t="s">
        <v>3121</v>
      </c>
      <c r="D140" s="184" t="s">
        <v>3121</v>
      </c>
      <c r="E140" s="127"/>
      <c r="F140" s="184" t="s">
        <v>3121</v>
      </c>
      <c r="G140" s="68"/>
    </row>
    <row r="141" spans="1:7" x14ac:dyDescent="0.25">
      <c r="A141" s="51" t="s">
        <v>1757</v>
      </c>
      <c r="B141" s="179" t="s">
        <v>569</v>
      </c>
      <c r="C141" s="184" t="s">
        <v>3121</v>
      </c>
      <c r="D141" s="184" t="s">
        <v>3121</v>
      </c>
      <c r="E141" s="127"/>
      <c r="F141" s="184" t="s">
        <v>3121</v>
      </c>
      <c r="G141" s="68"/>
    </row>
    <row r="142" spans="1:7" x14ac:dyDescent="0.25">
      <c r="A142" s="51" t="s">
        <v>1758</v>
      </c>
      <c r="B142" s="179" t="s">
        <v>569</v>
      </c>
      <c r="C142" s="184" t="s">
        <v>3121</v>
      </c>
      <c r="D142" s="184" t="s">
        <v>3121</v>
      </c>
      <c r="E142" s="127"/>
      <c r="F142" s="184" t="s">
        <v>3121</v>
      </c>
      <c r="G142" s="68"/>
    </row>
    <row r="143" spans="1:7" x14ac:dyDescent="0.25">
      <c r="A143" s="51" t="s">
        <v>1759</v>
      </c>
      <c r="B143" s="179" t="s">
        <v>569</v>
      </c>
      <c r="C143" s="184" t="s">
        <v>3121</v>
      </c>
      <c r="D143" s="184" t="s">
        <v>3121</v>
      </c>
      <c r="E143" s="127"/>
      <c r="F143" s="184" t="s">
        <v>3121</v>
      </c>
      <c r="G143" s="68"/>
    </row>
    <row r="144" spans="1:7" x14ac:dyDescent="0.25">
      <c r="A144" s="51" t="s">
        <v>1760</v>
      </c>
      <c r="B144" s="179" t="s">
        <v>569</v>
      </c>
      <c r="C144" s="184" t="s">
        <v>3121</v>
      </c>
      <c r="D144" s="184" t="s">
        <v>3121</v>
      </c>
      <c r="E144" s="127"/>
      <c r="F144" s="184" t="s">
        <v>3121</v>
      </c>
      <c r="G144" s="68"/>
    </row>
    <row r="145" spans="1:7" x14ac:dyDescent="0.25">
      <c r="A145" s="51" t="s">
        <v>1761</v>
      </c>
      <c r="B145" s="179" t="s">
        <v>569</v>
      </c>
      <c r="C145" s="184" t="s">
        <v>3121</v>
      </c>
      <c r="D145" s="184" t="s">
        <v>3121</v>
      </c>
      <c r="E145" s="127"/>
      <c r="F145" s="184" t="s">
        <v>3121</v>
      </c>
      <c r="G145" s="68"/>
    </row>
    <row r="146" spans="1:7" x14ac:dyDescent="0.25">
      <c r="A146" s="51" t="s">
        <v>1762</v>
      </c>
      <c r="B146" s="179" t="s">
        <v>569</v>
      </c>
      <c r="C146" s="184" t="s">
        <v>3121</v>
      </c>
      <c r="D146" s="184" t="s">
        <v>3121</v>
      </c>
      <c r="E146" s="127"/>
      <c r="F146" s="184" t="s">
        <v>3121</v>
      </c>
      <c r="G146" s="68"/>
    </row>
    <row r="147" spans="1:7" x14ac:dyDescent="0.25">
      <c r="A147" s="51" t="s">
        <v>1763</v>
      </c>
      <c r="B147" s="179" t="s">
        <v>569</v>
      </c>
      <c r="C147" s="184" t="s">
        <v>3121</v>
      </c>
      <c r="D147" s="184" t="s">
        <v>3121</v>
      </c>
      <c r="E147" s="127"/>
      <c r="F147" s="184" t="s">
        <v>3121</v>
      </c>
      <c r="G147" s="68"/>
    </row>
    <row r="148" spans="1:7" x14ac:dyDescent="0.25">
      <c r="A148" s="51" t="s">
        <v>1764</v>
      </c>
      <c r="B148" s="179" t="s">
        <v>569</v>
      </c>
      <c r="C148" s="184" t="s">
        <v>3121</v>
      </c>
      <c r="D148" s="184" t="s">
        <v>3121</v>
      </c>
      <c r="E148" s="127"/>
      <c r="F148" s="184" t="s">
        <v>3121</v>
      </c>
      <c r="G148" s="68"/>
    </row>
    <row r="149" spans="1:7" x14ac:dyDescent="0.25">
      <c r="A149" s="51" t="s">
        <v>1765</v>
      </c>
      <c r="B149" s="179" t="s">
        <v>569</v>
      </c>
      <c r="C149" s="184" t="s">
        <v>3121</v>
      </c>
      <c r="D149" s="184" t="s">
        <v>3121</v>
      </c>
      <c r="E149" s="127"/>
      <c r="F149" s="184" t="s">
        <v>3121</v>
      </c>
      <c r="G149" s="68"/>
    </row>
    <row r="150" spans="1:7" x14ac:dyDescent="0.25">
      <c r="A150" s="51" t="s">
        <v>1766</v>
      </c>
      <c r="B150" s="179" t="s">
        <v>569</v>
      </c>
      <c r="C150" s="184" t="s">
        <v>3121</v>
      </c>
      <c r="D150" s="184" t="s">
        <v>3121</v>
      </c>
      <c r="E150" s="127"/>
      <c r="F150" s="184" t="s">
        <v>3121</v>
      </c>
      <c r="G150" s="68"/>
    </row>
    <row r="151" spans="1:7" x14ac:dyDescent="0.25">
      <c r="A151" s="51" t="s">
        <v>1767</v>
      </c>
      <c r="B151" s="179" t="s">
        <v>569</v>
      </c>
      <c r="C151" s="184" t="s">
        <v>3121</v>
      </c>
      <c r="D151" s="184" t="s">
        <v>3121</v>
      </c>
      <c r="E151" s="127"/>
      <c r="F151" s="184" t="s">
        <v>3121</v>
      </c>
      <c r="G151" s="68"/>
    </row>
    <row r="152" spans="1:7" x14ac:dyDescent="0.25">
      <c r="A152" s="51" t="s">
        <v>1768</v>
      </c>
      <c r="B152" s="179" t="s">
        <v>569</v>
      </c>
      <c r="C152" s="184" t="s">
        <v>3121</v>
      </c>
      <c r="D152" s="184" t="s">
        <v>3121</v>
      </c>
      <c r="E152" s="127"/>
      <c r="F152" s="184" t="s">
        <v>3121</v>
      </c>
      <c r="G152" s="68"/>
    </row>
    <row r="153" spans="1:7" x14ac:dyDescent="0.25">
      <c r="A153" s="51" t="s">
        <v>1769</v>
      </c>
      <c r="B153" s="179" t="s">
        <v>569</v>
      </c>
      <c r="C153" s="184" t="s">
        <v>3121</v>
      </c>
      <c r="D153" s="184" t="s">
        <v>3121</v>
      </c>
      <c r="E153" s="127"/>
      <c r="F153" s="184" t="s">
        <v>3121</v>
      </c>
      <c r="G153" s="68"/>
    </row>
    <row r="154" spans="1:7" x14ac:dyDescent="0.25">
      <c r="A154" s="51" t="s">
        <v>1770</v>
      </c>
      <c r="B154" s="179" t="s">
        <v>569</v>
      </c>
      <c r="C154" s="184" t="s">
        <v>3121</v>
      </c>
      <c r="D154" s="184" t="s">
        <v>3121</v>
      </c>
      <c r="E154" s="127"/>
      <c r="F154" s="184" t="s">
        <v>3121</v>
      </c>
      <c r="G154" s="68"/>
    </row>
    <row r="155" spans="1:7" x14ac:dyDescent="0.25">
      <c r="A155" s="51" t="s">
        <v>1771</v>
      </c>
      <c r="B155" s="179" t="s">
        <v>569</v>
      </c>
      <c r="C155" s="184" t="s">
        <v>3121</v>
      </c>
      <c r="D155" s="184" t="s">
        <v>3121</v>
      </c>
      <c r="E155" s="127"/>
      <c r="F155" s="184" t="s">
        <v>3121</v>
      </c>
      <c r="G155" s="68"/>
    </row>
    <row r="156" spans="1:7" x14ac:dyDescent="0.25">
      <c r="A156" s="51" t="s">
        <v>1772</v>
      </c>
      <c r="B156" s="179" t="s">
        <v>569</v>
      </c>
      <c r="C156" s="184" t="s">
        <v>3121</v>
      </c>
      <c r="D156" s="184" t="s">
        <v>3121</v>
      </c>
      <c r="E156" s="127"/>
      <c r="F156" s="184" t="s">
        <v>3121</v>
      </c>
      <c r="G156" s="68"/>
    </row>
    <row r="157" spans="1:7" x14ac:dyDescent="0.25">
      <c r="A157" s="51" t="s">
        <v>1773</v>
      </c>
      <c r="B157" s="179" t="s">
        <v>569</v>
      </c>
      <c r="C157" s="184" t="s">
        <v>3121</v>
      </c>
      <c r="D157" s="184" t="s">
        <v>3121</v>
      </c>
      <c r="E157" s="127"/>
      <c r="F157" s="184" t="s">
        <v>3121</v>
      </c>
      <c r="G157" s="68"/>
    </row>
    <row r="158" spans="1:7" x14ac:dyDescent="0.25">
      <c r="A158" s="51" t="s">
        <v>1774</v>
      </c>
      <c r="B158" s="179" t="s">
        <v>569</v>
      </c>
      <c r="C158" s="184" t="s">
        <v>3121</v>
      </c>
      <c r="D158" s="184" t="s">
        <v>3121</v>
      </c>
      <c r="E158" s="127"/>
      <c r="F158" s="184" t="s">
        <v>3121</v>
      </c>
      <c r="G158" s="68"/>
    </row>
    <row r="159" spans="1:7" x14ac:dyDescent="0.25">
      <c r="A159" s="51" t="s">
        <v>1775</v>
      </c>
      <c r="B159" s="179" t="s">
        <v>569</v>
      </c>
      <c r="C159" s="184" t="s">
        <v>3121</v>
      </c>
      <c r="D159" s="184" t="s">
        <v>3121</v>
      </c>
      <c r="E159" s="127"/>
      <c r="F159" s="184" t="s">
        <v>3121</v>
      </c>
      <c r="G159" s="68"/>
    </row>
    <row r="160" spans="1:7" x14ac:dyDescent="0.25">
      <c r="A160" s="51" t="s">
        <v>1776</v>
      </c>
      <c r="B160" s="179" t="s">
        <v>569</v>
      </c>
      <c r="C160" s="184" t="s">
        <v>3121</v>
      </c>
      <c r="D160" s="184" t="s">
        <v>3121</v>
      </c>
      <c r="E160" s="127"/>
      <c r="F160" s="184" t="s">
        <v>3121</v>
      </c>
      <c r="G160" s="68"/>
    </row>
    <row r="161" spans="1:7" x14ac:dyDescent="0.25">
      <c r="A161" s="51" t="s">
        <v>1777</v>
      </c>
      <c r="B161" s="179" t="s">
        <v>569</v>
      </c>
      <c r="C161" s="184" t="s">
        <v>3121</v>
      </c>
      <c r="D161" s="184" t="s">
        <v>3121</v>
      </c>
      <c r="E161" s="127"/>
      <c r="F161" s="184" t="s">
        <v>3121</v>
      </c>
      <c r="G161" s="68"/>
    </row>
    <row r="162" spans="1:7" x14ac:dyDescent="0.25">
      <c r="A162" s="51" t="s">
        <v>1778</v>
      </c>
      <c r="B162" s="179" t="s">
        <v>569</v>
      </c>
      <c r="C162" s="184" t="s">
        <v>3121</v>
      </c>
      <c r="D162" s="184" t="s">
        <v>3121</v>
      </c>
      <c r="E162" s="127"/>
      <c r="F162" s="184" t="s">
        <v>3121</v>
      </c>
      <c r="G162" s="68"/>
    </row>
    <row r="163" spans="1:7" x14ac:dyDescent="0.25">
      <c r="A163" s="51" t="s">
        <v>1779</v>
      </c>
      <c r="B163" s="179" t="s">
        <v>569</v>
      </c>
      <c r="C163" s="184" t="s">
        <v>3121</v>
      </c>
      <c r="D163" s="184" t="s">
        <v>3121</v>
      </c>
      <c r="E163" s="127"/>
      <c r="F163" s="184" t="s">
        <v>3121</v>
      </c>
      <c r="G163" s="68"/>
    </row>
    <row r="164" spans="1:7" x14ac:dyDescent="0.25">
      <c r="A164" s="51" t="s">
        <v>1780</v>
      </c>
      <c r="B164" s="179" t="s">
        <v>569</v>
      </c>
      <c r="C164" s="184" t="s">
        <v>3121</v>
      </c>
      <c r="D164" s="184" t="s">
        <v>3121</v>
      </c>
      <c r="E164" s="127"/>
      <c r="F164" s="184" t="s">
        <v>3121</v>
      </c>
      <c r="G164" s="68"/>
    </row>
    <row r="165" spans="1:7" x14ac:dyDescent="0.25">
      <c r="A165" s="51" t="s">
        <v>1781</v>
      </c>
      <c r="B165" s="179" t="s">
        <v>569</v>
      </c>
      <c r="C165" s="184" t="s">
        <v>3121</v>
      </c>
      <c r="D165" s="184" t="s">
        <v>3121</v>
      </c>
      <c r="E165" s="127"/>
      <c r="F165" s="184" t="s">
        <v>3121</v>
      </c>
      <c r="G165" s="68"/>
    </row>
    <row r="166" spans="1:7" x14ac:dyDescent="0.25">
      <c r="A166" s="51" t="s">
        <v>1782</v>
      </c>
      <c r="B166" s="179" t="s">
        <v>569</v>
      </c>
      <c r="C166" s="184" t="s">
        <v>3121</v>
      </c>
      <c r="D166" s="184" t="s">
        <v>3121</v>
      </c>
      <c r="E166" s="127"/>
      <c r="F166" s="184" t="s">
        <v>3121</v>
      </c>
      <c r="G166" s="68"/>
    </row>
    <row r="167" spans="1:7" x14ac:dyDescent="0.25">
      <c r="A167" s="51" t="s">
        <v>1783</v>
      </c>
      <c r="B167" s="179" t="s">
        <v>569</v>
      </c>
      <c r="C167" s="184" t="s">
        <v>3121</v>
      </c>
      <c r="D167" s="184" t="s">
        <v>3121</v>
      </c>
      <c r="E167" s="127"/>
      <c r="F167" s="184" t="s">
        <v>3121</v>
      </c>
      <c r="G167" s="68"/>
    </row>
    <row r="168" spans="1:7" x14ac:dyDescent="0.25">
      <c r="A168" s="51" t="s">
        <v>1784</v>
      </c>
      <c r="B168" s="179" t="s">
        <v>569</v>
      </c>
      <c r="C168" s="184" t="s">
        <v>3121</v>
      </c>
      <c r="D168" s="184" t="s">
        <v>3121</v>
      </c>
      <c r="E168" s="127"/>
      <c r="F168" s="184" t="s">
        <v>3121</v>
      </c>
      <c r="G168" s="68"/>
    </row>
    <row r="169" spans="1:7" x14ac:dyDescent="0.25">
      <c r="A169" s="51" t="s">
        <v>1785</v>
      </c>
      <c r="B169" s="179" t="s">
        <v>569</v>
      </c>
      <c r="C169" s="184" t="s">
        <v>3121</v>
      </c>
      <c r="D169" s="184" t="s">
        <v>3121</v>
      </c>
      <c r="E169" s="127"/>
      <c r="F169" s="184" t="s">
        <v>3121</v>
      </c>
      <c r="G169" s="68"/>
    </row>
    <row r="170" spans="1:7" x14ac:dyDescent="0.25">
      <c r="A170" s="70"/>
      <c r="B170" s="70" t="s">
        <v>600</v>
      </c>
      <c r="C170" s="70" t="s">
        <v>476</v>
      </c>
      <c r="D170" s="70" t="s">
        <v>477</v>
      </c>
      <c r="E170" s="70"/>
      <c r="F170" s="70" t="s">
        <v>445</v>
      </c>
      <c r="G170" s="70"/>
    </row>
    <row r="171" spans="1:7" x14ac:dyDescent="0.25">
      <c r="A171" s="51" t="s">
        <v>1786</v>
      </c>
      <c r="B171" s="51" t="s">
        <v>602</v>
      </c>
      <c r="C171" s="184">
        <v>1</v>
      </c>
      <c r="D171" s="184">
        <v>0.32256000000000001</v>
      </c>
      <c r="E171" s="128"/>
      <c r="F171" s="184">
        <v>0.51622000000000001</v>
      </c>
      <c r="G171" s="68"/>
    </row>
    <row r="172" spans="1:7" x14ac:dyDescent="0.25">
      <c r="A172" s="51" t="s">
        <v>1787</v>
      </c>
      <c r="B172" s="51" t="s">
        <v>604</v>
      </c>
      <c r="C172" s="184" t="s">
        <v>3121</v>
      </c>
      <c r="D172" s="184">
        <v>0.67744000000000004</v>
      </c>
      <c r="E172" s="128"/>
      <c r="F172" s="184">
        <v>0.48377999999999999</v>
      </c>
      <c r="G172" s="68"/>
    </row>
    <row r="173" spans="1:7" x14ac:dyDescent="0.25">
      <c r="A173" s="51" t="s">
        <v>1788</v>
      </c>
      <c r="B173" s="51" t="s">
        <v>134</v>
      </c>
      <c r="C173" s="184">
        <v>0</v>
      </c>
      <c r="D173" s="184">
        <v>0</v>
      </c>
      <c r="E173" s="128"/>
      <c r="F173" s="184">
        <v>0</v>
      </c>
      <c r="G173" s="68"/>
    </row>
    <row r="174" spans="1:7" x14ac:dyDescent="0.25">
      <c r="A174" s="51" t="s">
        <v>1789</v>
      </c>
      <c r="B174" s="164"/>
      <c r="C174" s="184"/>
      <c r="D174" s="184"/>
      <c r="E174" s="128"/>
      <c r="F174" s="184"/>
      <c r="G174" s="68"/>
    </row>
    <row r="175" spans="1:7" x14ac:dyDescent="0.25">
      <c r="A175" s="51" t="s">
        <v>1790</v>
      </c>
      <c r="B175" s="164"/>
      <c r="C175" s="184"/>
      <c r="D175" s="184"/>
      <c r="E175" s="128"/>
      <c r="F175" s="184"/>
      <c r="G175" s="68"/>
    </row>
    <row r="176" spans="1:7" x14ac:dyDescent="0.25">
      <c r="A176" s="51" t="s">
        <v>1791</v>
      </c>
      <c r="B176" s="164"/>
      <c r="C176" s="184"/>
      <c r="D176" s="184"/>
      <c r="E176" s="128"/>
      <c r="F176" s="184"/>
      <c r="G176" s="68"/>
    </row>
    <row r="177" spans="1:7" x14ac:dyDescent="0.25">
      <c r="A177" s="51" t="s">
        <v>1792</v>
      </c>
      <c r="B177" s="164"/>
      <c r="C177" s="184"/>
      <c r="D177" s="184"/>
      <c r="E177" s="128"/>
      <c r="F177" s="184"/>
      <c r="G177" s="68"/>
    </row>
    <row r="178" spans="1:7" x14ac:dyDescent="0.25">
      <c r="A178" s="51" t="s">
        <v>1793</v>
      </c>
      <c r="B178" s="164"/>
      <c r="C178" s="184"/>
      <c r="D178" s="184"/>
      <c r="E178" s="128"/>
      <c r="F178" s="184"/>
      <c r="G178" s="68"/>
    </row>
    <row r="179" spans="1:7" x14ac:dyDescent="0.25">
      <c r="A179" s="51" t="s">
        <v>1794</v>
      </c>
      <c r="B179" s="164"/>
      <c r="C179" s="184"/>
      <c r="D179" s="184"/>
      <c r="E179" s="128"/>
      <c r="F179" s="184"/>
      <c r="G179" s="68"/>
    </row>
    <row r="180" spans="1:7" x14ac:dyDescent="0.25">
      <c r="A180" s="70"/>
      <c r="B180" s="70" t="s">
        <v>612</v>
      </c>
      <c r="C180" s="70" t="s">
        <v>476</v>
      </c>
      <c r="D180" s="70" t="s">
        <v>477</v>
      </c>
      <c r="E180" s="70"/>
      <c r="F180" s="70" t="s">
        <v>445</v>
      </c>
      <c r="G180" s="70"/>
    </row>
    <row r="181" spans="1:7" x14ac:dyDescent="0.25">
      <c r="A181" s="51" t="s">
        <v>1795</v>
      </c>
      <c r="B181" s="51" t="s">
        <v>614</v>
      </c>
      <c r="C181" s="184" t="s">
        <v>3121</v>
      </c>
      <c r="D181" s="184" t="s">
        <v>3121</v>
      </c>
      <c r="E181" s="128"/>
      <c r="F181" s="184" t="s">
        <v>3121</v>
      </c>
      <c r="G181" s="68"/>
    </row>
    <row r="182" spans="1:7" x14ac:dyDescent="0.25">
      <c r="A182" s="51" t="s">
        <v>1796</v>
      </c>
      <c r="B182" s="51" t="s">
        <v>616</v>
      </c>
      <c r="C182" s="184">
        <v>1</v>
      </c>
      <c r="D182" s="184">
        <v>1</v>
      </c>
      <c r="E182" s="128"/>
      <c r="F182" s="184">
        <v>1</v>
      </c>
      <c r="G182" s="68"/>
    </row>
    <row r="183" spans="1:7" x14ac:dyDescent="0.25">
      <c r="A183" s="51" t="s">
        <v>1797</v>
      </c>
      <c r="B183" s="51" t="s">
        <v>134</v>
      </c>
      <c r="C183" s="184">
        <v>0</v>
      </c>
      <c r="D183" s="184">
        <v>0</v>
      </c>
      <c r="E183" s="128"/>
      <c r="F183" s="184">
        <v>0</v>
      </c>
      <c r="G183" s="68"/>
    </row>
    <row r="184" spans="1:7" x14ac:dyDescent="0.25">
      <c r="A184" s="51" t="s">
        <v>1798</v>
      </c>
      <c r="B184" s="164"/>
      <c r="C184" s="164"/>
      <c r="D184" s="164"/>
      <c r="E184" s="49"/>
      <c r="F184" s="164"/>
      <c r="G184" s="68"/>
    </row>
    <row r="185" spans="1:7" x14ac:dyDescent="0.25">
      <c r="A185" s="51" t="s">
        <v>1799</v>
      </c>
      <c r="B185" s="164"/>
      <c r="C185" s="164"/>
      <c r="D185" s="164"/>
      <c r="E185" s="49"/>
      <c r="F185" s="164"/>
      <c r="G185" s="68"/>
    </row>
    <row r="186" spans="1:7" x14ac:dyDescent="0.25">
      <c r="A186" s="51" t="s">
        <v>1800</v>
      </c>
      <c r="B186" s="164"/>
      <c r="C186" s="164"/>
      <c r="D186" s="164"/>
      <c r="E186" s="49"/>
      <c r="F186" s="164"/>
      <c r="G186" s="68"/>
    </row>
    <row r="187" spans="1:7" x14ac:dyDescent="0.25">
      <c r="A187" s="51" t="s">
        <v>1801</v>
      </c>
      <c r="B187" s="164"/>
      <c r="C187" s="164"/>
      <c r="D187" s="164"/>
      <c r="E187" s="49"/>
      <c r="F187" s="164"/>
      <c r="G187" s="68"/>
    </row>
    <row r="188" spans="1:7" x14ac:dyDescent="0.25">
      <c r="A188" s="51" t="s">
        <v>1802</v>
      </c>
      <c r="B188" s="164"/>
      <c r="C188" s="164"/>
      <c r="D188" s="164"/>
      <c r="E188" s="49"/>
      <c r="F188" s="164"/>
      <c r="G188" s="68"/>
    </row>
    <row r="189" spans="1:7" x14ac:dyDescent="0.25">
      <c r="A189" s="51" t="s">
        <v>1803</v>
      </c>
      <c r="B189" s="164"/>
      <c r="C189" s="164"/>
      <c r="D189" s="164"/>
      <c r="E189" s="49"/>
      <c r="F189" s="164"/>
      <c r="G189" s="68"/>
    </row>
    <row r="190" spans="1:7" x14ac:dyDescent="0.25">
      <c r="A190" s="70"/>
      <c r="B190" s="70" t="s">
        <v>624</v>
      </c>
      <c r="C190" s="70" t="s">
        <v>476</v>
      </c>
      <c r="D190" s="70" t="s">
        <v>477</v>
      </c>
      <c r="E190" s="70"/>
      <c r="F190" s="70" t="s">
        <v>445</v>
      </c>
      <c r="G190" s="70"/>
    </row>
    <row r="191" spans="1:7" x14ac:dyDescent="0.25">
      <c r="A191" s="51" t="s">
        <v>1804</v>
      </c>
      <c r="B191" s="47" t="s">
        <v>626</v>
      </c>
      <c r="C191" s="184" t="s">
        <v>3121</v>
      </c>
      <c r="D191" s="184" t="s">
        <v>3121</v>
      </c>
      <c r="E191" s="128"/>
      <c r="F191" s="184" t="s">
        <v>3121</v>
      </c>
      <c r="G191" s="68"/>
    </row>
    <row r="192" spans="1:7" x14ac:dyDescent="0.25">
      <c r="A192" s="51" t="s">
        <v>1805</v>
      </c>
      <c r="B192" s="47" t="s">
        <v>3043</v>
      </c>
      <c r="C192" s="184" t="s">
        <v>3121</v>
      </c>
      <c r="D192" s="184" t="s">
        <v>3121</v>
      </c>
      <c r="E192" s="128"/>
      <c r="F192" s="184" t="s">
        <v>3121</v>
      </c>
      <c r="G192" s="68"/>
    </row>
    <row r="193" spans="1:7" x14ac:dyDescent="0.25">
      <c r="A193" s="51" t="s">
        <v>1806</v>
      </c>
      <c r="B193" s="47" t="s">
        <v>3044</v>
      </c>
      <c r="C193" s="184" t="s">
        <v>3121</v>
      </c>
      <c r="D193" s="184" t="s">
        <v>3121</v>
      </c>
      <c r="E193" s="127"/>
      <c r="F193" s="184" t="s">
        <v>3121</v>
      </c>
      <c r="G193" s="68"/>
    </row>
    <row r="194" spans="1:7" x14ac:dyDescent="0.25">
      <c r="A194" s="51" t="s">
        <v>1807</v>
      </c>
      <c r="B194" s="47" t="s">
        <v>3045</v>
      </c>
      <c r="C194" s="184" t="s">
        <v>3121</v>
      </c>
      <c r="D194" s="184" t="s">
        <v>3121</v>
      </c>
      <c r="E194" s="127"/>
      <c r="F194" s="184" t="s">
        <v>3121</v>
      </c>
      <c r="G194" s="68"/>
    </row>
    <row r="195" spans="1:7" x14ac:dyDescent="0.25">
      <c r="A195" s="51" t="s">
        <v>1808</v>
      </c>
      <c r="B195" s="47" t="s">
        <v>3046</v>
      </c>
      <c r="C195" s="184">
        <v>1</v>
      </c>
      <c r="D195" s="184">
        <v>1</v>
      </c>
      <c r="E195" s="127"/>
      <c r="F195" s="184">
        <v>1</v>
      </c>
      <c r="G195" s="68"/>
    </row>
    <row r="196" spans="1:7" x14ac:dyDescent="0.25">
      <c r="A196" s="51" t="s">
        <v>2293</v>
      </c>
      <c r="B196" s="182"/>
      <c r="C196" s="184"/>
      <c r="D196" s="184"/>
      <c r="E196" s="127"/>
      <c r="F196" s="184"/>
      <c r="G196" s="68"/>
    </row>
    <row r="197" spans="1:7" x14ac:dyDescent="0.25">
      <c r="A197" s="51" t="s">
        <v>2294</v>
      </c>
      <c r="B197" s="182"/>
      <c r="C197" s="184"/>
      <c r="D197" s="184"/>
      <c r="E197" s="127"/>
      <c r="F197" s="184"/>
      <c r="G197" s="68"/>
    </row>
    <row r="198" spans="1:7" x14ac:dyDescent="0.25">
      <c r="A198" s="51" t="s">
        <v>2295</v>
      </c>
      <c r="B198" s="197"/>
      <c r="C198" s="184"/>
      <c r="D198" s="184"/>
      <c r="E198" s="127"/>
      <c r="F198" s="184"/>
      <c r="G198" s="68"/>
    </row>
    <row r="199" spans="1:7" x14ac:dyDescent="0.25">
      <c r="A199" s="51" t="s">
        <v>2296</v>
      </c>
      <c r="B199" s="197"/>
      <c r="C199" s="184"/>
      <c r="D199" s="184"/>
      <c r="E199" s="127"/>
      <c r="F199" s="184"/>
      <c r="G199" s="68"/>
    </row>
    <row r="200" spans="1:7" x14ac:dyDescent="0.25">
      <c r="A200" s="70"/>
      <c r="B200" s="70" t="s">
        <v>635</v>
      </c>
      <c r="C200" s="70" t="s">
        <v>476</v>
      </c>
      <c r="D200" s="70" t="s">
        <v>477</v>
      </c>
      <c r="E200" s="70"/>
      <c r="F200" s="70" t="s">
        <v>445</v>
      </c>
      <c r="G200" s="70"/>
    </row>
    <row r="201" spans="1:7" x14ac:dyDescent="0.25">
      <c r="A201" s="51" t="s">
        <v>1809</v>
      </c>
      <c r="B201" s="51" t="s">
        <v>637</v>
      </c>
      <c r="C201" s="184">
        <v>0</v>
      </c>
      <c r="D201" s="184">
        <v>0</v>
      </c>
      <c r="E201" s="128"/>
      <c r="F201" s="184">
        <v>0</v>
      </c>
      <c r="G201" s="68"/>
    </row>
    <row r="202" spans="1:7" x14ac:dyDescent="0.25">
      <c r="A202" s="51" t="s">
        <v>2297</v>
      </c>
      <c r="B202" s="198" t="s">
        <v>3067</v>
      </c>
      <c r="C202" s="184">
        <v>0</v>
      </c>
      <c r="D202" s="184">
        <v>0</v>
      </c>
      <c r="E202" s="128"/>
      <c r="F202" s="184">
        <v>0</v>
      </c>
      <c r="G202" s="68"/>
    </row>
    <row r="203" spans="1:7" x14ac:dyDescent="0.25">
      <c r="A203" s="51" t="s">
        <v>2298</v>
      </c>
      <c r="B203" s="198"/>
      <c r="C203" s="184"/>
      <c r="D203" s="184"/>
      <c r="E203" s="128"/>
      <c r="F203" s="184"/>
      <c r="G203" s="68"/>
    </row>
    <row r="204" spans="1:7" x14ac:dyDescent="0.25">
      <c r="A204" s="51" t="s">
        <v>2299</v>
      </c>
      <c r="B204" s="198"/>
      <c r="C204" s="184"/>
      <c r="D204" s="184"/>
      <c r="E204" s="128"/>
      <c r="F204" s="184"/>
      <c r="G204" s="68"/>
    </row>
    <row r="205" spans="1:7" x14ac:dyDescent="0.25">
      <c r="A205" s="51" t="s">
        <v>2300</v>
      </c>
      <c r="B205" s="198"/>
      <c r="C205" s="184"/>
      <c r="D205" s="184"/>
      <c r="E205" s="128"/>
      <c r="F205" s="184"/>
      <c r="G205" s="68"/>
    </row>
    <row r="206" spans="1:7" x14ac:dyDescent="0.25">
      <c r="A206" s="51" t="s">
        <v>2301</v>
      </c>
      <c r="B206" s="179"/>
      <c r="C206" s="179"/>
      <c r="D206" s="179"/>
      <c r="E206" s="68"/>
      <c r="F206" s="179"/>
      <c r="G206" s="68"/>
    </row>
    <row r="207" spans="1:7" x14ac:dyDescent="0.25">
      <c r="A207" s="51" t="s">
        <v>2302</v>
      </c>
      <c r="B207" s="179"/>
      <c r="C207" s="179"/>
      <c r="D207" s="179"/>
      <c r="E207" s="68"/>
      <c r="F207" s="179"/>
      <c r="G207" s="68"/>
    </row>
    <row r="208" spans="1:7" x14ac:dyDescent="0.25">
      <c r="A208" s="51" t="s">
        <v>2303</v>
      </c>
      <c r="B208" s="179"/>
      <c r="C208" s="179"/>
      <c r="D208" s="179"/>
      <c r="E208" s="68"/>
      <c r="F208" s="179"/>
      <c r="G208" s="68"/>
    </row>
    <row r="209" spans="1:7" ht="18.75" x14ac:dyDescent="0.25">
      <c r="A209" s="123"/>
      <c r="B209" s="151" t="s">
        <v>3031</v>
      </c>
      <c r="C209" s="150"/>
      <c r="D209" s="150"/>
      <c r="E209" s="150"/>
      <c r="F209" s="150"/>
      <c r="G209" s="150"/>
    </row>
    <row r="210" spans="1:7" x14ac:dyDescent="0.25">
      <c r="A210" s="70"/>
      <c r="B210" s="70" t="s">
        <v>641</v>
      </c>
      <c r="C210" s="70" t="s">
        <v>642</v>
      </c>
      <c r="D210" s="70" t="s">
        <v>643</v>
      </c>
      <c r="E210" s="70"/>
      <c r="F210" s="70" t="s">
        <v>476</v>
      </c>
      <c r="G210" s="70" t="s">
        <v>644</v>
      </c>
    </row>
    <row r="211" spans="1:7" x14ac:dyDescent="0.25">
      <c r="A211" s="51" t="s">
        <v>1810</v>
      </c>
      <c r="B211" s="68" t="s">
        <v>646</v>
      </c>
      <c r="C211" s="167">
        <v>1.0105500000000001</v>
      </c>
      <c r="D211" s="51"/>
      <c r="E211" s="65"/>
      <c r="F211" s="83"/>
      <c r="G211" s="83"/>
    </row>
    <row r="212" spans="1:7" x14ac:dyDescent="0.25">
      <c r="A212" s="65"/>
      <c r="B212" s="94"/>
      <c r="C212" s="65"/>
      <c r="D212" s="65"/>
      <c r="E212" s="65"/>
      <c r="F212" s="83"/>
      <c r="G212" s="83"/>
    </row>
    <row r="213" spans="1:7" x14ac:dyDescent="0.25">
      <c r="A213" s="51"/>
      <c r="B213" s="68" t="s">
        <v>647</v>
      </c>
      <c r="C213" s="65"/>
      <c r="D213" s="65"/>
      <c r="E213" s="65"/>
      <c r="F213" s="83"/>
      <c r="G213" s="83"/>
    </row>
    <row r="214" spans="1:7" x14ac:dyDescent="0.25">
      <c r="A214" s="51" t="s">
        <v>1811</v>
      </c>
      <c r="B214" s="179" t="s">
        <v>3135</v>
      </c>
      <c r="C214" s="167">
        <v>1.0105500000000001</v>
      </c>
      <c r="D214" s="185">
        <v>1</v>
      </c>
      <c r="E214" s="65"/>
      <c r="F214" s="139">
        <f>IF($C$238=0,"",IF(C214="[for completion]","",IF(C214="","",C214/$C$238)))</f>
        <v>1</v>
      </c>
      <c r="G214" s="139">
        <f>IF($D$238=0,"",IF(D214="[for completion]","",IF(D214="","",D214/$D$238)))</f>
        <v>1</v>
      </c>
    </row>
    <row r="215" spans="1:7" x14ac:dyDescent="0.25">
      <c r="A215" s="51" t="s">
        <v>1812</v>
      </c>
      <c r="B215" s="179" t="s">
        <v>3136</v>
      </c>
      <c r="C215" s="167">
        <v>0</v>
      </c>
      <c r="D215" s="185">
        <v>0</v>
      </c>
      <c r="E215" s="65"/>
      <c r="F215" s="139">
        <f t="shared" ref="F215:F237" si="1">IF($C$238=0,"",IF(C215="[for completion]","",IF(C215="","",C215/$C$238)))</f>
        <v>0</v>
      </c>
      <c r="G215" s="139">
        <f t="shared" ref="G215:G237" si="2">IF($D$238=0,"",IF(D215="[for completion]","",IF(D215="","",D215/$D$238)))</f>
        <v>0</v>
      </c>
    </row>
    <row r="216" spans="1:7" x14ac:dyDescent="0.25">
      <c r="A216" s="51" t="s">
        <v>1813</v>
      </c>
      <c r="B216" s="179" t="s">
        <v>3137</v>
      </c>
      <c r="C216" s="167">
        <v>0</v>
      </c>
      <c r="D216" s="185">
        <v>0</v>
      </c>
      <c r="E216" s="65"/>
      <c r="F216" s="139">
        <f t="shared" si="1"/>
        <v>0</v>
      </c>
      <c r="G216" s="139">
        <f t="shared" si="2"/>
        <v>0</v>
      </c>
    </row>
    <row r="217" spans="1:7" x14ac:dyDescent="0.25">
      <c r="A217" s="51" t="s">
        <v>1814</v>
      </c>
      <c r="B217" s="179" t="s">
        <v>3138</v>
      </c>
      <c r="C217" s="167">
        <v>0</v>
      </c>
      <c r="D217" s="185">
        <v>0</v>
      </c>
      <c r="E217" s="65"/>
      <c r="F217" s="139">
        <f t="shared" si="1"/>
        <v>0</v>
      </c>
      <c r="G217" s="139">
        <f t="shared" si="2"/>
        <v>0</v>
      </c>
    </row>
    <row r="218" spans="1:7" x14ac:dyDescent="0.25">
      <c r="A218" s="51" t="s">
        <v>1815</v>
      </c>
      <c r="B218" s="179" t="s">
        <v>3139</v>
      </c>
      <c r="C218" s="167">
        <v>0</v>
      </c>
      <c r="D218" s="185">
        <v>0</v>
      </c>
      <c r="E218" s="65"/>
      <c r="F218" s="139">
        <f t="shared" si="1"/>
        <v>0</v>
      </c>
      <c r="G218" s="139">
        <f t="shared" si="2"/>
        <v>0</v>
      </c>
    </row>
    <row r="219" spans="1:7" x14ac:dyDescent="0.25">
      <c r="A219" s="51" t="s">
        <v>1816</v>
      </c>
      <c r="B219" s="179" t="s">
        <v>3140</v>
      </c>
      <c r="C219" s="167">
        <v>0</v>
      </c>
      <c r="D219" s="185">
        <v>0</v>
      </c>
      <c r="E219" s="65"/>
      <c r="F219" s="139">
        <f t="shared" si="1"/>
        <v>0</v>
      </c>
      <c r="G219" s="139">
        <f t="shared" si="2"/>
        <v>0</v>
      </c>
    </row>
    <row r="220" spans="1:7" x14ac:dyDescent="0.25">
      <c r="A220" s="51" t="s">
        <v>1817</v>
      </c>
      <c r="B220" s="179" t="s">
        <v>3121</v>
      </c>
      <c r="C220" s="167" t="s">
        <v>3121</v>
      </c>
      <c r="D220" s="185" t="s">
        <v>3121</v>
      </c>
      <c r="E220" s="65"/>
      <c r="F220" s="139" t="e">
        <f t="shared" si="1"/>
        <v>#VALUE!</v>
      </c>
      <c r="G220" s="139" t="e">
        <f t="shared" si="2"/>
        <v>#VALUE!</v>
      </c>
    </row>
    <row r="221" spans="1:7" x14ac:dyDescent="0.25">
      <c r="A221" s="51" t="s">
        <v>1818</v>
      </c>
      <c r="B221" s="179" t="s">
        <v>3121</v>
      </c>
      <c r="C221" s="167" t="s">
        <v>3121</v>
      </c>
      <c r="D221" s="185" t="s">
        <v>3121</v>
      </c>
      <c r="E221" s="65"/>
      <c r="F221" s="139" t="e">
        <f t="shared" si="1"/>
        <v>#VALUE!</v>
      </c>
      <c r="G221" s="139" t="e">
        <f t="shared" si="2"/>
        <v>#VALUE!</v>
      </c>
    </row>
    <row r="222" spans="1:7" x14ac:dyDescent="0.25">
      <c r="A222" s="51" t="s">
        <v>1819</v>
      </c>
      <c r="B222" s="179" t="s">
        <v>3121</v>
      </c>
      <c r="C222" s="167" t="s">
        <v>3121</v>
      </c>
      <c r="D222" s="185" t="s">
        <v>3121</v>
      </c>
      <c r="E222" s="65"/>
      <c r="F222" s="139" t="e">
        <f t="shared" si="1"/>
        <v>#VALUE!</v>
      </c>
      <c r="G222" s="139" t="e">
        <f t="shared" si="2"/>
        <v>#VALUE!</v>
      </c>
    </row>
    <row r="223" spans="1:7" x14ac:dyDescent="0.25">
      <c r="A223" s="51" t="s">
        <v>1820</v>
      </c>
      <c r="B223" s="179" t="s">
        <v>3121</v>
      </c>
      <c r="C223" s="167" t="s">
        <v>3121</v>
      </c>
      <c r="D223" s="185" t="s">
        <v>3121</v>
      </c>
      <c r="E223" s="68"/>
      <c r="F223" s="139" t="e">
        <f t="shared" si="1"/>
        <v>#VALUE!</v>
      </c>
      <c r="G223" s="139" t="e">
        <f t="shared" si="2"/>
        <v>#VALUE!</v>
      </c>
    </row>
    <row r="224" spans="1:7" x14ac:dyDescent="0.25">
      <c r="A224" s="51" t="s">
        <v>1821</v>
      </c>
      <c r="B224" s="179" t="s">
        <v>3121</v>
      </c>
      <c r="C224" s="167" t="s">
        <v>3121</v>
      </c>
      <c r="D224" s="185" t="s">
        <v>3121</v>
      </c>
      <c r="E224" s="68"/>
      <c r="F224" s="139" t="e">
        <f t="shared" si="1"/>
        <v>#VALUE!</v>
      </c>
      <c r="G224" s="139" t="e">
        <f t="shared" si="2"/>
        <v>#VALUE!</v>
      </c>
    </row>
    <row r="225" spans="1:7" x14ac:dyDescent="0.25">
      <c r="A225" s="51" t="s">
        <v>1822</v>
      </c>
      <c r="B225" s="179" t="s">
        <v>3121</v>
      </c>
      <c r="C225" s="167" t="s">
        <v>3121</v>
      </c>
      <c r="D225" s="185" t="s">
        <v>3121</v>
      </c>
      <c r="E225" s="68"/>
      <c r="F225" s="139" t="e">
        <f t="shared" si="1"/>
        <v>#VALUE!</v>
      </c>
      <c r="G225" s="139" t="e">
        <f t="shared" si="2"/>
        <v>#VALUE!</v>
      </c>
    </row>
    <row r="226" spans="1:7" x14ac:dyDescent="0.25">
      <c r="A226" s="51" t="s">
        <v>1823</v>
      </c>
      <c r="B226" s="179" t="s">
        <v>3121</v>
      </c>
      <c r="C226" s="167" t="s">
        <v>3121</v>
      </c>
      <c r="D226" s="185" t="s">
        <v>3121</v>
      </c>
      <c r="E226" s="68"/>
      <c r="F226" s="139" t="e">
        <f t="shared" si="1"/>
        <v>#VALUE!</v>
      </c>
      <c r="G226" s="139" t="e">
        <f t="shared" si="2"/>
        <v>#VALUE!</v>
      </c>
    </row>
    <row r="227" spans="1:7" x14ac:dyDescent="0.25">
      <c r="A227" s="51" t="s">
        <v>1824</v>
      </c>
      <c r="B227" s="179" t="s">
        <v>3121</v>
      </c>
      <c r="C227" s="167" t="s">
        <v>3121</v>
      </c>
      <c r="D227" s="185" t="s">
        <v>3121</v>
      </c>
      <c r="E227" s="68"/>
      <c r="F227" s="139" t="e">
        <f t="shared" si="1"/>
        <v>#VALUE!</v>
      </c>
      <c r="G227" s="139" t="e">
        <f t="shared" si="2"/>
        <v>#VALUE!</v>
      </c>
    </row>
    <row r="228" spans="1:7" x14ac:dyDescent="0.25">
      <c r="A228" s="51" t="s">
        <v>1825</v>
      </c>
      <c r="B228" s="179" t="s">
        <v>3121</v>
      </c>
      <c r="C228" s="167" t="s">
        <v>3121</v>
      </c>
      <c r="D228" s="185" t="s">
        <v>3121</v>
      </c>
      <c r="E228" s="68"/>
      <c r="F228" s="139" t="e">
        <f t="shared" si="1"/>
        <v>#VALUE!</v>
      </c>
      <c r="G228" s="139" t="e">
        <f t="shared" si="2"/>
        <v>#VALUE!</v>
      </c>
    </row>
    <row r="229" spans="1:7" x14ac:dyDescent="0.25">
      <c r="A229" s="51" t="s">
        <v>1826</v>
      </c>
      <c r="B229" s="179" t="s">
        <v>3121</v>
      </c>
      <c r="C229" s="167" t="s">
        <v>3121</v>
      </c>
      <c r="D229" s="185" t="s">
        <v>3121</v>
      </c>
      <c r="E229" s="51"/>
      <c r="F229" s="139" t="e">
        <f t="shared" si="1"/>
        <v>#VALUE!</v>
      </c>
      <c r="G229" s="139" t="e">
        <f t="shared" si="2"/>
        <v>#VALUE!</v>
      </c>
    </row>
    <row r="230" spans="1:7" x14ac:dyDescent="0.25">
      <c r="A230" s="51" t="s">
        <v>1827</v>
      </c>
      <c r="B230" s="179" t="s">
        <v>3121</v>
      </c>
      <c r="C230" s="167" t="s">
        <v>3121</v>
      </c>
      <c r="D230" s="185" t="s">
        <v>3121</v>
      </c>
      <c r="E230" s="121"/>
      <c r="F230" s="139" t="e">
        <f t="shared" si="1"/>
        <v>#VALUE!</v>
      </c>
      <c r="G230" s="139" t="e">
        <f t="shared" si="2"/>
        <v>#VALUE!</v>
      </c>
    </row>
    <row r="231" spans="1:7" x14ac:dyDescent="0.25">
      <c r="A231" s="51" t="s">
        <v>1828</v>
      </c>
      <c r="B231" s="179" t="s">
        <v>3121</v>
      </c>
      <c r="C231" s="167" t="s">
        <v>3121</v>
      </c>
      <c r="D231" s="185" t="s">
        <v>3121</v>
      </c>
      <c r="E231" s="121"/>
      <c r="F231" s="139" t="e">
        <f t="shared" si="1"/>
        <v>#VALUE!</v>
      </c>
      <c r="G231" s="139" t="e">
        <f t="shared" si="2"/>
        <v>#VALUE!</v>
      </c>
    </row>
    <row r="232" spans="1:7" x14ac:dyDescent="0.25">
      <c r="A232" s="51" t="s">
        <v>1829</v>
      </c>
      <c r="B232" s="179" t="s">
        <v>3121</v>
      </c>
      <c r="C232" s="167" t="s">
        <v>3121</v>
      </c>
      <c r="D232" s="185" t="s">
        <v>3121</v>
      </c>
      <c r="E232" s="121"/>
      <c r="F232" s="139" t="e">
        <f t="shared" si="1"/>
        <v>#VALUE!</v>
      </c>
      <c r="G232" s="139" t="e">
        <f t="shared" si="2"/>
        <v>#VALUE!</v>
      </c>
    </row>
    <row r="233" spans="1:7" x14ac:dyDescent="0.25">
      <c r="A233" s="51" t="s">
        <v>1830</v>
      </c>
      <c r="B233" s="179" t="s">
        <v>3121</v>
      </c>
      <c r="C233" s="167" t="s">
        <v>3121</v>
      </c>
      <c r="D233" s="185" t="s">
        <v>3121</v>
      </c>
      <c r="E233" s="121"/>
      <c r="F233" s="139" t="e">
        <f t="shared" si="1"/>
        <v>#VALUE!</v>
      </c>
      <c r="G233" s="139" t="e">
        <f t="shared" si="2"/>
        <v>#VALUE!</v>
      </c>
    </row>
    <row r="234" spans="1:7" x14ac:dyDescent="0.25">
      <c r="A234" s="51" t="s">
        <v>1831</v>
      </c>
      <c r="B234" s="179" t="s">
        <v>3121</v>
      </c>
      <c r="C234" s="167" t="s">
        <v>3121</v>
      </c>
      <c r="D234" s="185" t="s">
        <v>3121</v>
      </c>
      <c r="E234" s="121"/>
      <c r="F234" s="139" t="e">
        <f t="shared" si="1"/>
        <v>#VALUE!</v>
      </c>
      <c r="G234" s="139" t="e">
        <f t="shared" si="2"/>
        <v>#VALUE!</v>
      </c>
    </row>
    <row r="235" spans="1:7" x14ac:dyDescent="0.25">
      <c r="A235" s="51" t="s">
        <v>1832</v>
      </c>
      <c r="B235" s="179" t="s">
        <v>3121</v>
      </c>
      <c r="C235" s="167" t="s">
        <v>3121</v>
      </c>
      <c r="D235" s="185" t="s">
        <v>3121</v>
      </c>
      <c r="E235" s="121"/>
      <c r="F235" s="139" t="e">
        <f t="shared" si="1"/>
        <v>#VALUE!</v>
      </c>
      <c r="G235" s="139" t="e">
        <f t="shared" si="2"/>
        <v>#VALUE!</v>
      </c>
    </row>
    <row r="236" spans="1:7" x14ac:dyDescent="0.25">
      <c r="A236" s="51" t="s">
        <v>1833</v>
      </c>
      <c r="B236" s="179" t="s">
        <v>3121</v>
      </c>
      <c r="C236" s="167" t="s">
        <v>3121</v>
      </c>
      <c r="D236" s="185" t="s">
        <v>3121</v>
      </c>
      <c r="E236" s="121"/>
      <c r="F236" s="139" t="e">
        <f t="shared" si="1"/>
        <v>#VALUE!</v>
      </c>
      <c r="G236" s="139" t="e">
        <f t="shared" si="2"/>
        <v>#VALUE!</v>
      </c>
    </row>
    <row r="237" spans="1:7" x14ac:dyDescent="0.25">
      <c r="A237" s="51" t="s">
        <v>1834</v>
      </c>
      <c r="B237" s="179" t="s">
        <v>3121</v>
      </c>
      <c r="C237" s="167" t="s">
        <v>3121</v>
      </c>
      <c r="D237" s="185" t="s">
        <v>3121</v>
      </c>
      <c r="E237" s="121"/>
      <c r="F237" s="139" t="e">
        <f t="shared" si="1"/>
        <v>#VALUE!</v>
      </c>
      <c r="G237" s="139" t="e">
        <f t="shared" si="2"/>
        <v>#VALUE!</v>
      </c>
    </row>
    <row r="238" spans="1:7" x14ac:dyDescent="0.25">
      <c r="A238" s="51" t="s">
        <v>1835</v>
      </c>
      <c r="B238" s="78" t="s">
        <v>136</v>
      </c>
      <c r="C238" s="134">
        <f>SUM(C214:C237)</f>
        <v>1.0105500000000001</v>
      </c>
      <c r="D238" s="76">
        <f>SUM(D214:D237)</f>
        <v>1</v>
      </c>
      <c r="E238" s="121"/>
      <c r="F238" s="148" t="e">
        <f>SUM(F214:F237)</f>
        <v>#VALUE!</v>
      </c>
      <c r="G238" s="148" t="e">
        <f>SUM(G214:G237)</f>
        <v>#VALUE!</v>
      </c>
    </row>
    <row r="239" spans="1:7" x14ac:dyDescent="0.25">
      <c r="A239" s="70"/>
      <c r="B239" s="70" t="s">
        <v>673</v>
      </c>
      <c r="C239" s="70" t="s">
        <v>642</v>
      </c>
      <c r="D239" s="70" t="s">
        <v>643</v>
      </c>
      <c r="E239" s="70"/>
      <c r="F239" s="70" t="s">
        <v>476</v>
      </c>
      <c r="G239" s="70" t="s">
        <v>644</v>
      </c>
    </row>
    <row r="240" spans="1:7" x14ac:dyDescent="0.25">
      <c r="A240" s="51" t="s">
        <v>1836</v>
      </c>
      <c r="B240" s="51" t="s">
        <v>675</v>
      </c>
      <c r="C240" s="184" t="s">
        <v>1193</v>
      </c>
      <c r="D240" s="51"/>
      <c r="E240" s="51"/>
      <c r="F240" s="147"/>
      <c r="G240" s="147"/>
    </row>
    <row r="241" spans="1:7" x14ac:dyDescent="0.25">
      <c r="A241" s="51"/>
      <c r="B241" s="51"/>
      <c r="C241" s="51"/>
      <c r="D241" s="51"/>
      <c r="E241" s="51"/>
      <c r="F241" s="147"/>
      <c r="G241" s="147"/>
    </row>
    <row r="242" spans="1:7" x14ac:dyDescent="0.25">
      <c r="A242" s="51"/>
      <c r="B242" s="68" t="s">
        <v>676</v>
      </c>
      <c r="C242" s="51"/>
      <c r="D242" s="51"/>
      <c r="E242" s="51"/>
      <c r="F242" s="147"/>
      <c r="G242" s="147"/>
    </row>
    <row r="243" spans="1:7" x14ac:dyDescent="0.25">
      <c r="A243" s="51" t="s">
        <v>1837</v>
      </c>
      <c r="B243" s="51" t="s">
        <v>678</v>
      </c>
      <c r="C243" s="167" t="s">
        <v>1193</v>
      </c>
      <c r="D243" s="185" t="s">
        <v>1193</v>
      </c>
      <c r="E243" s="51"/>
      <c r="F243" s="139" t="str">
        <f>IF($C$251=0,"",IF(C243="[for completion]","",IF(C243="","",C243/$C$251)))</f>
        <v/>
      </c>
      <c r="G243" s="139" t="str">
        <f>IF($D$251=0,"",IF(D243="[for completion]","",IF(D243="","",D243/$D$251)))</f>
        <v/>
      </c>
    </row>
    <row r="244" spans="1:7" x14ac:dyDescent="0.25">
      <c r="A244" s="51" t="s">
        <v>1838</v>
      </c>
      <c r="B244" s="51" t="s">
        <v>680</v>
      </c>
      <c r="C244" s="167" t="s">
        <v>1193</v>
      </c>
      <c r="D244" s="185" t="s">
        <v>1193</v>
      </c>
      <c r="E244" s="51"/>
      <c r="F244" s="139" t="str">
        <f t="shared" ref="F244:F250" si="3">IF($C$251=0,"",IF(C244="[for completion]","",IF(C244="","",C244/$C$251)))</f>
        <v/>
      </c>
      <c r="G244" s="139" t="str">
        <f t="shared" ref="G244:G250" si="4">IF($D$251=0,"",IF(D244="[for completion]","",IF(D244="","",D244/$D$251)))</f>
        <v/>
      </c>
    </row>
    <row r="245" spans="1:7" x14ac:dyDescent="0.25">
      <c r="A245" s="51" t="s">
        <v>1839</v>
      </c>
      <c r="B245" s="51" t="s">
        <v>682</v>
      </c>
      <c r="C245" s="167" t="s">
        <v>1193</v>
      </c>
      <c r="D245" s="185" t="s">
        <v>1193</v>
      </c>
      <c r="E245" s="51"/>
      <c r="F245" s="139" t="str">
        <f t="shared" si="3"/>
        <v/>
      </c>
      <c r="G245" s="139" t="str">
        <f t="shared" si="4"/>
        <v/>
      </c>
    </row>
    <row r="246" spans="1:7" x14ac:dyDescent="0.25">
      <c r="A246" s="51" t="s">
        <v>1840</v>
      </c>
      <c r="B246" s="51" t="s">
        <v>684</v>
      </c>
      <c r="C246" s="167" t="s">
        <v>1193</v>
      </c>
      <c r="D246" s="185" t="s">
        <v>1193</v>
      </c>
      <c r="E246" s="51"/>
      <c r="F246" s="139" t="str">
        <f t="shared" si="3"/>
        <v/>
      </c>
      <c r="G246" s="139" t="str">
        <f t="shared" si="4"/>
        <v/>
      </c>
    </row>
    <row r="247" spans="1:7" x14ac:dyDescent="0.25">
      <c r="A247" s="51" t="s">
        <v>1841</v>
      </c>
      <c r="B247" s="51" t="s">
        <v>686</v>
      </c>
      <c r="C247" s="167" t="s">
        <v>1193</v>
      </c>
      <c r="D247" s="185" t="s">
        <v>1193</v>
      </c>
      <c r="E247" s="51"/>
      <c r="F247" s="139" t="str">
        <f>IF($C$251=0,"",IF(C247="[for completion]","",IF(C247="","",C247/$C$251)))</f>
        <v/>
      </c>
      <c r="G247" s="139" t="str">
        <f t="shared" si="4"/>
        <v/>
      </c>
    </row>
    <row r="248" spans="1:7" x14ac:dyDescent="0.25">
      <c r="A248" s="51" t="s">
        <v>1842</v>
      </c>
      <c r="B248" s="51" t="s">
        <v>688</v>
      </c>
      <c r="C248" s="167" t="s">
        <v>1193</v>
      </c>
      <c r="D248" s="185" t="s">
        <v>1193</v>
      </c>
      <c r="E248" s="51"/>
      <c r="F248" s="139" t="str">
        <f t="shared" si="3"/>
        <v/>
      </c>
      <c r="G248" s="139" t="str">
        <f t="shared" si="4"/>
        <v/>
      </c>
    </row>
    <row r="249" spans="1:7" x14ac:dyDescent="0.25">
      <c r="A249" s="51" t="s">
        <v>1843</v>
      </c>
      <c r="B249" s="51" t="s">
        <v>690</v>
      </c>
      <c r="C249" s="167" t="s">
        <v>1193</v>
      </c>
      <c r="D249" s="185" t="s">
        <v>1193</v>
      </c>
      <c r="E249" s="51"/>
      <c r="F249" s="139" t="str">
        <f t="shared" si="3"/>
        <v/>
      </c>
      <c r="G249" s="139" t="str">
        <f t="shared" si="4"/>
        <v/>
      </c>
    </row>
    <row r="250" spans="1:7" x14ac:dyDescent="0.25">
      <c r="A250" s="51" t="s">
        <v>1844</v>
      </c>
      <c r="B250" s="51" t="s">
        <v>692</v>
      </c>
      <c r="C250" s="167" t="s">
        <v>1193</v>
      </c>
      <c r="D250" s="185" t="s">
        <v>1193</v>
      </c>
      <c r="E250" s="51"/>
      <c r="F250" s="139" t="str">
        <f t="shared" si="3"/>
        <v/>
      </c>
      <c r="G250" s="139" t="str">
        <f t="shared" si="4"/>
        <v/>
      </c>
    </row>
    <row r="251" spans="1:7" x14ac:dyDescent="0.25">
      <c r="A251" s="51" t="s">
        <v>1845</v>
      </c>
      <c r="B251" s="78" t="s">
        <v>136</v>
      </c>
      <c r="C251" s="132">
        <f>SUM(C243:C250)</f>
        <v>0</v>
      </c>
      <c r="D251" s="133">
        <f>SUM(D243:D250)</f>
        <v>0</v>
      </c>
      <c r="E251" s="51"/>
      <c r="F251" s="148">
        <f>SUM(F240:F250)</f>
        <v>0</v>
      </c>
      <c r="G251" s="148">
        <f>SUM(G240:G250)</f>
        <v>0</v>
      </c>
    </row>
    <row r="252" spans="1:7" x14ac:dyDescent="0.25">
      <c r="A252" s="51" t="s">
        <v>1846</v>
      </c>
      <c r="B252" s="80" t="s">
        <v>695</v>
      </c>
      <c r="C252" s="167"/>
      <c r="D252" s="185"/>
      <c r="E252" s="51"/>
      <c r="F252" s="139" t="s">
        <v>1649</v>
      </c>
      <c r="G252" s="139" t="s">
        <v>1649</v>
      </c>
    </row>
    <row r="253" spans="1:7" x14ac:dyDescent="0.25">
      <c r="A253" s="51" t="s">
        <v>1847</v>
      </c>
      <c r="B253" s="80" t="s">
        <v>697</v>
      </c>
      <c r="C253" s="167"/>
      <c r="D253" s="185"/>
      <c r="E253" s="51"/>
      <c r="F253" s="139" t="s">
        <v>1649</v>
      </c>
      <c r="G253" s="139" t="s">
        <v>1649</v>
      </c>
    </row>
    <row r="254" spans="1:7" x14ac:dyDescent="0.25">
      <c r="A254" s="51" t="s">
        <v>1848</v>
      </c>
      <c r="B254" s="80" t="s">
        <v>699</v>
      </c>
      <c r="C254" s="167"/>
      <c r="D254" s="185"/>
      <c r="E254" s="51"/>
      <c r="F254" s="139" t="s">
        <v>1649</v>
      </c>
      <c r="G254" s="139" t="s">
        <v>1649</v>
      </c>
    </row>
    <row r="255" spans="1:7" x14ac:dyDescent="0.25">
      <c r="A255" s="51" t="s">
        <v>1849</v>
      </c>
      <c r="B255" s="80" t="s">
        <v>701</v>
      </c>
      <c r="C255" s="167"/>
      <c r="D255" s="185"/>
      <c r="E255" s="51"/>
      <c r="F255" s="139" t="s">
        <v>1649</v>
      </c>
      <c r="G255" s="139" t="s">
        <v>1649</v>
      </c>
    </row>
    <row r="256" spans="1:7" x14ac:dyDescent="0.25">
      <c r="A256" s="51" t="s">
        <v>1850</v>
      </c>
      <c r="B256" s="80" t="s">
        <v>703</v>
      </c>
      <c r="C256" s="167"/>
      <c r="D256" s="185"/>
      <c r="E256" s="51"/>
      <c r="F256" s="139" t="s">
        <v>1649</v>
      </c>
      <c r="G256" s="139" t="s">
        <v>1649</v>
      </c>
    </row>
    <row r="257" spans="1:7" x14ac:dyDescent="0.25">
      <c r="A257" s="51" t="s">
        <v>1851</v>
      </c>
      <c r="B257" s="80" t="s">
        <v>705</v>
      </c>
      <c r="C257" s="167"/>
      <c r="D257" s="185"/>
      <c r="E257" s="51"/>
      <c r="F257" s="139" t="s">
        <v>1649</v>
      </c>
      <c r="G257" s="139" t="s">
        <v>1649</v>
      </c>
    </row>
    <row r="258" spans="1:7" x14ac:dyDescent="0.25">
      <c r="A258" s="51" t="s">
        <v>1852</v>
      </c>
      <c r="B258" s="80"/>
      <c r="C258" s="51"/>
      <c r="D258" s="51"/>
      <c r="E258" s="51"/>
      <c r="F258" s="139"/>
      <c r="G258" s="139"/>
    </row>
    <row r="259" spans="1:7" x14ac:dyDescent="0.25">
      <c r="A259" s="51" t="s">
        <v>1853</v>
      </c>
      <c r="B259" s="80"/>
      <c r="C259" s="51"/>
      <c r="D259" s="51"/>
      <c r="E259" s="51"/>
      <c r="F259" s="139"/>
      <c r="G259" s="139"/>
    </row>
    <row r="260" spans="1:7" x14ac:dyDescent="0.25">
      <c r="A260" s="51" t="s">
        <v>1854</v>
      </c>
      <c r="B260" s="80"/>
      <c r="C260" s="51"/>
      <c r="D260" s="51"/>
      <c r="E260" s="51"/>
      <c r="F260" s="139"/>
      <c r="G260" s="139"/>
    </row>
    <row r="261" spans="1:7" x14ac:dyDescent="0.25">
      <c r="A261" s="70"/>
      <c r="B261" s="70" t="s">
        <v>709</v>
      </c>
      <c r="C261" s="70" t="s">
        <v>642</v>
      </c>
      <c r="D261" s="70" t="s">
        <v>643</v>
      </c>
      <c r="E261" s="70"/>
      <c r="F261" s="70" t="s">
        <v>476</v>
      </c>
      <c r="G261" s="70" t="s">
        <v>644</v>
      </c>
    </row>
    <row r="262" spans="1:7" x14ac:dyDescent="0.25">
      <c r="A262" s="51" t="s">
        <v>1855</v>
      </c>
      <c r="B262" s="51" t="s">
        <v>675</v>
      </c>
      <c r="C262" s="184">
        <v>0.53</v>
      </c>
      <c r="D262" s="51"/>
      <c r="E262" s="51"/>
      <c r="F262" s="147"/>
      <c r="G262" s="147"/>
    </row>
    <row r="263" spans="1:7" x14ac:dyDescent="0.25">
      <c r="A263" s="51"/>
      <c r="B263" s="51"/>
      <c r="C263" s="51"/>
      <c r="D263" s="51"/>
      <c r="E263" s="51"/>
      <c r="F263" s="147"/>
      <c r="G263" s="147"/>
    </row>
    <row r="264" spans="1:7" x14ac:dyDescent="0.25">
      <c r="A264" s="51"/>
      <c r="B264" s="68" t="s">
        <v>676</v>
      </c>
      <c r="C264" s="51"/>
      <c r="D264" s="51"/>
      <c r="E264" s="51"/>
      <c r="F264" s="147"/>
      <c r="G264" s="147"/>
    </row>
    <row r="265" spans="1:7" x14ac:dyDescent="0.25">
      <c r="A265" s="51" t="s">
        <v>1856</v>
      </c>
      <c r="B265" s="51" t="s">
        <v>678</v>
      </c>
      <c r="C265" s="167">
        <v>0.76</v>
      </c>
      <c r="D265" s="185" t="s">
        <v>1193</v>
      </c>
      <c r="E265" s="51"/>
      <c r="F265" s="139">
        <f>IF($C$273=0,"",IF(C265="[for completion]","",IF(C265="","",C265/$C$273)))</f>
        <v>0.75247524752475248</v>
      </c>
      <c r="G265" s="139" t="str">
        <f>IF($D$273=0,"",IF(D265="[for completion]","",IF(D265="","",D265/$D$273)))</f>
        <v/>
      </c>
    </row>
    <row r="266" spans="1:7" x14ac:dyDescent="0.25">
      <c r="A266" s="51" t="s">
        <v>1857</v>
      </c>
      <c r="B266" s="51" t="s">
        <v>680</v>
      </c>
      <c r="C266" s="167">
        <v>0.19</v>
      </c>
      <c r="D266" s="185" t="s">
        <v>1193</v>
      </c>
      <c r="E266" s="51"/>
      <c r="F266" s="139">
        <f t="shared" ref="F266:F272" si="5">IF($C$273=0,"",IF(C266="[for completion]","",IF(C266="","",C266/$C$273)))</f>
        <v>0.18811881188118812</v>
      </c>
      <c r="G266" s="139" t="str">
        <f t="shared" ref="G266:G272" si="6">IF($D$273=0,"",IF(D266="[for completion]","",IF(D266="","",D266/$D$273)))</f>
        <v/>
      </c>
    </row>
    <row r="267" spans="1:7" x14ac:dyDescent="0.25">
      <c r="A267" s="51" t="s">
        <v>1858</v>
      </c>
      <c r="B267" s="51" t="s">
        <v>682</v>
      </c>
      <c r="C267" s="167">
        <v>0.06</v>
      </c>
      <c r="D267" s="185" t="s">
        <v>1193</v>
      </c>
      <c r="E267" s="51"/>
      <c r="F267" s="139">
        <f t="shared" si="5"/>
        <v>5.9405940594059403E-2</v>
      </c>
      <c r="G267" s="139" t="str">
        <f t="shared" si="6"/>
        <v/>
      </c>
    </row>
    <row r="268" spans="1:7" x14ac:dyDescent="0.25">
      <c r="A268" s="51" t="s">
        <v>1859</v>
      </c>
      <c r="B268" s="51" t="s">
        <v>684</v>
      </c>
      <c r="C268" s="167">
        <v>0</v>
      </c>
      <c r="D268" s="185" t="s">
        <v>1193</v>
      </c>
      <c r="E268" s="51"/>
      <c r="F268" s="139">
        <f t="shared" si="5"/>
        <v>0</v>
      </c>
      <c r="G268" s="139" t="str">
        <f t="shared" si="6"/>
        <v/>
      </c>
    </row>
    <row r="269" spans="1:7" x14ac:dyDescent="0.25">
      <c r="A269" s="51" t="s">
        <v>1860</v>
      </c>
      <c r="B269" s="51" t="s">
        <v>686</v>
      </c>
      <c r="C269" s="167">
        <v>0</v>
      </c>
      <c r="D269" s="185" t="s">
        <v>1193</v>
      </c>
      <c r="E269" s="51"/>
      <c r="F269" s="139">
        <f t="shared" si="5"/>
        <v>0</v>
      </c>
      <c r="G269" s="139" t="str">
        <f t="shared" si="6"/>
        <v/>
      </c>
    </row>
    <row r="270" spans="1:7" x14ac:dyDescent="0.25">
      <c r="A270" s="51" t="s">
        <v>1861</v>
      </c>
      <c r="B270" s="51" t="s">
        <v>688</v>
      </c>
      <c r="C270" s="167">
        <v>0</v>
      </c>
      <c r="D270" s="185" t="s">
        <v>1193</v>
      </c>
      <c r="E270" s="51"/>
      <c r="F270" s="139">
        <f t="shared" si="5"/>
        <v>0</v>
      </c>
      <c r="G270" s="139" t="str">
        <f t="shared" si="6"/>
        <v/>
      </c>
    </row>
    <row r="271" spans="1:7" x14ac:dyDescent="0.25">
      <c r="A271" s="51" t="s">
        <v>1862</v>
      </c>
      <c r="B271" s="51" t="s">
        <v>690</v>
      </c>
      <c r="C271" s="167">
        <v>0</v>
      </c>
      <c r="D271" s="185" t="s">
        <v>1193</v>
      </c>
      <c r="E271" s="51"/>
      <c r="F271" s="139">
        <f t="shared" si="5"/>
        <v>0</v>
      </c>
      <c r="G271" s="139" t="str">
        <f t="shared" si="6"/>
        <v/>
      </c>
    </row>
    <row r="272" spans="1:7" x14ac:dyDescent="0.25">
      <c r="A272" s="51" t="s">
        <v>1863</v>
      </c>
      <c r="B272" s="51" t="s">
        <v>692</v>
      </c>
      <c r="C272" s="167">
        <v>0</v>
      </c>
      <c r="D272" s="185" t="s">
        <v>1193</v>
      </c>
      <c r="E272" s="51"/>
      <c r="F272" s="139">
        <f t="shared" si="5"/>
        <v>0</v>
      </c>
      <c r="G272" s="139" t="str">
        <f t="shared" si="6"/>
        <v/>
      </c>
    </row>
    <row r="273" spans="1:7" x14ac:dyDescent="0.25">
      <c r="A273" s="51" t="s">
        <v>1864</v>
      </c>
      <c r="B273" s="78" t="s">
        <v>136</v>
      </c>
      <c r="C273" s="132">
        <f>SUM(C265:C272)</f>
        <v>1.01</v>
      </c>
      <c r="D273" s="133">
        <f>SUM(D265:D272)</f>
        <v>0</v>
      </c>
      <c r="E273" s="51"/>
      <c r="F273" s="148">
        <f>SUM(F265:F272)</f>
        <v>1</v>
      </c>
      <c r="G273" s="148">
        <f>SUM(G265:G272)</f>
        <v>0</v>
      </c>
    </row>
    <row r="274" spans="1:7" x14ac:dyDescent="0.25">
      <c r="A274" s="51" t="s">
        <v>1865</v>
      </c>
      <c r="B274" s="80" t="s">
        <v>695</v>
      </c>
      <c r="C274" s="167">
        <v>0</v>
      </c>
      <c r="D274" s="185" t="s">
        <v>1193</v>
      </c>
      <c r="E274" s="51"/>
      <c r="F274" s="139" t="s">
        <v>1649</v>
      </c>
      <c r="G274" s="139" t="s">
        <v>1649</v>
      </c>
    </row>
    <row r="275" spans="1:7" x14ac:dyDescent="0.25">
      <c r="A275" s="51" t="s">
        <v>1866</v>
      </c>
      <c r="B275" s="80" t="s">
        <v>697</v>
      </c>
      <c r="C275" s="167">
        <v>0</v>
      </c>
      <c r="D275" s="185" t="s">
        <v>1193</v>
      </c>
      <c r="E275" s="51"/>
      <c r="F275" s="139" t="s">
        <v>1649</v>
      </c>
      <c r="G275" s="139" t="s">
        <v>1649</v>
      </c>
    </row>
    <row r="276" spans="1:7" x14ac:dyDescent="0.25">
      <c r="A276" s="51" t="s">
        <v>1867</v>
      </c>
      <c r="B276" s="80" t="s">
        <v>699</v>
      </c>
      <c r="C276" s="167">
        <v>0</v>
      </c>
      <c r="D276" s="185" t="s">
        <v>1193</v>
      </c>
      <c r="E276" s="51"/>
      <c r="F276" s="139" t="s">
        <v>1649</v>
      </c>
      <c r="G276" s="139" t="s">
        <v>1649</v>
      </c>
    </row>
    <row r="277" spans="1:7" x14ac:dyDescent="0.25">
      <c r="A277" s="51" t="s">
        <v>1868</v>
      </c>
      <c r="B277" s="80" t="s">
        <v>701</v>
      </c>
      <c r="C277" s="167">
        <v>0</v>
      </c>
      <c r="D277" s="185" t="s">
        <v>1193</v>
      </c>
      <c r="E277" s="51"/>
      <c r="F277" s="139" t="s">
        <v>1649</v>
      </c>
      <c r="G277" s="139" t="s">
        <v>1649</v>
      </c>
    </row>
    <row r="278" spans="1:7" x14ac:dyDescent="0.25">
      <c r="A278" s="51" t="s">
        <v>1869</v>
      </c>
      <c r="B278" s="80" t="s">
        <v>703</v>
      </c>
      <c r="C278" s="167">
        <v>0</v>
      </c>
      <c r="D278" s="185" t="s">
        <v>1193</v>
      </c>
      <c r="E278" s="51"/>
      <c r="F278" s="139" t="s">
        <v>1649</v>
      </c>
      <c r="G278" s="139" t="s">
        <v>1649</v>
      </c>
    </row>
    <row r="279" spans="1:7" x14ac:dyDescent="0.25">
      <c r="A279" s="51" t="s">
        <v>1870</v>
      </c>
      <c r="B279" s="80" t="s">
        <v>705</v>
      </c>
      <c r="C279" s="167"/>
      <c r="D279" s="185"/>
      <c r="E279" s="51"/>
      <c r="F279" s="139" t="s">
        <v>1649</v>
      </c>
      <c r="G279" s="139" t="s">
        <v>1649</v>
      </c>
    </row>
    <row r="280" spans="1:7" x14ac:dyDescent="0.25">
      <c r="A280" s="51" t="s">
        <v>1871</v>
      </c>
      <c r="B280" s="80"/>
      <c r="C280" s="51"/>
      <c r="D280" s="51"/>
      <c r="E280" s="51"/>
      <c r="F280" s="77"/>
      <c r="G280" s="77"/>
    </row>
    <row r="281" spans="1:7" x14ac:dyDescent="0.25">
      <c r="A281" s="51" t="s">
        <v>1872</v>
      </c>
      <c r="B281" s="80"/>
      <c r="C281" s="51"/>
      <c r="D281" s="51"/>
      <c r="E281" s="51"/>
      <c r="F281" s="77"/>
      <c r="G281" s="77"/>
    </row>
    <row r="282" spans="1:7" x14ac:dyDescent="0.25">
      <c r="A282" s="51" t="s">
        <v>1873</v>
      </c>
      <c r="B282" s="80"/>
      <c r="C282" s="51"/>
      <c r="D282" s="51"/>
      <c r="E282" s="51"/>
      <c r="F282" s="77"/>
      <c r="G282" s="77"/>
    </row>
    <row r="283" spans="1:7" x14ac:dyDescent="0.25">
      <c r="A283" s="70"/>
      <c r="B283" s="70" t="s">
        <v>729</v>
      </c>
      <c r="C283" s="70" t="s">
        <v>476</v>
      </c>
      <c r="D283" s="70"/>
      <c r="E283" s="70"/>
      <c r="F283" s="70"/>
      <c r="G283" s="70"/>
    </row>
    <row r="284" spans="1:7" x14ac:dyDescent="0.25">
      <c r="A284" s="51" t="s">
        <v>1874</v>
      </c>
      <c r="B284" s="51" t="s">
        <v>731</v>
      </c>
      <c r="C284" s="184" t="s">
        <v>3121</v>
      </c>
      <c r="D284" s="51"/>
      <c r="E284" s="121"/>
      <c r="F284" s="121"/>
      <c r="G284" s="121"/>
    </row>
    <row r="285" spans="1:7" x14ac:dyDescent="0.25">
      <c r="A285" s="51" t="s">
        <v>1875</v>
      </c>
      <c r="B285" s="51" t="s">
        <v>733</v>
      </c>
      <c r="C285" s="184" t="s">
        <v>3121</v>
      </c>
      <c r="D285" s="51"/>
      <c r="E285" s="121"/>
      <c r="F285" s="121"/>
      <c r="G285" s="49"/>
    </row>
    <row r="286" spans="1:7" x14ac:dyDescent="0.25">
      <c r="A286" s="51" t="s">
        <v>1876</v>
      </c>
      <c r="B286" s="51" t="s">
        <v>735</v>
      </c>
      <c r="C286" s="184" t="s">
        <v>3121</v>
      </c>
      <c r="D286" s="51"/>
      <c r="E286" s="121"/>
      <c r="F286" s="121"/>
      <c r="G286" s="49"/>
    </row>
    <row r="287" spans="1:7" x14ac:dyDescent="0.25">
      <c r="A287" s="51" t="s">
        <v>1877</v>
      </c>
      <c r="B287" s="51" t="s">
        <v>2208</v>
      </c>
      <c r="C287" s="184" t="s">
        <v>3121</v>
      </c>
      <c r="D287" s="51"/>
      <c r="E287" s="121"/>
      <c r="F287" s="121"/>
      <c r="G287" s="49"/>
    </row>
    <row r="288" spans="1:7" x14ac:dyDescent="0.25">
      <c r="A288" s="51" t="s">
        <v>1878</v>
      </c>
      <c r="B288" s="68" t="s">
        <v>1368</v>
      </c>
      <c r="C288" s="184">
        <v>0</v>
      </c>
      <c r="D288" s="65"/>
      <c r="E288" s="65"/>
      <c r="F288" s="83"/>
      <c r="G288" s="83"/>
    </row>
    <row r="289" spans="1:7" x14ac:dyDescent="0.25">
      <c r="A289" s="51" t="s">
        <v>2209</v>
      </c>
      <c r="B289" s="51" t="s">
        <v>134</v>
      </c>
      <c r="C289" s="184">
        <v>1</v>
      </c>
      <c r="D289" s="51"/>
      <c r="E289" s="121"/>
      <c r="F289" s="121"/>
      <c r="G289" s="49"/>
    </row>
    <row r="290" spans="1:7" x14ac:dyDescent="0.25">
      <c r="A290" s="51" t="s">
        <v>1879</v>
      </c>
      <c r="B290" s="80" t="s">
        <v>739</v>
      </c>
      <c r="C290" s="186"/>
      <c r="D290" s="51"/>
      <c r="E290" s="121"/>
      <c r="F290" s="121"/>
      <c r="G290" s="49"/>
    </row>
    <row r="291" spans="1:7" x14ac:dyDescent="0.25">
      <c r="A291" s="51" t="s">
        <v>1880</v>
      </c>
      <c r="B291" s="80" t="s">
        <v>741</v>
      </c>
      <c r="C291" s="184"/>
      <c r="D291" s="51"/>
      <c r="E291" s="121"/>
      <c r="F291" s="121"/>
      <c r="G291" s="49"/>
    </row>
    <row r="292" spans="1:7" x14ac:dyDescent="0.25">
      <c r="A292" s="51" t="s">
        <v>1881</v>
      </c>
      <c r="B292" s="80" t="s">
        <v>743</v>
      </c>
      <c r="C292" s="184"/>
      <c r="D292" s="51"/>
      <c r="E292" s="121"/>
      <c r="F292" s="121"/>
      <c r="G292" s="49"/>
    </row>
    <row r="293" spans="1:7" x14ac:dyDescent="0.25">
      <c r="A293" s="51" t="s">
        <v>1882</v>
      </c>
      <c r="B293" s="80" t="s">
        <v>745</v>
      </c>
      <c r="C293" s="184"/>
      <c r="D293" s="51"/>
      <c r="E293" s="121"/>
      <c r="F293" s="121"/>
      <c r="G293" s="49"/>
    </row>
    <row r="294" spans="1:7" x14ac:dyDescent="0.25">
      <c r="A294" s="51" t="s">
        <v>1883</v>
      </c>
      <c r="B294" s="181" t="s">
        <v>138</v>
      </c>
      <c r="C294" s="184"/>
      <c r="D294" s="51"/>
      <c r="E294" s="121"/>
      <c r="F294" s="121"/>
      <c r="G294" s="49"/>
    </row>
    <row r="295" spans="1:7" x14ac:dyDescent="0.25">
      <c r="A295" s="51" t="s">
        <v>1884</v>
      </c>
      <c r="B295" s="181" t="s">
        <v>138</v>
      </c>
      <c r="C295" s="184"/>
      <c r="D295" s="51"/>
      <c r="E295" s="121"/>
      <c r="F295" s="121"/>
      <c r="G295" s="49"/>
    </row>
    <row r="296" spans="1:7" x14ac:dyDescent="0.25">
      <c r="A296" s="51" t="s">
        <v>1885</v>
      </c>
      <c r="B296" s="181" t="s">
        <v>138</v>
      </c>
      <c r="C296" s="184"/>
      <c r="D296" s="51"/>
      <c r="E296" s="121"/>
      <c r="F296" s="121"/>
      <c r="G296" s="49"/>
    </row>
    <row r="297" spans="1:7" x14ac:dyDescent="0.25">
      <c r="A297" s="51" t="s">
        <v>1886</v>
      </c>
      <c r="B297" s="181" t="s">
        <v>138</v>
      </c>
      <c r="C297" s="184"/>
      <c r="D297" s="51"/>
      <c r="E297" s="121"/>
      <c r="F297" s="121"/>
      <c r="G297" s="49"/>
    </row>
    <row r="298" spans="1:7" x14ac:dyDescent="0.25">
      <c r="A298" s="51" t="s">
        <v>1887</v>
      </c>
      <c r="B298" s="181" t="s">
        <v>138</v>
      </c>
      <c r="C298" s="184"/>
      <c r="D298" s="51"/>
      <c r="E298" s="121"/>
      <c r="F298" s="121"/>
      <c r="G298" s="49"/>
    </row>
    <row r="299" spans="1:7" x14ac:dyDescent="0.25">
      <c r="A299" s="51" t="s">
        <v>1888</v>
      </c>
      <c r="B299" s="181" t="s">
        <v>138</v>
      </c>
      <c r="C299" s="184"/>
      <c r="D299" s="51"/>
      <c r="E299" s="121"/>
      <c r="F299" s="121"/>
      <c r="G299" s="49"/>
    </row>
    <row r="300" spans="1:7" x14ac:dyDescent="0.25">
      <c r="A300" s="70"/>
      <c r="B300" s="70" t="s">
        <v>751</v>
      </c>
      <c r="C300" s="70" t="s">
        <v>476</v>
      </c>
      <c r="D300" s="70"/>
      <c r="E300" s="70"/>
      <c r="F300" s="70"/>
      <c r="G300" s="70"/>
    </row>
    <row r="301" spans="1:7" x14ac:dyDescent="0.25">
      <c r="A301" s="51" t="s">
        <v>1889</v>
      </c>
      <c r="B301" s="51" t="s">
        <v>1369</v>
      </c>
      <c r="C301" s="184">
        <v>1</v>
      </c>
      <c r="D301" s="51"/>
      <c r="E301" s="49"/>
      <c r="F301" s="49"/>
      <c r="G301" s="49"/>
    </row>
    <row r="302" spans="1:7" x14ac:dyDescent="0.25">
      <c r="A302" s="51" t="s">
        <v>1890</v>
      </c>
      <c r="B302" s="51" t="s">
        <v>753</v>
      </c>
      <c r="C302" s="184">
        <v>0</v>
      </c>
      <c r="D302" s="51"/>
      <c r="E302" s="49"/>
      <c r="F302" s="49"/>
      <c r="G302" s="49"/>
    </row>
    <row r="303" spans="1:7" x14ac:dyDescent="0.25">
      <c r="A303" s="51" t="s">
        <v>1891</v>
      </c>
      <c r="B303" s="51" t="s">
        <v>134</v>
      </c>
      <c r="C303" s="184">
        <v>0</v>
      </c>
      <c r="D303" s="51"/>
      <c r="E303" s="49"/>
      <c r="F303" s="49"/>
      <c r="G303" s="49"/>
    </row>
    <row r="304" spans="1:7" x14ac:dyDescent="0.25">
      <c r="A304" s="51" t="s">
        <v>1892</v>
      </c>
      <c r="B304" s="51"/>
      <c r="C304" s="127"/>
      <c r="D304" s="51"/>
      <c r="E304" s="49"/>
      <c r="F304" s="49"/>
      <c r="G304" s="49"/>
    </row>
    <row r="305" spans="1:7" x14ac:dyDescent="0.25">
      <c r="A305" s="51" t="s">
        <v>1893</v>
      </c>
      <c r="B305" s="51"/>
      <c r="C305" s="127"/>
      <c r="D305" s="51"/>
      <c r="E305" s="49"/>
      <c r="F305" s="49"/>
      <c r="G305" s="49"/>
    </row>
    <row r="306" spans="1:7" x14ac:dyDescent="0.25">
      <c r="A306" s="51" t="s">
        <v>1894</v>
      </c>
      <c r="B306" s="51"/>
      <c r="C306" s="127"/>
      <c r="D306" s="51"/>
      <c r="E306" s="49"/>
      <c r="F306" s="49"/>
      <c r="G306" s="49"/>
    </row>
    <row r="307" spans="1:7" x14ac:dyDescent="0.25">
      <c r="A307" s="70"/>
      <c r="B307" s="70" t="s">
        <v>2131</v>
      </c>
      <c r="C307" s="70" t="s">
        <v>105</v>
      </c>
      <c r="D307" s="70" t="s">
        <v>1636</v>
      </c>
      <c r="E307" s="70"/>
      <c r="F307" s="70" t="s">
        <v>476</v>
      </c>
      <c r="G307" s="70" t="s">
        <v>1895</v>
      </c>
    </row>
    <row r="308" spans="1:7" x14ac:dyDescent="0.25">
      <c r="A308" s="51" t="s">
        <v>1896</v>
      </c>
      <c r="B308" s="179" t="s">
        <v>3141</v>
      </c>
      <c r="C308" s="167">
        <v>0</v>
      </c>
      <c r="D308" s="185">
        <v>0</v>
      </c>
      <c r="E308" s="57"/>
      <c r="F308" s="139">
        <f>IF($C$326=0,"",IF(C308="[for completion]","",IF(C308="","",C308/$C$326)))</f>
        <v>0</v>
      </c>
      <c r="G308" s="139">
        <f>IF($D$326=0,"",IF(D308="[for completion]","",IF(D308="","",D308/$D$326)))</f>
        <v>0</v>
      </c>
    </row>
    <row r="309" spans="1:7" x14ac:dyDescent="0.25">
      <c r="A309" s="51" t="s">
        <v>1897</v>
      </c>
      <c r="B309" s="179" t="s">
        <v>3142</v>
      </c>
      <c r="C309" s="167">
        <v>1.0105500000000001</v>
      </c>
      <c r="D309" s="185">
        <v>1</v>
      </c>
      <c r="E309" s="57"/>
      <c r="F309" s="139">
        <f t="shared" ref="F309:F325" si="7">IF($C$326=0,"",IF(C309="[for completion]","",IF(C309="","",C309/$C$326)))</f>
        <v>1</v>
      </c>
      <c r="G309" s="139">
        <f t="shared" ref="G309:G325" si="8">IF($D$326=0,"",IF(D309="[for completion]","",IF(D309="","",D309/$D$326)))</f>
        <v>1</v>
      </c>
    </row>
    <row r="310" spans="1:7" x14ac:dyDescent="0.25">
      <c r="A310" s="51" t="s">
        <v>1898</v>
      </c>
      <c r="B310" s="179" t="s">
        <v>3143</v>
      </c>
      <c r="C310" s="167">
        <v>0</v>
      </c>
      <c r="D310" s="185">
        <v>0</v>
      </c>
      <c r="E310" s="57"/>
      <c r="F310" s="139">
        <f t="shared" si="7"/>
        <v>0</v>
      </c>
      <c r="G310" s="139">
        <f t="shared" si="8"/>
        <v>0</v>
      </c>
    </row>
    <row r="311" spans="1:7" x14ac:dyDescent="0.25">
      <c r="A311" s="51" t="s">
        <v>1899</v>
      </c>
      <c r="B311" s="179" t="s">
        <v>3144</v>
      </c>
      <c r="C311" s="167">
        <v>0</v>
      </c>
      <c r="D311" s="185">
        <v>0</v>
      </c>
      <c r="E311" s="57"/>
      <c r="F311" s="139">
        <f t="shared" si="7"/>
        <v>0</v>
      </c>
      <c r="G311" s="139">
        <f t="shared" si="8"/>
        <v>0</v>
      </c>
    </row>
    <row r="312" spans="1:7" x14ac:dyDescent="0.25">
      <c r="A312" s="51" t="s">
        <v>1900</v>
      </c>
      <c r="B312" s="179" t="s">
        <v>3145</v>
      </c>
      <c r="C312" s="167">
        <v>0</v>
      </c>
      <c r="D312" s="185">
        <v>0</v>
      </c>
      <c r="E312" s="57"/>
      <c r="F312" s="139">
        <f t="shared" si="7"/>
        <v>0</v>
      </c>
      <c r="G312" s="139">
        <f t="shared" si="8"/>
        <v>0</v>
      </c>
    </row>
    <row r="313" spans="1:7" x14ac:dyDescent="0.25">
      <c r="A313" s="51" t="s">
        <v>1901</v>
      </c>
      <c r="B313" s="179" t="s">
        <v>3146</v>
      </c>
      <c r="C313" s="167">
        <v>0</v>
      </c>
      <c r="D313" s="185">
        <v>0</v>
      </c>
      <c r="E313" s="57"/>
      <c r="F313" s="139">
        <f t="shared" si="7"/>
        <v>0</v>
      </c>
      <c r="G313" s="139">
        <f t="shared" si="8"/>
        <v>0</v>
      </c>
    </row>
    <row r="314" spans="1:7" x14ac:dyDescent="0.25">
      <c r="A314" s="51" t="s">
        <v>1902</v>
      </c>
      <c r="B314" s="179" t="s">
        <v>3106</v>
      </c>
      <c r="C314" s="167">
        <v>0</v>
      </c>
      <c r="D314" s="185">
        <v>0</v>
      </c>
      <c r="E314" s="57"/>
      <c r="F314" s="139">
        <f>IF($C$326=0,"",IF(C314="[for completion]","",IF(C314="","",C314/$C$326)))</f>
        <v>0</v>
      </c>
      <c r="G314" s="139">
        <f t="shared" si="8"/>
        <v>0</v>
      </c>
    </row>
    <row r="315" spans="1:7" x14ac:dyDescent="0.25">
      <c r="A315" s="51" t="s">
        <v>1903</v>
      </c>
      <c r="B315" s="179" t="s">
        <v>3147</v>
      </c>
      <c r="C315" s="167">
        <v>0</v>
      </c>
      <c r="D315" s="185">
        <v>0</v>
      </c>
      <c r="E315" s="57"/>
      <c r="F315" s="139">
        <f t="shared" si="7"/>
        <v>0</v>
      </c>
      <c r="G315" s="139">
        <f t="shared" si="8"/>
        <v>0</v>
      </c>
    </row>
    <row r="316" spans="1:7" x14ac:dyDescent="0.25">
      <c r="A316" s="51" t="s">
        <v>1904</v>
      </c>
      <c r="B316" s="179" t="s">
        <v>3148</v>
      </c>
      <c r="C316" s="167">
        <v>0</v>
      </c>
      <c r="D316" s="185">
        <v>0</v>
      </c>
      <c r="E316" s="57"/>
      <c r="F316" s="139">
        <f t="shared" si="7"/>
        <v>0</v>
      </c>
      <c r="G316" s="139">
        <f t="shared" si="8"/>
        <v>0</v>
      </c>
    </row>
    <row r="317" spans="1:7" x14ac:dyDescent="0.25">
      <c r="A317" s="51" t="s">
        <v>1905</v>
      </c>
      <c r="B317" s="179" t="s">
        <v>3149</v>
      </c>
      <c r="C317" s="167">
        <v>0</v>
      </c>
      <c r="D317" s="185">
        <v>0</v>
      </c>
      <c r="E317" s="57"/>
      <c r="F317" s="139">
        <f t="shared" si="7"/>
        <v>0</v>
      </c>
      <c r="G317" s="139">
        <f>IF($D$326=0,"",IF(D317="[for completion]","",IF(D317="","",D317/$D$326)))</f>
        <v>0</v>
      </c>
    </row>
    <row r="318" spans="1:7" x14ac:dyDescent="0.25">
      <c r="A318" s="51" t="s">
        <v>1906</v>
      </c>
      <c r="B318" s="179" t="s">
        <v>3150</v>
      </c>
      <c r="C318" s="167">
        <v>0</v>
      </c>
      <c r="D318" s="185">
        <v>0</v>
      </c>
      <c r="E318" s="57"/>
      <c r="F318" s="139">
        <f t="shared" si="7"/>
        <v>0</v>
      </c>
      <c r="G318" s="139">
        <f t="shared" si="8"/>
        <v>0</v>
      </c>
    </row>
    <row r="319" spans="1:7" x14ac:dyDescent="0.25">
      <c r="A319" s="51" t="s">
        <v>1907</v>
      </c>
      <c r="B319" s="179" t="s">
        <v>3151</v>
      </c>
      <c r="C319" s="167">
        <v>0</v>
      </c>
      <c r="D319" s="185">
        <v>0</v>
      </c>
      <c r="E319" s="57"/>
      <c r="F319" s="139">
        <f t="shared" si="7"/>
        <v>0</v>
      </c>
      <c r="G319" s="139">
        <f t="shared" si="8"/>
        <v>0</v>
      </c>
    </row>
    <row r="320" spans="1:7" x14ac:dyDescent="0.25">
      <c r="A320" s="51" t="s">
        <v>1908</v>
      </c>
      <c r="B320" s="179" t="s">
        <v>3152</v>
      </c>
      <c r="C320" s="167">
        <v>0</v>
      </c>
      <c r="D320" s="185">
        <v>0</v>
      </c>
      <c r="E320" s="57"/>
      <c r="F320" s="139">
        <f t="shared" si="7"/>
        <v>0</v>
      </c>
      <c r="G320" s="139">
        <f t="shared" si="8"/>
        <v>0</v>
      </c>
    </row>
    <row r="321" spans="1:7" x14ac:dyDescent="0.25">
      <c r="A321" s="51" t="s">
        <v>1909</v>
      </c>
      <c r="B321" s="179" t="s">
        <v>3153</v>
      </c>
      <c r="C321" s="167">
        <v>0</v>
      </c>
      <c r="D321" s="185">
        <v>0</v>
      </c>
      <c r="E321" s="57"/>
      <c r="F321" s="139">
        <f t="shared" si="7"/>
        <v>0</v>
      </c>
      <c r="G321" s="139">
        <f t="shared" si="8"/>
        <v>0</v>
      </c>
    </row>
    <row r="322" spans="1:7" x14ac:dyDescent="0.25">
      <c r="A322" s="51" t="s">
        <v>1910</v>
      </c>
      <c r="B322" s="179" t="s">
        <v>569</v>
      </c>
      <c r="C322" s="167" t="s">
        <v>80</v>
      </c>
      <c r="D322" s="185" t="s">
        <v>80</v>
      </c>
      <c r="E322" s="57"/>
      <c r="F322" s="139" t="str">
        <f t="shared" si="7"/>
        <v/>
      </c>
      <c r="G322" s="139" t="str">
        <f t="shared" si="8"/>
        <v/>
      </c>
    </row>
    <row r="323" spans="1:7" x14ac:dyDescent="0.25">
      <c r="A323" s="51" t="s">
        <v>1911</v>
      </c>
      <c r="B323" s="179" t="s">
        <v>569</v>
      </c>
      <c r="C323" s="167" t="s">
        <v>80</v>
      </c>
      <c r="D323" s="185" t="s">
        <v>80</v>
      </c>
      <c r="E323" s="57"/>
      <c r="F323" s="139" t="str">
        <f t="shared" si="7"/>
        <v/>
      </c>
      <c r="G323" s="139" t="str">
        <f t="shared" si="8"/>
        <v/>
      </c>
    </row>
    <row r="324" spans="1:7" x14ac:dyDescent="0.25">
      <c r="A324" s="51" t="s">
        <v>1912</v>
      </c>
      <c r="B324" s="179" t="s">
        <v>569</v>
      </c>
      <c r="C324" s="167" t="s">
        <v>80</v>
      </c>
      <c r="D324" s="185" t="s">
        <v>80</v>
      </c>
      <c r="E324" s="57"/>
      <c r="F324" s="139" t="str">
        <f t="shared" si="7"/>
        <v/>
      </c>
      <c r="G324" s="139" t="str">
        <f t="shared" si="8"/>
        <v/>
      </c>
    </row>
    <row r="325" spans="1:7" x14ac:dyDescent="0.25">
      <c r="A325" s="51" t="s">
        <v>1913</v>
      </c>
      <c r="B325" s="68" t="s">
        <v>2029</v>
      </c>
      <c r="C325" s="167">
        <v>0</v>
      </c>
      <c r="D325" s="185">
        <v>0</v>
      </c>
      <c r="E325" s="57"/>
      <c r="F325" s="139">
        <f t="shared" si="7"/>
        <v>0</v>
      </c>
      <c r="G325" s="139">
        <f t="shared" si="8"/>
        <v>0</v>
      </c>
    </row>
    <row r="326" spans="1:7" x14ac:dyDescent="0.25">
      <c r="A326" s="51" t="s">
        <v>1914</v>
      </c>
      <c r="B326" s="68" t="s">
        <v>136</v>
      </c>
      <c r="C326" s="132">
        <f>SUM(C308:C325)</f>
        <v>1.0105500000000001</v>
      </c>
      <c r="D326" s="133">
        <f>SUM(D308:D325)</f>
        <v>1</v>
      </c>
      <c r="E326" s="57"/>
      <c r="F326" s="148">
        <f>SUM(F308:F325)</f>
        <v>1</v>
      </c>
      <c r="G326" s="148">
        <f>SUM(G308:G325)</f>
        <v>1</v>
      </c>
    </row>
    <row r="327" spans="1:7" x14ac:dyDescent="0.25">
      <c r="A327" s="51" t="s">
        <v>1915</v>
      </c>
      <c r="B327" s="68"/>
      <c r="C327" s="51"/>
      <c r="D327" s="51"/>
      <c r="E327" s="57"/>
      <c r="F327" s="57"/>
      <c r="G327" s="57"/>
    </row>
    <row r="328" spans="1:7" x14ac:dyDescent="0.25">
      <c r="A328" s="51" t="s">
        <v>1916</v>
      </c>
      <c r="B328" s="68"/>
      <c r="C328" s="51"/>
      <c r="D328" s="51"/>
      <c r="E328" s="57"/>
      <c r="F328" s="57"/>
      <c r="G328" s="57"/>
    </row>
    <row r="329" spans="1:7" x14ac:dyDescent="0.25">
      <c r="A329" s="51" t="s">
        <v>1917</v>
      </c>
      <c r="B329" s="68"/>
      <c r="C329" s="51"/>
      <c r="D329" s="51"/>
      <c r="E329" s="57"/>
      <c r="F329" s="57"/>
      <c r="G329" s="57"/>
    </row>
    <row r="330" spans="1:7" x14ac:dyDescent="0.25">
      <c r="A330" s="70"/>
      <c r="B330" s="70" t="s">
        <v>2606</v>
      </c>
      <c r="C330" s="70" t="s">
        <v>105</v>
      </c>
      <c r="D330" s="70" t="s">
        <v>1636</v>
      </c>
      <c r="E330" s="70"/>
      <c r="F330" s="70" t="s">
        <v>476</v>
      </c>
      <c r="G330" s="70" t="s">
        <v>1895</v>
      </c>
    </row>
    <row r="331" spans="1:7" x14ac:dyDescent="0.25">
      <c r="A331" s="51" t="s">
        <v>1918</v>
      </c>
      <c r="B331" s="179" t="s">
        <v>3161</v>
      </c>
      <c r="C331" s="167">
        <v>0</v>
      </c>
      <c r="D331" s="185">
        <v>0</v>
      </c>
      <c r="E331" s="57"/>
      <c r="F331" s="139">
        <f>IF($C$349=0,"",IF(C331="[for completion]","",IF(C331="","",C331/$C$349)))</f>
        <v>0</v>
      </c>
      <c r="G331" s="139">
        <f>IF($D$349=0,"",IF(D331="[for completion]","",IF(D331="","",D331/$D$349)))</f>
        <v>0</v>
      </c>
    </row>
    <row r="332" spans="1:7" x14ac:dyDescent="0.25">
      <c r="A332" s="51" t="s">
        <v>1919</v>
      </c>
      <c r="B332" s="179" t="s">
        <v>3162</v>
      </c>
      <c r="C332" s="167">
        <v>1.0105500000000001</v>
      </c>
      <c r="D332" s="185">
        <v>1</v>
      </c>
      <c r="E332" s="57"/>
      <c r="F332" s="139">
        <f t="shared" ref="F332:F348" si="9">IF($C$349=0,"",IF(C332="[for completion]","",IF(C332="","",C332/$C$349)))</f>
        <v>1</v>
      </c>
      <c r="G332" s="139">
        <f t="shared" ref="G332:G348" si="10">IF($D$349=0,"",IF(D332="[for completion]","",IF(D332="","",D332/$D$349)))</f>
        <v>1</v>
      </c>
    </row>
    <row r="333" spans="1:7" x14ac:dyDescent="0.25">
      <c r="A333" s="51" t="s">
        <v>1920</v>
      </c>
      <c r="B333" s="179" t="s">
        <v>3163</v>
      </c>
      <c r="C333" s="167">
        <v>0</v>
      </c>
      <c r="D333" s="185">
        <v>0</v>
      </c>
      <c r="E333" s="57"/>
      <c r="F333" s="139">
        <f t="shared" si="9"/>
        <v>0</v>
      </c>
      <c r="G333" s="139">
        <f t="shared" si="10"/>
        <v>0</v>
      </c>
    </row>
    <row r="334" spans="1:7" x14ac:dyDescent="0.25">
      <c r="A334" s="51" t="s">
        <v>1921</v>
      </c>
      <c r="B334" s="179" t="s">
        <v>3164</v>
      </c>
      <c r="C334" s="167">
        <v>0</v>
      </c>
      <c r="D334" s="185">
        <v>0</v>
      </c>
      <c r="E334" s="57"/>
      <c r="F334" s="139">
        <f t="shared" si="9"/>
        <v>0</v>
      </c>
      <c r="G334" s="139">
        <f t="shared" si="10"/>
        <v>0</v>
      </c>
    </row>
    <row r="335" spans="1:7" x14ac:dyDescent="0.25">
      <c r="A335" s="51" t="s">
        <v>1922</v>
      </c>
      <c r="B335" s="179" t="s">
        <v>3165</v>
      </c>
      <c r="C335" s="167">
        <v>0</v>
      </c>
      <c r="D335" s="185">
        <v>0</v>
      </c>
      <c r="E335" s="57"/>
      <c r="F335" s="139">
        <f t="shared" si="9"/>
        <v>0</v>
      </c>
      <c r="G335" s="139">
        <f t="shared" si="10"/>
        <v>0</v>
      </c>
    </row>
    <row r="336" spans="1:7" x14ac:dyDescent="0.25">
      <c r="A336" s="51" t="s">
        <v>1923</v>
      </c>
      <c r="B336" s="179" t="s">
        <v>3166</v>
      </c>
      <c r="C336" s="167">
        <v>0</v>
      </c>
      <c r="D336" s="185">
        <v>0</v>
      </c>
      <c r="E336" s="57"/>
      <c r="F336" s="139">
        <f t="shared" si="9"/>
        <v>0</v>
      </c>
      <c r="G336" s="139">
        <f t="shared" si="10"/>
        <v>0</v>
      </c>
    </row>
    <row r="337" spans="1:7" x14ac:dyDescent="0.25">
      <c r="A337" s="51" t="s">
        <v>1924</v>
      </c>
      <c r="B337" s="179" t="s">
        <v>3167</v>
      </c>
      <c r="C337" s="167">
        <v>0</v>
      </c>
      <c r="D337" s="185">
        <v>0</v>
      </c>
      <c r="E337" s="57"/>
      <c r="F337" s="139">
        <f t="shared" si="9"/>
        <v>0</v>
      </c>
      <c r="G337" s="139">
        <f t="shared" si="10"/>
        <v>0</v>
      </c>
    </row>
    <row r="338" spans="1:7" x14ac:dyDescent="0.25">
      <c r="A338" s="51" t="s">
        <v>1925</v>
      </c>
      <c r="B338" s="179" t="s">
        <v>3168</v>
      </c>
      <c r="C338" s="167">
        <v>0</v>
      </c>
      <c r="D338" s="185">
        <v>0</v>
      </c>
      <c r="E338" s="57"/>
      <c r="F338" s="139">
        <f t="shared" si="9"/>
        <v>0</v>
      </c>
      <c r="G338" s="139">
        <f t="shared" si="10"/>
        <v>0</v>
      </c>
    </row>
    <row r="339" spans="1:7" x14ac:dyDescent="0.25">
      <c r="A339" s="51" t="s">
        <v>1926</v>
      </c>
      <c r="B339" s="179" t="s">
        <v>3169</v>
      </c>
      <c r="C339" s="167">
        <v>0</v>
      </c>
      <c r="D339" s="185">
        <v>0</v>
      </c>
      <c r="E339" s="57"/>
      <c r="F339" s="139">
        <f t="shared" si="9"/>
        <v>0</v>
      </c>
      <c r="G339" s="139">
        <f t="shared" si="10"/>
        <v>0</v>
      </c>
    </row>
    <row r="340" spans="1:7" x14ac:dyDescent="0.25">
      <c r="A340" s="51" t="s">
        <v>1927</v>
      </c>
      <c r="B340" s="179" t="s">
        <v>3170</v>
      </c>
      <c r="C340" s="167">
        <v>0</v>
      </c>
      <c r="D340" s="185">
        <v>0</v>
      </c>
      <c r="E340" s="57"/>
      <c r="F340" s="139">
        <f t="shared" si="9"/>
        <v>0</v>
      </c>
      <c r="G340" s="139">
        <f t="shared" si="10"/>
        <v>0</v>
      </c>
    </row>
    <row r="341" spans="1:7" x14ac:dyDescent="0.25">
      <c r="A341" s="51" t="s">
        <v>2107</v>
      </c>
      <c r="B341" s="179" t="s">
        <v>3171</v>
      </c>
      <c r="C341" s="167">
        <v>0</v>
      </c>
      <c r="D341" s="185">
        <v>0</v>
      </c>
      <c r="E341" s="57"/>
      <c r="F341" s="139">
        <f t="shared" si="9"/>
        <v>0</v>
      </c>
      <c r="G341" s="139">
        <f t="shared" si="10"/>
        <v>0</v>
      </c>
    </row>
    <row r="342" spans="1:7" x14ac:dyDescent="0.25">
      <c r="A342" s="51" t="s">
        <v>2132</v>
      </c>
      <c r="B342" s="179" t="s">
        <v>3172</v>
      </c>
      <c r="C342" s="167">
        <v>0</v>
      </c>
      <c r="D342" s="185">
        <v>0</v>
      </c>
      <c r="E342" s="57"/>
      <c r="F342" s="139">
        <f t="shared" si="9"/>
        <v>0</v>
      </c>
      <c r="G342" s="139">
        <f>IF($D$349=0,"",IF(D342="[for completion]","",IF(D342="","",D342/$D$349)))</f>
        <v>0</v>
      </c>
    </row>
    <row r="343" spans="1:7" x14ac:dyDescent="0.25">
      <c r="A343" s="51" t="s">
        <v>2133</v>
      </c>
      <c r="B343" s="179" t="s">
        <v>3173</v>
      </c>
      <c r="C343" s="167">
        <v>0</v>
      </c>
      <c r="D343" s="185">
        <v>0</v>
      </c>
      <c r="E343" s="57"/>
      <c r="F343" s="139">
        <f t="shared" si="9"/>
        <v>0</v>
      </c>
      <c r="G343" s="139">
        <f t="shared" si="10"/>
        <v>0</v>
      </c>
    </row>
    <row r="344" spans="1:7" x14ac:dyDescent="0.25">
      <c r="A344" s="51" t="s">
        <v>2134</v>
      </c>
      <c r="B344" s="179" t="s">
        <v>3174</v>
      </c>
      <c r="C344" s="167">
        <v>0</v>
      </c>
      <c r="D344" s="185">
        <v>0</v>
      </c>
      <c r="E344" s="57"/>
      <c r="F344" s="139">
        <f t="shared" si="9"/>
        <v>0</v>
      </c>
      <c r="G344" s="139">
        <f t="shared" si="10"/>
        <v>0</v>
      </c>
    </row>
    <row r="345" spans="1:7" x14ac:dyDescent="0.25">
      <c r="A345" s="51" t="s">
        <v>2135</v>
      </c>
      <c r="B345" s="179" t="s">
        <v>569</v>
      </c>
      <c r="C345" s="167" t="s">
        <v>80</v>
      </c>
      <c r="D345" s="185" t="s">
        <v>80</v>
      </c>
      <c r="E345" s="57"/>
      <c r="F345" s="139" t="str">
        <f t="shared" si="9"/>
        <v/>
      </c>
      <c r="G345" s="139" t="str">
        <f t="shared" si="10"/>
        <v/>
      </c>
    </row>
    <row r="346" spans="1:7" x14ac:dyDescent="0.25">
      <c r="A346" s="51" t="s">
        <v>2136</v>
      </c>
      <c r="B346" s="179" t="s">
        <v>569</v>
      </c>
      <c r="C346" s="167" t="s">
        <v>80</v>
      </c>
      <c r="D346" s="185" t="s">
        <v>80</v>
      </c>
      <c r="E346" s="57"/>
      <c r="F346" s="139" t="str">
        <f>IF($C$349=0,"",IF(C346="[for completion]","",IF(C346="","",C346/$C$349)))</f>
        <v/>
      </c>
      <c r="G346" s="139" t="str">
        <f t="shared" si="10"/>
        <v/>
      </c>
    </row>
    <row r="347" spans="1:7" x14ac:dyDescent="0.25">
      <c r="A347" s="51" t="s">
        <v>2137</v>
      </c>
      <c r="B347" s="179" t="s">
        <v>569</v>
      </c>
      <c r="C347" s="167" t="s">
        <v>80</v>
      </c>
      <c r="D347" s="185" t="s">
        <v>80</v>
      </c>
      <c r="E347" s="57"/>
      <c r="F347" s="139" t="str">
        <f t="shared" si="9"/>
        <v/>
      </c>
      <c r="G347" s="139" t="str">
        <f t="shared" si="10"/>
        <v/>
      </c>
    </row>
    <row r="348" spans="1:7" x14ac:dyDescent="0.25">
      <c r="A348" s="51" t="s">
        <v>2138</v>
      </c>
      <c r="B348" s="68" t="s">
        <v>2029</v>
      </c>
      <c r="C348" s="167">
        <v>0</v>
      </c>
      <c r="D348" s="185">
        <v>0</v>
      </c>
      <c r="E348" s="57"/>
      <c r="F348" s="139">
        <f t="shared" si="9"/>
        <v>0</v>
      </c>
      <c r="G348" s="139">
        <f t="shared" si="10"/>
        <v>0</v>
      </c>
    </row>
    <row r="349" spans="1:7" x14ac:dyDescent="0.25">
      <c r="A349" s="51" t="s">
        <v>2139</v>
      </c>
      <c r="B349" s="68" t="s">
        <v>136</v>
      </c>
      <c r="C349" s="132">
        <f>SUM(C331:C348)</f>
        <v>1.0105500000000001</v>
      </c>
      <c r="D349" s="133">
        <f>SUM(D331:D348)</f>
        <v>1</v>
      </c>
      <c r="E349" s="57"/>
      <c r="F349" s="148">
        <f>SUM(F331:F348)</f>
        <v>1</v>
      </c>
      <c r="G349" s="148">
        <f>SUM(G331:G348)</f>
        <v>1</v>
      </c>
    </row>
    <row r="350" spans="1:7" x14ac:dyDescent="0.25">
      <c r="A350" s="51" t="s">
        <v>1928</v>
      </c>
      <c r="B350" s="68"/>
      <c r="C350" s="51"/>
      <c r="D350" s="51"/>
      <c r="E350" s="57"/>
      <c r="F350" s="57"/>
      <c r="G350" s="57"/>
    </row>
    <row r="351" spans="1:7" x14ac:dyDescent="0.25">
      <c r="A351" s="51" t="s">
        <v>2140</v>
      </c>
      <c r="B351" s="68"/>
      <c r="C351" s="51"/>
      <c r="D351" s="51"/>
      <c r="E351" s="57"/>
      <c r="F351" s="57"/>
      <c r="G351" s="57"/>
    </row>
    <row r="352" spans="1:7" x14ac:dyDescent="0.25">
      <c r="A352" s="70"/>
      <c r="B352" s="70" t="s">
        <v>2281</v>
      </c>
      <c r="C352" s="70" t="s">
        <v>105</v>
      </c>
      <c r="D352" s="70" t="s">
        <v>1636</v>
      </c>
      <c r="E352" s="70"/>
      <c r="F352" s="70" t="s">
        <v>476</v>
      </c>
      <c r="G352" s="70" t="s">
        <v>2284</v>
      </c>
    </row>
    <row r="353" spans="1:7" x14ac:dyDescent="0.25">
      <c r="A353" s="51" t="s">
        <v>1929</v>
      </c>
      <c r="B353" s="68" t="s">
        <v>1629</v>
      </c>
      <c r="C353" s="167">
        <v>0</v>
      </c>
      <c r="D353" s="185">
        <v>0</v>
      </c>
      <c r="E353" s="57"/>
      <c r="F353" s="139">
        <f>IF($C$366=0,"",IF(C353="[for completion]","",IF(C353="","",C353/$C$366)))</f>
        <v>0</v>
      </c>
      <c r="G353" s="139">
        <f>IF($D$366=0,"",IF(D353="[for completion]","",IF(D353="","",D353/$D$366)))</f>
        <v>0</v>
      </c>
    </row>
    <row r="354" spans="1:7" x14ac:dyDescent="0.25">
      <c r="A354" s="51" t="s">
        <v>1930</v>
      </c>
      <c r="B354" s="68" t="s">
        <v>1630</v>
      </c>
      <c r="C354" s="167">
        <v>0</v>
      </c>
      <c r="D354" s="185">
        <v>0</v>
      </c>
      <c r="E354" s="57"/>
      <c r="F354" s="139">
        <f t="shared" ref="F354:F365" si="11">IF($C$366=0,"",IF(C354="[for completion]","",IF(C354="","",C354/$C$366)))</f>
        <v>0</v>
      </c>
      <c r="G354" s="139">
        <f t="shared" ref="G354:G365" si="12">IF($D$366=0,"",IF(D354="[for completion]","",IF(D354="","",D354/$D$366)))</f>
        <v>0</v>
      </c>
    </row>
    <row r="355" spans="1:7" x14ac:dyDescent="0.25">
      <c r="A355" s="51" t="s">
        <v>1931</v>
      </c>
      <c r="B355" s="68" t="s">
        <v>2307</v>
      </c>
      <c r="C355" s="167">
        <v>0</v>
      </c>
      <c r="D355" s="185">
        <v>0</v>
      </c>
      <c r="E355" s="57"/>
      <c r="F355" s="139">
        <f t="shared" si="11"/>
        <v>0</v>
      </c>
      <c r="G355" s="139">
        <f t="shared" si="12"/>
        <v>0</v>
      </c>
    </row>
    <row r="356" spans="1:7" x14ac:dyDescent="0.25">
      <c r="A356" s="51" t="s">
        <v>1932</v>
      </c>
      <c r="B356" s="68" t="s">
        <v>1631</v>
      </c>
      <c r="C356" s="167">
        <v>0</v>
      </c>
      <c r="D356" s="185">
        <v>0</v>
      </c>
      <c r="E356" s="57"/>
      <c r="F356" s="139">
        <f t="shared" si="11"/>
        <v>0</v>
      </c>
      <c r="G356" s="139">
        <f t="shared" si="12"/>
        <v>0</v>
      </c>
    </row>
    <row r="357" spans="1:7" x14ac:dyDescent="0.25">
      <c r="A357" s="51" t="s">
        <v>1933</v>
      </c>
      <c r="B357" s="68" t="s">
        <v>1632</v>
      </c>
      <c r="C357" s="167">
        <v>0</v>
      </c>
      <c r="D357" s="185">
        <v>0</v>
      </c>
      <c r="E357" s="57"/>
      <c r="F357" s="139">
        <f t="shared" si="11"/>
        <v>0</v>
      </c>
      <c r="G357" s="139">
        <f t="shared" si="12"/>
        <v>0</v>
      </c>
    </row>
    <row r="358" spans="1:7" x14ac:dyDescent="0.25">
      <c r="A358" s="51" t="s">
        <v>1934</v>
      </c>
      <c r="B358" s="68" t="s">
        <v>1633</v>
      </c>
      <c r="C358" s="167">
        <v>0</v>
      </c>
      <c r="D358" s="185">
        <v>0</v>
      </c>
      <c r="E358" s="57"/>
      <c r="F358" s="139">
        <f t="shared" si="11"/>
        <v>0</v>
      </c>
      <c r="G358" s="139">
        <f t="shared" si="12"/>
        <v>0</v>
      </c>
    </row>
    <row r="359" spans="1:7" x14ac:dyDescent="0.25">
      <c r="A359" s="51" t="s">
        <v>2023</v>
      </c>
      <c r="B359" s="68" t="s">
        <v>1634</v>
      </c>
      <c r="C359" s="167">
        <v>0</v>
      </c>
      <c r="D359" s="185">
        <v>0</v>
      </c>
      <c r="E359" s="57"/>
      <c r="F359" s="139">
        <f t="shared" si="11"/>
        <v>0</v>
      </c>
      <c r="G359" s="139">
        <f t="shared" si="12"/>
        <v>0</v>
      </c>
    </row>
    <row r="360" spans="1:7" x14ac:dyDescent="0.25">
      <c r="A360" s="51" t="s">
        <v>2024</v>
      </c>
      <c r="B360" s="68" t="s">
        <v>1635</v>
      </c>
      <c r="C360" s="167">
        <v>1.01</v>
      </c>
      <c r="D360" s="185">
        <v>1</v>
      </c>
      <c r="E360" s="57"/>
      <c r="F360" s="139">
        <f t="shared" si="11"/>
        <v>1</v>
      </c>
      <c r="G360" s="139">
        <f t="shared" si="12"/>
        <v>1</v>
      </c>
    </row>
    <row r="361" spans="1:7" x14ac:dyDescent="0.25">
      <c r="A361" s="51" t="s">
        <v>2145</v>
      </c>
      <c r="B361" s="68" t="s">
        <v>2680</v>
      </c>
      <c r="C361" s="132">
        <v>0</v>
      </c>
      <c r="D361" s="51">
        <v>0</v>
      </c>
      <c r="E361" s="57"/>
      <c r="F361" s="139">
        <f t="shared" si="11"/>
        <v>0</v>
      </c>
      <c r="G361" s="139">
        <f t="shared" si="12"/>
        <v>0</v>
      </c>
    </row>
    <row r="362" spans="1:7" x14ac:dyDescent="0.25">
      <c r="A362" s="51" t="s">
        <v>2146</v>
      </c>
      <c r="B362" s="51" t="s">
        <v>2683</v>
      </c>
      <c r="C362" s="132">
        <v>0</v>
      </c>
      <c r="D362" s="51">
        <v>0</v>
      </c>
      <c r="F362" s="139">
        <f t="shared" si="11"/>
        <v>0</v>
      </c>
      <c r="G362" s="139">
        <f t="shared" si="12"/>
        <v>0</v>
      </c>
    </row>
    <row r="363" spans="1:7" x14ac:dyDescent="0.25">
      <c r="A363" s="51" t="s">
        <v>2147</v>
      </c>
      <c r="B363" s="51" t="s">
        <v>2681</v>
      </c>
      <c r="C363" s="132">
        <v>0</v>
      </c>
      <c r="D363" s="51">
        <v>0</v>
      </c>
      <c r="F363" s="139">
        <f t="shared" si="11"/>
        <v>0</v>
      </c>
      <c r="G363" s="139">
        <f t="shared" si="12"/>
        <v>0</v>
      </c>
    </row>
    <row r="364" spans="1:7" x14ac:dyDescent="0.25">
      <c r="A364" s="51" t="s">
        <v>2704</v>
      </c>
      <c r="B364" s="68" t="s">
        <v>2682</v>
      </c>
      <c r="C364" s="132">
        <v>0</v>
      </c>
      <c r="D364" s="51">
        <v>0</v>
      </c>
      <c r="E364" s="57"/>
      <c r="F364" s="139">
        <f t="shared" si="11"/>
        <v>0</v>
      </c>
      <c r="G364" s="139">
        <f t="shared" si="12"/>
        <v>0</v>
      </c>
    </row>
    <row r="365" spans="1:7" x14ac:dyDescent="0.25">
      <c r="A365" s="51" t="s">
        <v>2705</v>
      </c>
      <c r="B365" s="51" t="s">
        <v>2029</v>
      </c>
      <c r="C365" s="132">
        <v>0</v>
      </c>
      <c r="D365" s="133">
        <v>0</v>
      </c>
      <c r="E365" s="57"/>
      <c r="F365" s="139">
        <f t="shared" si="11"/>
        <v>0</v>
      </c>
      <c r="G365" s="139">
        <f t="shared" si="12"/>
        <v>0</v>
      </c>
    </row>
    <row r="366" spans="1:7" x14ac:dyDescent="0.25">
      <c r="A366" s="51" t="s">
        <v>2706</v>
      </c>
      <c r="B366" s="68" t="s">
        <v>136</v>
      </c>
      <c r="C366" s="132">
        <f>SUM(C353:C365)</f>
        <v>1.01</v>
      </c>
      <c r="D366" s="133">
        <f>SUM(D353:D365)</f>
        <v>1</v>
      </c>
      <c r="E366" s="57"/>
      <c r="F366" s="127">
        <f>SUM(F353:F365)</f>
        <v>1</v>
      </c>
      <c r="G366" s="127">
        <f>SUM(G353:G365)</f>
        <v>1</v>
      </c>
    </row>
    <row r="367" spans="1:7" x14ac:dyDescent="0.25">
      <c r="A367" s="51" t="s">
        <v>1935</v>
      </c>
      <c r="B367" s="68"/>
      <c r="C367" s="167"/>
      <c r="D367" s="185"/>
      <c r="E367" s="57"/>
      <c r="F367" s="139" t="str">
        <f>IF($C$349=0,"",IF(C367="[for completion]","",IF(C367="","",C367/$C$349)))</f>
        <v/>
      </c>
      <c r="G367" s="139" t="str">
        <f>IF($D$349=0,"",IF(D367="[for completion]","",IF(D367="","",D367/$D$349)))</f>
        <v/>
      </c>
    </row>
    <row r="368" spans="1:7" x14ac:dyDescent="0.25">
      <c r="A368" s="51" t="s">
        <v>2709</v>
      </c>
      <c r="B368" s="68"/>
      <c r="C368" s="167"/>
      <c r="D368" s="185"/>
      <c r="E368" s="57"/>
      <c r="F368" s="139"/>
      <c r="G368" s="139"/>
    </row>
    <row r="369" spans="1:7" x14ac:dyDescent="0.25">
      <c r="A369" s="51" t="s">
        <v>2710</v>
      </c>
      <c r="B369" s="68"/>
      <c r="C369" s="167"/>
      <c r="D369" s="185"/>
      <c r="E369" s="57"/>
      <c r="F369" s="139"/>
      <c r="G369" s="139"/>
    </row>
    <row r="370" spans="1:7" x14ac:dyDescent="0.25">
      <c r="A370" s="51" t="s">
        <v>2711</v>
      </c>
      <c r="B370" s="68"/>
      <c r="C370" s="167"/>
      <c r="D370" s="185"/>
      <c r="E370" s="57"/>
      <c r="F370" s="139"/>
      <c r="G370" s="139"/>
    </row>
    <row r="371" spans="1:7" x14ac:dyDescent="0.25">
      <c r="A371" s="51" t="s">
        <v>2712</v>
      </c>
      <c r="B371" s="68"/>
      <c r="C371" s="167"/>
      <c r="D371" s="185"/>
      <c r="E371" s="57"/>
      <c r="F371" s="139"/>
      <c r="G371" s="139"/>
    </row>
    <row r="372" spans="1:7" x14ac:dyDescent="0.25">
      <c r="A372" s="51" t="s">
        <v>2713</v>
      </c>
      <c r="B372" s="68"/>
      <c r="C372" s="167"/>
      <c r="D372" s="185"/>
      <c r="E372" s="57"/>
      <c r="F372" s="139"/>
      <c r="G372" s="139"/>
    </row>
    <row r="373" spans="1:7" x14ac:dyDescent="0.25">
      <c r="A373" s="51" t="s">
        <v>2714</v>
      </c>
      <c r="B373" s="68"/>
      <c r="C373" s="167"/>
      <c r="D373" s="185"/>
      <c r="E373" s="57"/>
      <c r="F373" s="139"/>
      <c r="G373" s="139"/>
    </row>
    <row r="374" spans="1:7" x14ac:dyDescent="0.25">
      <c r="A374" s="51" t="s">
        <v>2715</v>
      </c>
      <c r="B374" s="68"/>
      <c r="C374" s="132"/>
      <c r="D374" s="133"/>
      <c r="E374" s="57"/>
      <c r="F374" s="148"/>
      <c r="G374" s="148"/>
    </row>
    <row r="375" spans="1:7" x14ac:dyDescent="0.25">
      <c r="A375" s="51" t="s">
        <v>2716</v>
      </c>
      <c r="B375" s="68"/>
      <c r="C375" s="51"/>
      <c r="D375" s="51"/>
      <c r="E375" s="57"/>
      <c r="F375" s="57"/>
      <c r="G375" s="57"/>
    </row>
    <row r="376" spans="1:7" x14ac:dyDescent="0.25">
      <c r="A376" s="51" t="s">
        <v>2717</v>
      </c>
      <c r="B376" s="68"/>
      <c r="C376" s="51"/>
      <c r="D376" s="51"/>
      <c r="E376" s="57"/>
      <c r="F376" s="57"/>
      <c r="G376" s="57"/>
    </row>
    <row r="377" spans="1:7" x14ac:dyDescent="0.25">
      <c r="A377" s="70"/>
      <c r="B377" s="70" t="s">
        <v>2141</v>
      </c>
      <c r="C377" s="70" t="s">
        <v>105</v>
      </c>
      <c r="D377" s="70" t="s">
        <v>1636</v>
      </c>
      <c r="E377" s="70"/>
      <c r="F377" s="70" t="s">
        <v>476</v>
      </c>
      <c r="G377" s="70" t="s">
        <v>2284</v>
      </c>
    </row>
    <row r="378" spans="1:7" x14ac:dyDescent="0.25">
      <c r="A378" s="51" t="s">
        <v>2025</v>
      </c>
      <c r="B378" s="68" t="s">
        <v>2017</v>
      </c>
      <c r="C378" s="167">
        <v>0</v>
      </c>
      <c r="D378" s="185">
        <v>0</v>
      </c>
      <c r="E378" s="57"/>
      <c r="F378" s="139">
        <f t="shared" ref="F378:F384" si="13">IF($C$385=0,"",IF(C378="[for completion]","",IF(C378="","",C378/$C$385)))</f>
        <v>0</v>
      </c>
      <c r="G378" s="139">
        <f>IF($D$385=0,"",IF(D378="[for completion]","",IF(D378="","",D378/$D$385)))</f>
        <v>0</v>
      </c>
    </row>
    <row r="379" spans="1:7" x14ac:dyDescent="0.25">
      <c r="A379" s="51" t="s">
        <v>2026</v>
      </c>
      <c r="B379" s="153" t="s">
        <v>2018</v>
      </c>
      <c r="C379" s="167">
        <v>1.01</v>
      </c>
      <c r="D379" s="185">
        <v>1</v>
      </c>
      <c r="E379" s="57"/>
      <c r="F379" s="139">
        <f t="shared" si="13"/>
        <v>1</v>
      </c>
      <c r="G379" s="139">
        <f t="shared" ref="G379:G384" si="14">IF($D$385=0,"",IF(D379="[for completion]","",IF(D379="","",D379/$D$385)))</f>
        <v>1</v>
      </c>
    </row>
    <row r="380" spans="1:7" x14ac:dyDescent="0.25">
      <c r="A380" s="51" t="s">
        <v>2027</v>
      </c>
      <c r="B380" s="68" t="s">
        <v>2019</v>
      </c>
      <c r="C380" s="167">
        <v>0</v>
      </c>
      <c r="D380" s="185">
        <v>0</v>
      </c>
      <c r="E380" s="57"/>
      <c r="F380" s="139">
        <f t="shared" si="13"/>
        <v>0</v>
      </c>
      <c r="G380" s="139">
        <f t="shared" si="14"/>
        <v>0</v>
      </c>
    </row>
    <row r="381" spans="1:7" x14ac:dyDescent="0.25">
      <c r="A381" s="51" t="s">
        <v>2028</v>
      </c>
      <c r="B381" s="68" t="s">
        <v>2020</v>
      </c>
      <c r="C381" s="167">
        <v>0</v>
      </c>
      <c r="D381" s="185">
        <v>0</v>
      </c>
      <c r="E381" s="57"/>
      <c r="F381" s="139">
        <f t="shared" si="13"/>
        <v>0</v>
      </c>
      <c r="G381" s="139">
        <f t="shared" si="14"/>
        <v>0</v>
      </c>
    </row>
    <row r="382" spans="1:7" x14ac:dyDescent="0.25">
      <c r="A382" s="51" t="s">
        <v>2030</v>
      </c>
      <c r="B382" s="68" t="s">
        <v>2021</v>
      </c>
      <c r="C382" s="167">
        <v>0</v>
      </c>
      <c r="D382" s="185">
        <v>0</v>
      </c>
      <c r="E382" s="57"/>
      <c r="F382" s="139">
        <f t="shared" si="13"/>
        <v>0</v>
      </c>
      <c r="G382" s="139">
        <f t="shared" si="14"/>
        <v>0</v>
      </c>
    </row>
    <row r="383" spans="1:7" x14ac:dyDescent="0.25">
      <c r="A383" s="51" t="s">
        <v>2142</v>
      </c>
      <c r="B383" s="68" t="s">
        <v>2022</v>
      </c>
      <c r="C383" s="167">
        <v>0</v>
      </c>
      <c r="D383" s="185">
        <v>0</v>
      </c>
      <c r="E383" s="57"/>
      <c r="F383" s="139">
        <f t="shared" si="13"/>
        <v>0</v>
      </c>
      <c r="G383" s="139">
        <f t="shared" si="14"/>
        <v>0</v>
      </c>
    </row>
    <row r="384" spans="1:7" x14ac:dyDescent="0.25">
      <c r="A384" s="51" t="s">
        <v>2143</v>
      </c>
      <c r="B384" s="68" t="s">
        <v>1637</v>
      </c>
      <c r="C384" s="167">
        <v>0</v>
      </c>
      <c r="D384" s="185">
        <v>0</v>
      </c>
      <c r="E384" s="57"/>
      <c r="F384" s="139">
        <f t="shared" si="13"/>
        <v>0</v>
      </c>
      <c r="G384" s="139">
        <f t="shared" si="14"/>
        <v>0</v>
      </c>
    </row>
    <row r="385" spans="1:7" x14ac:dyDescent="0.25">
      <c r="A385" s="51" t="s">
        <v>2144</v>
      </c>
      <c r="B385" s="68" t="s">
        <v>136</v>
      </c>
      <c r="C385" s="132">
        <f>SUM(C378:C384)</f>
        <v>1.01</v>
      </c>
      <c r="D385" s="133">
        <f>SUM(D378:D384)</f>
        <v>1</v>
      </c>
      <c r="E385" s="57"/>
      <c r="F385" s="148">
        <f>SUM(F378:F384)</f>
        <v>1</v>
      </c>
      <c r="G385" s="148">
        <f>SUM(G378:G384)</f>
        <v>1</v>
      </c>
    </row>
    <row r="386" spans="1:7" x14ac:dyDescent="0.25">
      <c r="A386" s="51" t="s">
        <v>2031</v>
      </c>
      <c r="B386" s="68"/>
      <c r="C386" s="51"/>
      <c r="D386" s="51"/>
      <c r="E386" s="57"/>
      <c r="F386" s="57"/>
      <c r="G386" s="57"/>
    </row>
    <row r="387" spans="1:7" x14ac:dyDescent="0.25">
      <c r="A387" s="70"/>
      <c r="B387" s="70" t="s">
        <v>2282</v>
      </c>
      <c r="C387" s="70" t="s">
        <v>105</v>
      </c>
      <c r="D387" s="70" t="s">
        <v>1636</v>
      </c>
      <c r="E387" s="70"/>
      <c r="F387" s="70" t="s">
        <v>476</v>
      </c>
      <c r="G387" s="70" t="s">
        <v>2284</v>
      </c>
    </row>
    <row r="388" spans="1:7" x14ac:dyDescent="0.25">
      <c r="A388" s="51" t="s">
        <v>2125</v>
      </c>
      <c r="B388" s="68" t="s">
        <v>2283</v>
      </c>
      <c r="C388" s="167" t="s">
        <v>80</v>
      </c>
      <c r="D388" s="185" t="s">
        <v>80</v>
      </c>
      <c r="E388" s="57"/>
      <c r="F388" s="139" t="str">
        <f>IF($C$392=0,"",IF(C388="[for completion]","",IF(C388="","",C388/$C$392)))</f>
        <v/>
      </c>
      <c r="G388" s="139" t="str">
        <f>IF($D$392=0,"",IF(D388="[for completion]","",IF(D388="","",D388/$D$392)))</f>
        <v/>
      </c>
    </row>
    <row r="389" spans="1:7" x14ac:dyDescent="0.25">
      <c r="A389" s="51" t="s">
        <v>2126</v>
      </c>
      <c r="B389" s="153" t="s">
        <v>2212</v>
      </c>
      <c r="C389" s="167" t="s">
        <v>80</v>
      </c>
      <c r="D389" s="185" t="s">
        <v>80</v>
      </c>
      <c r="E389" s="57"/>
      <c r="F389" s="139" t="str">
        <f>IF($C$392=0,"",IF(C389="[for completion]","",IF(C389="","",C389/$C$392)))</f>
        <v/>
      </c>
      <c r="G389" s="139" t="str">
        <f>IF($D$392=0,"",IF(D389="[for completion]","",IF(D389="","",D389/$D$392)))</f>
        <v/>
      </c>
    </row>
    <row r="390" spans="1:7" x14ac:dyDescent="0.25">
      <c r="A390" s="51" t="s">
        <v>2127</v>
      </c>
      <c r="B390" s="68" t="s">
        <v>1637</v>
      </c>
      <c r="C390" s="167" t="s">
        <v>80</v>
      </c>
      <c r="D390" s="185" t="s">
        <v>80</v>
      </c>
      <c r="E390" s="57"/>
      <c r="F390" s="139" t="str">
        <f>IF($C$392=0,"",IF(C390="[for completion]","",IF(C390="","",C390/$C$392)))</f>
        <v/>
      </c>
      <c r="G390" s="139" t="str">
        <f>IF($D$392=0,"",IF(D390="[for completion]","",IF(D390="","",D390/$D$392)))</f>
        <v/>
      </c>
    </row>
    <row r="391" spans="1:7" x14ac:dyDescent="0.25">
      <c r="A391" s="51" t="s">
        <v>2128</v>
      </c>
      <c r="B391" s="51" t="s">
        <v>2029</v>
      </c>
      <c r="C391" s="167" t="s">
        <v>80</v>
      </c>
      <c r="D391" s="185" t="s">
        <v>80</v>
      </c>
      <c r="E391" s="57"/>
      <c r="F391" s="139" t="str">
        <f>IF($C$392=0,"",IF(C391="[for completion]","",IF(C391="","",C391/$C$392)))</f>
        <v/>
      </c>
      <c r="G391" s="139" t="str">
        <f>IF($D$392=0,"",IF(D391="[for completion]","",IF(D391="","",D391/$D$392)))</f>
        <v/>
      </c>
    </row>
    <row r="392" spans="1:7" x14ac:dyDescent="0.25">
      <c r="A392" s="51" t="s">
        <v>2129</v>
      </c>
      <c r="B392" s="68" t="s">
        <v>136</v>
      </c>
      <c r="C392" s="132">
        <f>SUM(C388:C391)</f>
        <v>0</v>
      </c>
      <c r="D392" s="133">
        <f>SUM(D388:D391)</f>
        <v>0</v>
      </c>
      <c r="E392" s="57"/>
      <c r="F392" s="148">
        <f>SUM(F388:F391)</f>
        <v>0</v>
      </c>
      <c r="G392" s="148">
        <f>SUM(G388:G391)</f>
        <v>0</v>
      </c>
    </row>
    <row r="393" spans="1:7" x14ac:dyDescent="0.25">
      <c r="A393" s="51" t="s">
        <v>2130</v>
      </c>
      <c r="B393" s="51"/>
      <c r="C393" s="127"/>
      <c r="D393" s="51"/>
      <c r="E393" s="49"/>
      <c r="F393" s="49"/>
      <c r="G393" s="49"/>
    </row>
    <row r="394" spans="1:7" x14ac:dyDescent="0.25">
      <c r="A394" s="70"/>
      <c r="B394" s="70" t="s">
        <v>3039</v>
      </c>
      <c r="C394" s="70" t="s">
        <v>2670</v>
      </c>
      <c r="D394" s="70" t="s">
        <v>2671</v>
      </c>
      <c r="E394" s="70"/>
      <c r="F394" s="70" t="s">
        <v>2672</v>
      </c>
      <c r="G394" s="70" t="s">
        <v>3062</v>
      </c>
    </row>
    <row r="395" spans="1:7" x14ac:dyDescent="0.25">
      <c r="A395" s="51" t="s">
        <v>2329</v>
      </c>
      <c r="B395" s="68" t="s">
        <v>2017</v>
      </c>
      <c r="C395" s="167">
        <v>0</v>
      </c>
      <c r="D395" s="167">
        <v>0</v>
      </c>
      <c r="E395" s="49"/>
      <c r="F395" s="167" t="s">
        <v>3121</v>
      </c>
      <c r="G395" s="167" t="s">
        <v>80</v>
      </c>
    </row>
    <row r="396" spans="1:7" x14ac:dyDescent="0.25">
      <c r="A396" s="51" t="s">
        <v>2330</v>
      </c>
      <c r="B396" s="153" t="s">
        <v>2018</v>
      </c>
      <c r="C396" s="167">
        <v>0</v>
      </c>
      <c r="D396" s="167">
        <v>0</v>
      </c>
      <c r="E396" s="49"/>
      <c r="F396" s="167" t="s">
        <v>3121</v>
      </c>
      <c r="G396" s="167" t="s">
        <v>80</v>
      </c>
    </row>
    <row r="397" spans="1:7" x14ac:dyDescent="0.25">
      <c r="A397" s="51" t="s">
        <v>2331</v>
      </c>
      <c r="B397" s="68" t="s">
        <v>2019</v>
      </c>
      <c r="C397" s="167">
        <v>0</v>
      </c>
      <c r="D397" s="167">
        <v>0</v>
      </c>
      <c r="E397" s="49"/>
      <c r="F397" s="167" t="s">
        <v>3121</v>
      </c>
      <c r="G397" s="167" t="s">
        <v>80</v>
      </c>
    </row>
    <row r="398" spans="1:7" x14ac:dyDescent="0.25">
      <c r="A398" s="51" t="s">
        <v>2332</v>
      </c>
      <c r="B398" s="68" t="s">
        <v>2020</v>
      </c>
      <c r="C398" s="167">
        <v>0</v>
      </c>
      <c r="D398" s="167">
        <v>0</v>
      </c>
      <c r="E398" s="49"/>
      <c r="F398" s="167" t="s">
        <v>3121</v>
      </c>
      <c r="G398" s="167" t="s">
        <v>80</v>
      </c>
    </row>
    <row r="399" spans="1:7" x14ac:dyDescent="0.25">
      <c r="A399" s="51" t="s">
        <v>2333</v>
      </c>
      <c r="B399" s="68" t="s">
        <v>2021</v>
      </c>
      <c r="C399" s="167">
        <v>0</v>
      </c>
      <c r="D399" s="167">
        <v>0</v>
      </c>
      <c r="E399" s="49"/>
      <c r="F399" s="167">
        <v>0</v>
      </c>
      <c r="G399" s="167" t="s">
        <v>80</v>
      </c>
    </row>
    <row r="400" spans="1:7" x14ac:dyDescent="0.25">
      <c r="A400" s="51" t="s">
        <v>2334</v>
      </c>
      <c r="B400" s="68" t="s">
        <v>2022</v>
      </c>
      <c r="C400" s="167">
        <v>0</v>
      </c>
      <c r="D400" s="167">
        <v>0</v>
      </c>
      <c r="E400" s="49"/>
      <c r="F400" s="167">
        <v>0</v>
      </c>
      <c r="G400" s="167" t="s">
        <v>80</v>
      </c>
    </row>
    <row r="401" spans="1:7" x14ac:dyDescent="0.25">
      <c r="A401" s="51" t="s">
        <v>2335</v>
      </c>
      <c r="B401" s="68" t="s">
        <v>1637</v>
      </c>
      <c r="C401" s="167">
        <v>2.15</v>
      </c>
      <c r="D401" s="167">
        <v>0.9</v>
      </c>
      <c r="E401" s="49"/>
      <c r="F401" s="167">
        <v>9.5</v>
      </c>
      <c r="G401" s="167" t="s">
        <v>80</v>
      </c>
    </row>
    <row r="402" spans="1:7" x14ac:dyDescent="0.25">
      <c r="A402" s="51" t="s">
        <v>2336</v>
      </c>
      <c r="B402" s="68" t="s">
        <v>136</v>
      </c>
      <c r="C402" s="132">
        <f>SUM(C395:C401)</f>
        <v>2.15</v>
      </c>
      <c r="D402" s="132">
        <f>SUM(D395:D401)</f>
        <v>0.9</v>
      </c>
      <c r="E402" s="49"/>
      <c r="F402" s="51"/>
      <c r="G402" s="139" t="str">
        <f>IF($D$413=0,"",IF(#REF!="[for completion]","",IF(#REF!="","",#REF!/$D$413)))</f>
        <v/>
      </c>
    </row>
    <row r="403" spans="1:7" x14ac:dyDescent="0.25">
      <c r="A403" s="51" t="s">
        <v>2337</v>
      </c>
      <c r="B403" s="51" t="s">
        <v>2669</v>
      </c>
      <c r="C403" s="51"/>
      <c r="D403" s="51"/>
      <c r="E403" s="51"/>
      <c r="F403" s="167">
        <v>0</v>
      </c>
      <c r="G403" s="139" t="str">
        <f>IF($D$413=0,"",IF(D402="[for completion]","",IF(D402="","",D402/$D$413)))</f>
        <v/>
      </c>
    </row>
    <row r="404" spans="1:7" x14ac:dyDescent="0.25">
      <c r="A404" s="51" t="s">
        <v>2338</v>
      </c>
      <c r="G404" s="139" t="str">
        <f>IF($D$413=0,"",IF(D403="[for completion]","",IF(D403="","",D403/$D$413)))</f>
        <v/>
      </c>
    </row>
    <row r="405" spans="1:7" x14ac:dyDescent="0.25">
      <c r="A405" s="51" t="s">
        <v>2339</v>
      </c>
      <c r="B405" s="179"/>
      <c r="C405" s="51"/>
      <c r="D405" s="51"/>
      <c r="E405" s="49"/>
      <c r="F405" s="139"/>
      <c r="G405" s="139"/>
    </row>
    <row r="406" spans="1:7" x14ac:dyDescent="0.25">
      <c r="A406" s="51" t="s">
        <v>2340</v>
      </c>
      <c r="B406" s="179"/>
      <c r="C406" s="51"/>
      <c r="D406" s="51"/>
      <c r="E406" s="49"/>
      <c r="F406" s="139"/>
      <c r="G406" s="139"/>
    </row>
    <row r="407" spans="1:7" x14ac:dyDescent="0.25">
      <c r="A407" s="51" t="s">
        <v>2341</v>
      </c>
      <c r="B407" s="179"/>
      <c r="C407" s="51"/>
      <c r="D407" s="51"/>
      <c r="E407" s="49"/>
      <c r="F407" s="139"/>
      <c r="G407" s="139"/>
    </row>
    <row r="408" spans="1:7" x14ac:dyDescent="0.25">
      <c r="A408" s="51" t="s">
        <v>2342</v>
      </c>
      <c r="B408" s="179"/>
      <c r="C408" s="51"/>
      <c r="D408" s="51"/>
      <c r="E408" s="49"/>
      <c r="F408" s="139"/>
      <c r="G408" s="139"/>
    </row>
    <row r="409" spans="1:7" x14ac:dyDescent="0.25">
      <c r="A409" s="51" t="s">
        <v>2343</v>
      </c>
      <c r="B409" s="179"/>
      <c r="C409" s="51"/>
      <c r="D409" s="51"/>
      <c r="E409" s="49"/>
      <c r="F409" s="139"/>
      <c r="G409" s="139"/>
    </row>
    <row r="410" spans="1:7" x14ac:dyDescent="0.25">
      <c r="A410" s="51" t="s">
        <v>2344</v>
      </c>
      <c r="B410" s="179"/>
      <c r="C410" s="51"/>
      <c r="D410" s="51"/>
      <c r="E410" s="49"/>
      <c r="F410" s="139"/>
      <c r="G410" s="139"/>
    </row>
    <row r="411" spans="1:7" x14ac:dyDescent="0.25">
      <c r="A411" s="51" t="s">
        <v>2345</v>
      </c>
      <c r="B411" s="179"/>
      <c r="C411" s="51"/>
      <c r="D411" s="51"/>
      <c r="E411" s="49"/>
      <c r="F411" s="139"/>
      <c r="G411" s="139"/>
    </row>
    <row r="412" spans="1:7" x14ac:dyDescent="0.25">
      <c r="A412" s="51" t="s">
        <v>2346</v>
      </c>
      <c r="B412" s="68"/>
      <c r="C412" s="51"/>
      <c r="D412" s="51"/>
      <c r="E412" s="49"/>
      <c r="F412" s="139"/>
      <c r="G412" s="139"/>
    </row>
    <row r="413" spans="1:7" x14ac:dyDescent="0.25">
      <c r="A413" s="51" t="s">
        <v>2347</v>
      </c>
      <c r="B413" s="68"/>
      <c r="C413" s="132"/>
      <c r="D413" s="51"/>
      <c r="E413" s="49"/>
      <c r="F413" s="188"/>
      <c r="G413" s="188"/>
    </row>
    <row r="414" spans="1:7" x14ac:dyDescent="0.25">
      <c r="A414" s="51" t="s">
        <v>2348</v>
      </c>
      <c r="B414" s="51"/>
      <c r="C414" s="187"/>
      <c r="D414" s="51"/>
      <c r="E414" s="49"/>
      <c r="F414" s="49"/>
      <c r="G414" s="49"/>
    </row>
    <row r="415" spans="1:7" x14ac:dyDescent="0.25">
      <c r="A415" s="51" t="s">
        <v>2349</v>
      </c>
      <c r="B415" s="51"/>
      <c r="C415" s="187"/>
      <c r="D415" s="51"/>
      <c r="E415" s="49"/>
      <c r="F415" s="49"/>
      <c r="G415" s="49"/>
    </row>
    <row r="416" spans="1:7" x14ac:dyDescent="0.25">
      <c r="A416" s="51" t="s">
        <v>2350</v>
      </c>
      <c r="B416" s="51"/>
      <c r="C416" s="187"/>
      <c r="D416" s="51"/>
      <c r="E416" s="49"/>
      <c r="F416" s="49"/>
      <c r="G416" s="49"/>
    </row>
    <row r="417" spans="1:7" x14ac:dyDescent="0.25">
      <c r="A417" s="51" t="s">
        <v>2351</v>
      </c>
      <c r="B417" s="51"/>
      <c r="C417" s="187"/>
      <c r="D417" s="51"/>
      <c r="E417" s="49"/>
      <c r="F417" s="49"/>
      <c r="G417" s="49"/>
    </row>
    <row r="418" spans="1:7" x14ac:dyDescent="0.25">
      <c r="A418" s="51" t="s">
        <v>2352</v>
      </c>
      <c r="B418" s="51"/>
      <c r="C418" s="187"/>
      <c r="D418" s="51"/>
      <c r="E418" s="49"/>
      <c r="F418" s="49"/>
      <c r="G418" s="49"/>
    </row>
    <row r="419" spans="1:7" x14ac:dyDescent="0.25">
      <c r="A419" s="51" t="s">
        <v>2353</v>
      </c>
      <c r="B419" s="51"/>
      <c r="C419" s="187"/>
      <c r="D419" s="51"/>
      <c r="E419" s="49"/>
      <c r="F419" s="49"/>
      <c r="G419" s="49"/>
    </row>
    <row r="420" spans="1:7" x14ac:dyDescent="0.25">
      <c r="A420" s="51" t="s">
        <v>2354</v>
      </c>
      <c r="B420" s="51"/>
      <c r="C420" s="187"/>
      <c r="D420" s="51"/>
      <c r="E420" s="49"/>
      <c r="F420" s="49"/>
      <c r="G420" s="49"/>
    </row>
    <row r="421" spans="1:7" x14ac:dyDescent="0.25">
      <c r="A421" s="51" t="s">
        <v>2355</v>
      </c>
      <c r="B421" s="51"/>
      <c r="C421" s="187"/>
      <c r="D421" s="51"/>
      <c r="E421" s="49"/>
      <c r="F421" s="49"/>
      <c r="G421" s="49"/>
    </row>
    <row r="422" spans="1:7" x14ac:dyDescent="0.25">
      <c r="A422" s="51" t="s">
        <v>2356</v>
      </c>
      <c r="B422" s="51"/>
      <c r="C422" s="187"/>
      <c r="D422" s="51"/>
      <c r="E422" s="49"/>
      <c r="F422" s="49"/>
      <c r="G422" s="49"/>
    </row>
    <row r="423" spans="1:7" x14ac:dyDescent="0.25">
      <c r="A423" s="51" t="s">
        <v>2357</v>
      </c>
      <c r="B423" s="51"/>
      <c r="C423" s="187"/>
      <c r="D423" s="51"/>
      <c r="E423" s="49"/>
      <c r="F423" s="49"/>
      <c r="G423" s="49"/>
    </row>
    <row r="424" spans="1:7" x14ac:dyDescent="0.25">
      <c r="A424" s="51" t="s">
        <v>2358</v>
      </c>
      <c r="B424" s="51"/>
      <c r="C424" s="187"/>
      <c r="D424" s="51"/>
      <c r="E424" s="49"/>
      <c r="F424" s="49"/>
      <c r="G424" s="49"/>
    </row>
    <row r="425" spans="1:7" x14ac:dyDescent="0.25">
      <c r="A425" s="51" t="s">
        <v>2359</v>
      </c>
      <c r="B425" s="51"/>
      <c r="C425" s="187"/>
      <c r="D425" s="51"/>
      <c r="E425" s="49"/>
      <c r="F425" s="49"/>
      <c r="G425" s="49"/>
    </row>
    <row r="426" spans="1:7" x14ac:dyDescent="0.25">
      <c r="A426" s="51" t="s">
        <v>2360</v>
      </c>
      <c r="B426" s="51"/>
      <c r="C426" s="187"/>
      <c r="D426" s="51"/>
      <c r="E426" s="49"/>
      <c r="F426" s="49"/>
      <c r="G426" s="49"/>
    </row>
    <row r="427" spans="1:7" x14ac:dyDescent="0.25">
      <c r="A427" s="51" t="s">
        <v>2361</v>
      </c>
      <c r="B427" s="51"/>
      <c r="C427" s="187"/>
      <c r="D427" s="51"/>
      <c r="E427" s="49"/>
      <c r="F427" s="49"/>
      <c r="G427" s="49"/>
    </row>
    <row r="428" spans="1:7" x14ac:dyDescent="0.25">
      <c r="A428" s="51" t="s">
        <v>2362</v>
      </c>
      <c r="B428" s="51"/>
      <c r="C428" s="187"/>
      <c r="D428" s="51"/>
      <c r="E428" s="49"/>
      <c r="F428" s="49"/>
      <c r="G428" s="49"/>
    </row>
    <row r="429" spans="1:7" x14ac:dyDescent="0.25">
      <c r="A429" s="51" t="s">
        <v>2363</v>
      </c>
      <c r="B429" s="51"/>
      <c r="C429" s="187"/>
      <c r="D429" s="51"/>
      <c r="E429" s="49"/>
      <c r="F429" s="49"/>
      <c r="G429" s="49"/>
    </row>
    <row r="430" spans="1:7" x14ac:dyDescent="0.25">
      <c r="A430" s="51" t="s">
        <v>2364</v>
      </c>
      <c r="B430" s="51"/>
      <c r="C430" s="187"/>
      <c r="D430" s="51"/>
      <c r="E430" s="49"/>
      <c r="F430" s="49"/>
      <c r="G430" s="49"/>
    </row>
    <row r="431" spans="1:7" x14ac:dyDescent="0.25">
      <c r="A431" s="51" t="s">
        <v>2365</v>
      </c>
      <c r="B431" s="51"/>
      <c r="C431" s="187"/>
      <c r="D431" s="51"/>
      <c r="E431" s="49"/>
      <c r="F431" s="49"/>
      <c r="G431" s="49"/>
    </row>
    <row r="432" spans="1:7" x14ac:dyDescent="0.25">
      <c r="A432" s="51" t="s">
        <v>2366</v>
      </c>
      <c r="B432" s="51"/>
      <c r="C432" s="187"/>
      <c r="D432" s="51"/>
      <c r="E432" s="49"/>
      <c r="F432" s="49"/>
      <c r="G432" s="49"/>
    </row>
    <row r="433" spans="1:7" x14ac:dyDescent="0.25">
      <c r="A433" s="51" t="s">
        <v>2367</v>
      </c>
      <c r="B433" s="51"/>
      <c r="C433" s="187"/>
      <c r="D433" s="51"/>
      <c r="E433" s="49"/>
      <c r="F433" s="49"/>
      <c r="G433" s="49"/>
    </row>
    <row r="434" spans="1:7" x14ac:dyDescent="0.25">
      <c r="A434" s="51" t="s">
        <v>2368</v>
      </c>
      <c r="B434" s="51"/>
      <c r="C434" s="187"/>
      <c r="D434" s="51"/>
      <c r="E434" s="49"/>
      <c r="F434" s="49"/>
      <c r="G434" s="49"/>
    </row>
    <row r="435" spans="1:7" x14ac:dyDescent="0.25">
      <c r="A435" s="51" t="s">
        <v>2369</v>
      </c>
      <c r="B435" s="51"/>
      <c r="C435" s="187"/>
      <c r="D435" s="51"/>
      <c r="E435" s="49"/>
      <c r="F435" s="49"/>
      <c r="G435" s="49"/>
    </row>
    <row r="436" spans="1:7" x14ac:dyDescent="0.25">
      <c r="A436" s="51" t="s">
        <v>2370</v>
      </c>
      <c r="B436" s="51"/>
      <c r="C436" s="187"/>
      <c r="D436" s="51"/>
      <c r="E436" s="49"/>
      <c r="F436" s="49"/>
      <c r="G436" s="49"/>
    </row>
    <row r="437" spans="1:7" x14ac:dyDescent="0.25">
      <c r="A437" s="51" t="s">
        <v>2371</v>
      </c>
      <c r="B437" s="51"/>
      <c r="C437" s="187"/>
      <c r="D437" s="51"/>
      <c r="E437" s="49"/>
      <c r="F437" s="49"/>
      <c r="G437" s="49"/>
    </row>
    <row r="438" spans="1:7" x14ac:dyDescent="0.25">
      <c r="A438" s="51" t="s">
        <v>2372</v>
      </c>
      <c r="B438" s="51"/>
      <c r="C438" s="187"/>
      <c r="D438" s="51"/>
      <c r="E438" s="49"/>
      <c r="F438" s="49"/>
      <c r="G438" s="49"/>
    </row>
    <row r="439" spans="1:7" x14ac:dyDescent="0.25">
      <c r="A439" s="51" t="s">
        <v>2373</v>
      </c>
      <c r="B439" s="51"/>
      <c r="C439" s="187"/>
      <c r="D439" s="51"/>
      <c r="E439" s="49"/>
      <c r="F439" s="49"/>
      <c r="G439" s="49"/>
    </row>
    <row r="440" spans="1:7" x14ac:dyDescent="0.25">
      <c r="A440" s="51" t="s">
        <v>2374</v>
      </c>
      <c r="B440" s="51"/>
      <c r="C440" s="187"/>
      <c r="D440" s="51"/>
      <c r="E440" s="49"/>
      <c r="F440" s="49"/>
      <c r="G440" s="49"/>
    </row>
    <row r="441" spans="1:7" x14ac:dyDescent="0.25">
      <c r="A441" s="51" t="s">
        <v>2375</v>
      </c>
      <c r="B441" s="51"/>
      <c r="C441" s="187"/>
      <c r="D441" s="51"/>
      <c r="E441" s="49"/>
      <c r="F441" s="49"/>
      <c r="G441" s="49"/>
    </row>
    <row r="442" spans="1:7" x14ac:dyDescent="0.25">
      <c r="A442" s="51" t="s">
        <v>2376</v>
      </c>
      <c r="B442" s="51"/>
      <c r="C442" s="187"/>
      <c r="D442" s="51"/>
      <c r="E442" s="49"/>
      <c r="F442" s="49"/>
      <c r="G442" s="49"/>
    </row>
    <row r="443" spans="1:7" ht="18.75" x14ac:dyDescent="0.25">
      <c r="A443" s="123"/>
      <c r="B443" s="151" t="s">
        <v>3032</v>
      </c>
      <c r="C443" s="123"/>
      <c r="D443" s="123"/>
      <c r="E443" s="123"/>
      <c r="F443" s="123"/>
      <c r="G443" s="123"/>
    </row>
    <row r="444" spans="1:7" x14ac:dyDescent="0.25">
      <c r="A444" s="70"/>
      <c r="B444" s="70" t="s">
        <v>2308</v>
      </c>
      <c r="C444" s="70" t="s">
        <v>642</v>
      </c>
      <c r="D444" s="70" t="s">
        <v>643</v>
      </c>
      <c r="E444" s="70"/>
      <c r="F444" s="70" t="s">
        <v>477</v>
      </c>
      <c r="G444" s="70" t="s">
        <v>644</v>
      </c>
    </row>
    <row r="445" spans="1:7" x14ac:dyDescent="0.25">
      <c r="A445" s="51" t="s">
        <v>1936</v>
      </c>
      <c r="B445" s="51" t="s">
        <v>646</v>
      </c>
      <c r="C445" s="167">
        <v>0</v>
      </c>
      <c r="D445" s="65"/>
      <c r="E445" s="65"/>
      <c r="F445" s="83"/>
      <c r="G445" s="83"/>
    </row>
    <row r="446" spans="1:7" x14ac:dyDescent="0.25">
      <c r="A446" s="65"/>
      <c r="B446" s="51"/>
      <c r="C446" s="51"/>
      <c r="D446" s="65"/>
      <c r="E446" s="65"/>
      <c r="F446" s="83"/>
      <c r="G446" s="83"/>
    </row>
    <row r="447" spans="1:7" x14ac:dyDescent="0.25">
      <c r="A447" s="51"/>
      <c r="B447" s="51" t="s">
        <v>647</v>
      </c>
      <c r="C447" s="51"/>
      <c r="D447" s="65"/>
      <c r="E447" s="65"/>
      <c r="F447" s="83"/>
      <c r="G447" s="83"/>
    </row>
    <row r="448" spans="1:7" x14ac:dyDescent="0.25">
      <c r="A448" s="51" t="s">
        <v>1937</v>
      </c>
      <c r="B448" s="179" t="s">
        <v>3135</v>
      </c>
      <c r="C448" s="167">
        <v>2.52</v>
      </c>
      <c r="D448" s="167">
        <v>2</v>
      </c>
      <c r="E448" s="65"/>
      <c r="F448" s="139">
        <f>IF($C$472=0,"",IF(C448="[for completion]","",IF(C448="","",C448/$C$472)))</f>
        <v>1</v>
      </c>
      <c r="G448" s="139">
        <f>IF($D$472=0,"",IF(D448="[for completion]","",IF(D448="","",D448/$D$472)))</f>
        <v>1</v>
      </c>
    </row>
    <row r="449" spans="1:7" x14ac:dyDescent="0.25">
      <c r="A449" s="51" t="s">
        <v>1938</v>
      </c>
      <c r="B449" s="179" t="s">
        <v>3136</v>
      </c>
      <c r="C449" s="167">
        <v>0</v>
      </c>
      <c r="D449" s="167">
        <v>0</v>
      </c>
      <c r="E449" s="65"/>
      <c r="F449" s="139">
        <f t="shared" ref="F449:F471" si="15">IF($C$472=0,"",IF(C449="[for completion]","",IF(C449="","",C449/$C$472)))</f>
        <v>0</v>
      </c>
      <c r="G449" s="139">
        <f t="shared" ref="G449:G471" si="16">IF($D$472=0,"",IF(D449="[for completion]","",IF(D449="","",D449/$D$472)))</f>
        <v>0</v>
      </c>
    </row>
    <row r="450" spans="1:7" x14ac:dyDescent="0.25">
      <c r="A450" s="51" t="s">
        <v>1939</v>
      </c>
      <c r="B450" s="179" t="s">
        <v>3137</v>
      </c>
      <c r="C450" s="167">
        <v>0</v>
      </c>
      <c r="D450" s="167">
        <v>0</v>
      </c>
      <c r="E450" s="65"/>
      <c r="F450" s="139">
        <f t="shared" si="15"/>
        <v>0</v>
      </c>
      <c r="G450" s="139">
        <f t="shared" si="16"/>
        <v>0</v>
      </c>
    </row>
    <row r="451" spans="1:7" x14ac:dyDescent="0.25">
      <c r="A451" s="51" t="s">
        <v>1940</v>
      </c>
      <c r="B451" s="179" t="s">
        <v>3138</v>
      </c>
      <c r="C451" s="167">
        <v>0</v>
      </c>
      <c r="D451" s="167">
        <v>0</v>
      </c>
      <c r="E451" s="65"/>
      <c r="F451" s="139">
        <f t="shared" si="15"/>
        <v>0</v>
      </c>
      <c r="G451" s="139">
        <f t="shared" si="16"/>
        <v>0</v>
      </c>
    </row>
    <row r="452" spans="1:7" x14ac:dyDescent="0.25">
      <c r="A452" s="51" t="s">
        <v>1941</v>
      </c>
      <c r="B452" s="179" t="s">
        <v>3139</v>
      </c>
      <c r="C452" s="167">
        <v>0</v>
      </c>
      <c r="D452" s="167">
        <v>0</v>
      </c>
      <c r="E452" s="65"/>
      <c r="F452" s="139">
        <f t="shared" si="15"/>
        <v>0</v>
      </c>
      <c r="G452" s="139">
        <f t="shared" si="16"/>
        <v>0</v>
      </c>
    </row>
    <row r="453" spans="1:7" x14ac:dyDescent="0.25">
      <c r="A453" s="51" t="s">
        <v>1942</v>
      </c>
      <c r="B453" s="179" t="s">
        <v>3140</v>
      </c>
      <c r="C453" s="167">
        <v>0</v>
      </c>
      <c r="D453" s="167">
        <v>0</v>
      </c>
      <c r="E453" s="65"/>
      <c r="F453" s="139">
        <f t="shared" si="15"/>
        <v>0</v>
      </c>
      <c r="G453" s="139">
        <f t="shared" si="16"/>
        <v>0</v>
      </c>
    </row>
    <row r="454" spans="1:7" x14ac:dyDescent="0.25">
      <c r="A454" s="51" t="s">
        <v>1943</v>
      </c>
      <c r="B454" s="179" t="s">
        <v>569</v>
      </c>
      <c r="C454" s="167" t="s">
        <v>80</v>
      </c>
      <c r="D454" s="167" t="s">
        <v>80</v>
      </c>
      <c r="E454" s="65"/>
      <c r="F454" s="139" t="str">
        <f t="shared" si="15"/>
        <v/>
      </c>
      <c r="G454" s="139" t="str">
        <f t="shared" si="16"/>
        <v/>
      </c>
    </row>
    <row r="455" spans="1:7" x14ac:dyDescent="0.25">
      <c r="A455" s="51" t="s">
        <v>1944</v>
      </c>
      <c r="B455" s="179" t="s">
        <v>569</v>
      </c>
      <c r="C455" s="167" t="s">
        <v>80</v>
      </c>
      <c r="D455" s="185" t="s">
        <v>80</v>
      </c>
      <c r="E455" s="65"/>
      <c r="F455" s="139" t="str">
        <f t="shared" si="15"/>
        <v/>
      </c>
      <c r="G455" s="139" t="str">
        <f t="shared" si="16"/>
        <v/>
      </c>
    </row>
    <row r="456" spans="1:7" x14ac:dyDescent="0.25">
      <c r="A456" s="51" t="s">
        <v>1945</v>
      </c>
      <c r="B456" s="179" t="s">
        <v>569</v>
      </c>
      <c r="C456" s="167" t="s">
        <v>80</v>
      </c>
      <c r="D456" s="185" t="s">
        <v>80</v>
      </c>
      <c r="E456" s="65"/>
      <c r="F456" s="139" t="str">
        <f t="shared" si="15"/>
        <v/>
      </c>
      <c r="G456" s="139" t="str">
        <f t="shared" si="16"/>
        <v/>
      </c>
    </row>
    <row r="457" spans="1:7" x14ac:dyDescent="0.25">
      <c r="A457" s="51" t="s">
        <v>2377</v>
      </c>
      <c r="B457" s="179" t="s">
        <v>569</v>
      </c>
      <c r="C457" s="167" t="s">
        <v>80</v>
      </c>
      <c r="D457" s="185" t="s">
        <v>80</v>
      </c>
      <c r="E457" s="68"/>
      <c r="F457" s="139" t="str">
        <f t="shared" si="15"/>
        <v/>
      </c>
      <c r="G457" s="139" t="str">
        <f t="shared" si="16"/>
        <v/>
      </c>
    </row>
    <row r="458" spans="1:7" x14ac:dyDescent="0.25">
      <c r="A458" s="51" t="s">
        <v>2378</v>
      </c>
      <c r="B458" s="179" t="s">
        <v>569</v>
      </c>
      <c r="C458" s="167" t="s">
        <v>80</v>
      </c>
      <c r="D458" s="185" t="s">
        <v>80</v>
      </c>
      <c r="E458" s="68"/>
      <c r="F458" s="139" t="str">
        <f t="shared" si="15"/>
        <v/>
      </c>
      <c r="G458" s="139" t="str">
        <f t="shared" si="16"/>
        <v/>
      </c>
    </row>
    <row r="459" spans="1:7" x14ac:dyDescent="0.25">
      <c r="A459" s="51" t="s">
        <v>2379</v>
      </c>
      <c r="B459" s="179" t="s">
        <v>569</v>
      </c>
      <c r="C459" s="167" t="s">
        <v>80</v>
      </c>
      <c r="D459" s="185" t="s">
        <v>80</v>
      </c>
      <c r="E459" s="68"/>
      <c r="F459" s="139" t="str">
        <f t="shared" si="15"/>
        <v/>
      </c>
      <c r="G459" s="139" t="str">
        <f t="shared" si="16"/>
        <v/>
      </c>
    </row>
    <row r="460" spans="1:7" x14ac:dyDescent="0.25">
      <c r="A460" s="51" t="s">
        <v>2380</v>
      </c>
      <c r="B460" s="179" t="s">
        <v>569</v>
      </c>
      <c r="C460" s="167" t="s">
        <v>80</v>
      </c>
      <c r="D460" s="185" t="s">
        <v>80</v>
      </c>
      <c r="E460" s="68"/>
      <c r="F460" s="139" t="str">
        <f t="shared" si="15"/>
        <v/>
      </c>
      <c r="G460" s="139" t="str">
        <f t="shared" si="16"/>
        <v/>
      </c>
    </row>
    <row r="461" spans="1:7" x14ac:dyDescent="0.25">
      <c r="A461" s="51" t="s">
        <v>2381</v>
      </c>
      <c r="B461" s="179" t="s">
        <v>569</v>
      </c>
      <c r="C461" s="167" t="s">
        <v>80</v>
      </c>
      <c r="D461" s="185" t="s">
        <v>80</v>
      </c>
      <c r="E461" s="68"/>
      <c r="F461" s="139" t="str">
        <f t="shared" si="15"/>
        <v/>
      </c>
      <c r="G461" s="139" t="str">
        <f t="shared" si="16"/>
        <v/>
      </c>
    </row>
    <row r="462" spans="1:7" x14ac:dyDescent="0.25">
      <c r="A462" s="51" t="s">
        <v>2382</v>
      </c>
      <c r="B462" s="179" t="s">
        <v>569</v>
      </c>
      <c r="C462" s="167" t="s">
        <v>80</v>
      </c>
      <c r="D462" s="185" t="s">
        <v>80</v>
      </c>
      <c r="E462" s="68"/>
      <c r="F462" s="139" t="str">
        <f t="shared" si="15"/>
        <v/>
      </c>
      <c r="G462" s="139" t="str">
        <f t="shared" si="16"/>
        <v/>
      </c>
    </row>
    <row r="463" spans="1:7" x14ac:dyDescent="0.25">
      <c r="A463" s="51" t="s">
        <v>2383</v>
      </c>
      <c r="B463" s="179" t="s">
        <v>569</v>
      </c>
      <c r="C463" s="167" t="s">
        <v>80</v>
      </c>
      <c r="D463" s="185" t="s">
        <v>80</v>
      </c>
      <c r="E463" s="51"/>
      <c r="F463" s="139" t="str">
        <f t="shared" si="15"/>
        <v/>
      </c>
      <c r="G463" s="139" t="str">
        <f t="shared" si="16"/>
        <v/>
      </c>
    </row>
    <row r="464" spans="1:7" x14ac:dyDescent="0.25">
      <c r="A464" s="51" t="s">
        <v>2384</v>
      </c>
      <c r="B464" s="179" t="s">
        <v>569</v>
      </c>
      <c r="C464" s="167" t="s">
        <v>80</v>
      </c>
      <c r="D464" s="185" t="s">
        <v>80</v>
      </c>
      <c r="E464" s="121"/>
      <c r="F464" s="139" t="str">
        <f t="shared" si="15"/>
        <v/>
      </c>
      <c r="G464" s="139" t="str">
        <f t="shared" si="16"/>
        <v/>
      </c>
    </row>
    <row r="465" spans="1:7" x14ac:dyDescent="0.25">
      <c r="A465" s="51" t="s">
        <v>2385</v>
      </c>
      <c r="B465" s="179" t="s">
        <v>569</v>
      </c>
      <c r="C465" s="167" t="s">
        <v>80</v>
      </c>
      <c r="D465" s="185" t="s">
        <v>80</v>
      </c>
      <c r="E465" s="121"/>
      <c r="F465" s="139" t="str">
        <f t="shared" si="15"/>
        <v/>
      </c>
      <c r="G465" s="139" t="str">
        <f t="shared" si="16"/>
        <v/>
      </c>
    </row>
    <row r="466" spans="1:7" x14ac:dyDescent="0.25">
      <c r="A466" s="51" t="s">
        <v>2386</v>
      </c>
      <c r="B466" s="179" t="s">
        <v>569</v>
      </c>
      <c r="C466" s="167" t="s">
        <v>80</v>
      </c>
      <c r="D466" s="185" t="s">
        <v>80</v>
      </c>
      <c r="E466" s="121"/>
      <c r="F466" s="139" t="str">
        <f t="shared" si="15"/>
        <v/>
      </c>
      <c r="G466" s="139" t="str">
        <f t="shared" si="16"/>
        <v/>
      </c>
    </row>
    <row r="467" spans="1:7" x14ac:dyDescent="0.25">
      <c r="A467" s="51" t="s">
        <v>2387</v>
      </c>
      <c r="B467" s="179" t="s">
        <v>569</v>
      </c>
      <c r="C467" s="167" t="s">
        <v>80</v>
      </c>
      <c r="D467" s="185" t="s">
        <v>80</v>
      </c>
      <c r="E467" s="121"/>
      <c r="F467" s="139" t="str">
        <f t="shared" si="15"/>
        <v/>
      </c>
      <c r="G467" s="139" t="str">
        <f t="shared" si="16"/>
        <v/>
      </c>
    </row>
    <row r="468" spans="1:7" x14ac:dyDescent="0.25">
      <c r="A468" s="51" t="s">
        <v>2388</v>
      </c>
      <c r="B468" s="179" t="s">
        <v>569</v>
      </c>
      <c r="C468" s="167" t="s">
        <v>80</v>
      </c>
      <c r="D468" s="185" t="s">
        <v>80</v>
      </c>
      <c r="E468" s="121"/>
      <c r="F468" s="139" t="str">
        <f t="shared" si="15"/>
        <v/>
      </c>
      <c r="G468" s="139" t="str">
        <f t="shared" si="16"/>
        <v/>
      </c>
    </row>
    <row r="469" spans="1:7" x14ac:dyDescent="0.25">
      <c r="A469" s="51" t="s">
        <v>2389</v>
      </c>
      <c r="B469" s="179" t="s">
        <v>569</v>
      </c>
      <c r="C469" s="167" t="s">
        <v>80</v>
      </c>
      <c r="D469" s="185" t="s">
        <v>80</v>
      </c>
      <c r="E469" s="121"/>
      <c r="F469" s="139" t="str">
        <f t="shared" si="15"/>
        <v/>
      </c>
      <c r="G469" s="139" t="str">
        <f t="shared" si="16"/>
        <v/>
      </c>
    </row>
    <row r="470" spans="1:7" x14ac:dyDescent="0.25">
      <c r="A470" s="51" t="s">
        <v>2390</v>
      </c>
      <c r="B470" s="179" t="s">
        <v>569</v>
      </c>
      <c r="C470" s="167" t="s">
        <v>80</v>
      </c>
      <c r="D470" s="185" t="s">
        <v>80</v>
      </c>
      <c r="E470" s="121"/>
      <c r="F470" s="139" t="str">
        <f t="shared" si="15"/>
        <v/>
      </c>
      <c r="G470" s="139" t="str">
        <f t="shared" si="16"/>
        <v/>
      </c>
    </row>
    <row r="471" spans="1:7" x14ac:dyDescent="0.25">
      <c r="A471" s="51" t="s">
        <v>2391</v>
      </c>
      <c r="B471" s="179" t="s">
        <v>569</v>
      </c>
      <c r="C471" s="167" t="s">
        <v>80</v>
      </c>
      <c r="D471" s="185" t="s">
        <v>80</v>
      </c>
      <c r="E471" s="121"/>
      <c r="F471" s="139" t="str">
        <f t="shared" si="15"/>
        <v/>
      </c>
      <c r="G471" s="139" t="str">
        <f t="shared" si="16"/>
        <v/>
      </c>
    </row>
    <row r="472" spans="1:7" x14ac:dyDescent="0.25">
      <c r="A472" s="51" t="s">
        <v>2392</v>
      </c>
      <c r="B472" s="68" t="s">
        <v>136</v>
      </c>
      <c r="C472" s="134">
        <f>SUM(C448:C471)</f>
        <v>2.52</v>
      </c>
      <c r="D472" s="51">
        <f>SUM(D448:D471)</f>
        <v>2</v>
      </c>
      <c r="E472" s="121"/>
      <c r="F472" s="148">
        <f>SUM(F448:F471)</f>
        <v>1</v>
      </c>
      <c r="G472" s="148">
        <f>SUM(G448:G471)</f>
        <v>1</v>
      </c>
    </row>
    <row r="473" spans="1:7" x14ac:dyDescent="0.25">
      <c r="A473" s="70"/>
      <c r="B473" s="70" t="s">
        <v>2325</v>
      </c>
      <c r="C473" s="70" t="s">
        <v>642</v>
      </c>
      <c r="D473" s="70" t="s">
        <v>643</v>
      </c>
      <c r="E473" s="70"/>
      <c r="F473" s="70" t="s">
        <v>477</v>
      </c>
      <c r="G473" s="70" t="s">
        <v>644</v>
      </c>
    </row>
    <row r="474" spans="1:7" x14ac:dyDescent="0.25">
      <c r="A474" s="51" t="s">
        <v>1947</v>
      </c>
      <c r="B474" s="51" t="s">
        <v>675</v>
      </c>
      <c r="C474" s="184" t="s">
        <v>1193</v>
      </c>
      <c r="D474" s="51"/>
      <c r="E474" s="51"/>
      <c r="F474" s="51"/>
      <c r="G474" s="51"/>
    </row>
    <row r="475" spans="1:7" x14ac:dyDescent="0.25">
      <c r="A475" s="51"/>
      <c r="B475" s="51"/>
      <c r="C475" s="51"/>
      <c r="D475" s="51"/>
      <c r="E475" s="51"/>
      <c r="F475" s="51"/>
      <c r="G475" s="51"/>
    </row>
    <row r="476" spans="1:7" x14ac:dyDescent="0.25">
      <c r="A476" s="51"/>
      <c r="B476" s="68" t="s">
        <v>676</v>
      </c>
      <c r="C476" s="51"/>
      <c r="D476" s="51"/>
      <c r="E476" s="51"/>
      <c r="F476" s="51"/>
      <c r="G476" s="51"/>
    </row>
    <row r="477" spans="1:7" x14ac:dyDescent="0.25">
      <c r="A477" s="51" t="s">
        <v>1948</v>
      </c>
      <c r="B477" s="51" t="s">
        <v>678</v>
      </c>
      <c r="C477" s="167" t="s">
        <v>1193</v>
      </c>
      <c r="D477" s="185" t="s">
        <v>1193</v>
      </c>
      <c r="E477" s="51"/>
      <c r="F477" s="139" t="str">
        <f>IF($C$485=0,"",IF(C477="[for completion]","",IF(C477="","",C477/$C$485)))</f>
        <v/>
      </c>
      <c r="G477" s="139" t="str">
        <f>IF($D$485=0,"",IF(D477="[for completion]","",IF(D477="","",D477/$D$485)))</f>
        <v/>
      </c>
    </row>
    <row r="478" spans="1:7" x14ac:dyDescent="0.25">
      <c r="A478" s="51" t="s">
        <v>1949</v>
      </c>
      <c r="B478" s="51" t="s">
        <v>680</v>
      </c>
      <c r="C478" s="167" t="s">
        <v>1193</v>
      </c>
      <c r="D478" s="185" t="s">
        <v>1193</v>
      </c>
      <c r="E478" s="51"/>
      <c r="F478" s="139" t="str">
        <f t="shared" ref="F478:F484" si="17">IF($C$485=0,"",IF(C478="[for completion]","",IF(C478="","",C478/$C$485)))</f>
        <v/>
      </c>
      <c r="G478" s="139" t="str">
        <f t="shared" ref="G478:G484" si="18">IF($D$485=0,"",IF(D478="[for completion]","",IF(D478="","",D478/$D$485)))</f>
        <v/>
      </c>
    </row>
    <row r="479" spans="1:7" x14ac:dyDescent="0.25">
      <c r="A479" s="51" t="s">
        <v>1950</v>
      </c>
      <c r="B479" s="51" t="s">
        <v>682</v>
      </c>
      <c r="C479" s="167" t="s">
        <v>1193</v>
      </c>
      <c r="D479" s="185" t="s">
        <v>1193</v>
      </c>
      <c r="E479" s="51"/>
      <c r="F479" s="139" t="str">
        <f t="shared" si="17"/>
        <v/>
      </c>
      <c r="G479" s="139" t="str">
        <f t="shared" si="18"/>
        <v/>
      </c>
    </row>
    <row r="480" spans="1:7" x14ac:dyDescent="0.25">
      <c r="A480" s="51" t="s">
        <v>1951</v>
      </c>
      <c r="B480" s="51" t="s">
        <v>684</v>
      </c>
      <c r="C480" s="167" t="s">
        <v>1193</v>
      </c>
      <c r="D480" s="185" t="s">
        <v>1193</v>
      </c>
      <c r="E480" s="51"/>
      <c r="F480" s="139" t="str">
        <f t="shared" si="17"/>
        <v/>
      </c>
      <c r="G480" s="139" t="str">
        <f t="shared" si="18"/>
        <v/>
      </c>
    </row>
    <row r="481" spans="1:7" x14ac:dyDescent="0.25">
      <c r="A481" s="51" t="s">
        <v>1952</v>
      </c>
      <c r="B481" s="51" t="s">
        <v>686</v>
      </c>
      <c r="C481" s="167" t="s">
        <v>1193</v>
      </c>
      <c r="D481" s="185" t="s">
        <v>1193</v>
      </c>
      <c r="E481" s="51"/>
      <c r="F481" s="139" t="str">
        <f t="shared" si="17"/>
        <v/>
      </c>
      <c r="G481" s="139" t="str">
        <f t="shared" si="18"/>
        <v/>
      </c>
    </row>
    <row r="482" spans="1:7" x14ac:dyDescent="0.25">
      <c r="A482" s="51" t="s">
        <v>1953</v>
      </c>
      <c r="B482" s="51" t="s">
        <v>688</v>
      </c>
      <c r="C482" s="167" t="s">
        <v>1193</v>
      </c>
      <c r="D482" s="185" t="s">
        <v>1193</v>
      </c>
      <c r="E482" s="51"/>
      <c r="F482" s="139" t="str">
        <f t="shared" si="17"/>
        <v/>
      </c>
      <c r="G482" s="139" t="str">
        <f t="shared" si="18"/>
        <v/>
      </c>
    </row>
    <row r="483" spans="1:7" x14ac:dyDescent="0.25">
      <c r="A483" s="51" t="s">
        <v>1954</v>
      </c>
      <c r="B483" s="51" t="s">
        <v>690</v>
      </c>
      <c r="C483" s="167" t="s">
        <v>1193</v>
      </c>
      <c r="D483" s="185" t="s">
        <v>1193</v>
      </c>
      <c r="E483" s="51"/>
      <c r="F483" s="139" t="str">
        <f t="shared" si="17"/>
        <v/>
      </c>
      <c r="G483" s="139" t="str">
        <f t="shared" si="18"/>
        <v/>
      </c>
    </row>
    <row r="484" spans="1:7" x14ac:dyDescent="0.25">
      <c r="A484" s="51" t="s">
        <v>1955</v>
      </c>
      <c r="B484" s="51" t="s">
        <v>692</v>
      </c>
      <c r="C484" s="167" t="s">
        <v>1193</v>
      </c>
      <c r="D484" s="185" t="s">
        <v>1193</v>
      </c>
      <c r="E484" s="51"/>
      <c r="F484" s="139" t="str">
        <f t="shared" si="17"/>
        <v/>
      </c>
      <c r="G484" s="139" t="str">
        <f t="shared" si="18"/>
        <v/>
      </c>
    </row>
    <row r="485" spans="1:7" x14ac:dyDescent="0.25">
      <c r="A485" s="51" t="s">
        <v>1956</v>
      </c>
      <c r="B485" s="78" t="s">
        <v>136</v>
      </c>
      <c r="C485" s="132">
        <f>SUM(C477:C484)</f>
        <v>0</v>
      </c>
      <c r="D485" s="76">
        <f>SUM(D477:D484)</f>
        <v>0</v>
      </c>
      <c r="E485" s="51"/>
      <c r="F485" s="127">
        <f>SUM(F477:F484)</f>
        <v>0</v>
      </c>
      <c r="G485" s="127">
        <f>SUM(G477:G484)</f>
        <v>0</v>
      </c>
    </row>
    <row r="486" spans="1:7" x14ac:dyDescent="0.25">
      <c r="A486" s="51" t="s">
        <v>1957</v>
      </c>
      <c r="B486" s="80" t="s">
        <v>695</v>
      </c>
      <c r="C486" s="167"/>
      <c r="D486" s="185"/>
      <c r="E486" s="51"/>
      <c r="F486" s="139" t="s">
        <v>1649</v>
      </c>
      <c r="G486" s="139" t="s">
        <v>1649</v>
      </c>
    </row>
    <row r="487" spans="1:7" x14ac:dyDescent="0.25">
      <c r="A487" s="51" t="s">
        <v>1958</v>
      </c>
      <c r="B487" s="80" t="s">
        <v>697</v>
      </c>
      <c r="C487" s="167"/>
      <c r="D487" s="185"/>
      <c r="E487" s="51"/>
      <c r="F487" s="139" t="s">
        <v>1649</v>
      </c>
      <c r="G487" s="139" t="s">
        <v>1649</v>
      </c>
    </row>
    <row r="488" spans="1:7" x14ac:dyDescent="0.25">
      <c r="A488" s="51" t="s">
        <v>1959</v>
      </c>
      <c r="B488" s="80" t="s">
        <v>699</v>
      </c>
      <c r="C488" s="167"/>
      <c r="D488" s="185"/>
      <c r="E488" s="51"/>
      <c r="F488" s="139" t="s">
        <v>1649</v>
      </c>
      <c r="G488" s="139" t="s">
        <v>1649</v>
      </c>
    </row>
    <row r="489" spans="1:7" x14ac:dyDescent="0.25">
      <c r="A489" s="51" t="s">
        <v>2032</v>
      </c>
      <c r="B489" s="80" t="s">
        <v>701</v>
      </c>
      <c r="C489" s="167"/>
      <c r="D489" s="185"/>
      <c r="E489" s="51"/>
      <c r="F489" s="139" t="s">
        <v>1649</v>
      </c>
      <c r="G489" s="139" t="s">
        <v>1649</v>
      </c>
    </row>
    <row r="490" spans="1:7" x14ac:dyDescent="0.25">
      <c r="A490" s="51" t="s">
        <v>2033</v>
      </c>
      <c r="B490" s="80" t="s">
        <v>703</v>
      </c>
      <c r="C490" s="167"/>
      <c r="D490" s="185"/>
      <c r="E490" s="51"/>
      <c r="F490" s="139" t="s">
        <v>1649</v>
      </c>
      <c r="G490" s="139" t="s">
        <v>1649</v>
      </c>
    </row>
    <row r="491" spans="1:7" x14ac:dyDescent="0.25">
      <c r="A491" s="51" t="s">
        <v>2034</v>
      </c>
      <c r="B491" s="80" t="s">
        <v>705</v>
      </c>
      <c r="C491" s="167"/>
      <c r="D491" s="185"/>
      <c r="E491" s="51"/>
      <c r="F491" s="139" t="s">
        <v>1649</v>
      </c>
      <c r="G491" s="139" t="s">
        <v>1649</v>
      </c>
    </row>
    <row r="492" spans="1:7" x14ac:dyDescent="0.25">
      <c r="A492" s="51" t="s">
        <v>2035</v>
      </c>
      <c r="B492" s="80"/>
      <c r="C492" s="51"/>
      <c r="D492" s="51"/>
      <c r="E492" s="51"/>
      <c r="F492" s="77"/>
      <c r="G492" s="77"/>
    </row>
    <row r="493" spans="1:7" x14ac:dyDescent="0.25">
      <c r="A493" s="51" t="s">
        <v>2036</v>
      </c>
      <c r="B493" s="80"/>
      <c r="C493" s="51"/>
      <c r="D493" s="51"/>
      <c r="E493" s="51"/>
      <c r="F493" s="77"/>
      <c r="G493" s="77"/>
    </row>
    <row r="494" spans="1:7" x14ac:dyDescent="0.25">
      <c r="A494" s="51" t="s">
        <v>2037</v>
      </c>
      <c r="B494" s="80"/>
      <c r="C494" s="51"/>
      <c r="D494" s="51"/>
      <c r="E494" s="51"/>
      <c r="F494" s="121"/>
      <c r="G494" s="121"/>
    </row>
    <row r="495" spans="1:7" x14ac:dyDescent="0.25">
      <c r="A495" s="70"/>
      <c r="B495" s="70" t="s">
        <v>2393</v>
      </c>
      <c r="C495" s="70" t="s">
        <v>642</v>
      </c>
      <c r="D495" s="70" t="s">
        <v>643</v>
      </c>
      <c r="E495" s="70"/>
      <c r="F495" s="70" t="s">
        <v>477</v>
      </c>
      <c r="G495" s="70" t="s">
        <v>644</v>
      </c>
    </row>
    <row r="496" spans="1:7" x14ac:dyDescent="0.25">
      <c r="A496" s="51" t="s">
        <v>1960</v>
      </c>
      <c r="B496" s="51" t="s">
        <v>675</v>
      </c>
      <c r="C496" s="184">
        <v>0.27</v>
      </c>
      <c r="D496" s="51"/>
      <c r="E496" s="51"/>
      <c r="F496" s="51"/>
      <c r="G496" s="51"/>
    </row>
    <row r="497" spans="1:7" x14ac:dyDescent="0.25">
      <c r="A497" s="51"/>
      <c r="B497" s="51"/>
      <c r="C497" s="51"/>
      <c r="D497" s="51"/>
      <c r="E497" s="51"/>
      <c r="F497" s="51"/>
      <c r="G497" s="51"/>
    </row>
    <row r="498" spans="1:7" x14ac:dyDescent="0.25">
      <c r="A498" s="51"/>
      <c r="B498" s="68" t="s">
        <v>676</v>
      </c>
      <c r="C498" s="51"/>
      <c r="D498" s="51"/>
      <c r="E498" s="51"/>
      <c r="F498" s="51"/>
      <c r="G498" s="51"/>
    </row>
    <row r="499" spans="1:7" x14ac:dyDescent="0.25">
      <c r="A499" s="51" t="s">
        <v>1961</v>
      </c>
      <c r="B499" s="51" t="s">
        <v>678</v>
      </c>
      <c r="C499" s="167">
        <v>2.5099999999999998</v>
      </c>
      <c r="D499" s="185" t="s">
        <v>1193</v>
      </c>
      <c r="E499" s="51"/>
      <c r="F499" s="139">
        <f>IF($C$507=0,"",IF(C499="[for completion]","",IF(C499="","",C499/$C$507)))</f>
        <v>0.99603174603174616</v>
      </c>
      <c r="G499" s="139" t="str">
        <f>IF($D$507=0,"",IF(D499="[for completion]","",IF(D499="","",D499/$D$507)))</f>
        <v/>
      </c>
    </row>
    <row r="500" spans="1:7" x14ac:dyDescent="0.25">
      <c r="A500" s="51" t="s">
        <v>1962</v>
      </c>
      <c r="B500" s="51" t="s">
        <v>680</v>
      </c>
      <c r="C500" s="167">
        <v>0.01</v>
      </c>
      <c r="D500" s="185" t="s">
        <v>1193</v>
      </c>
      <c r="E500" s="51"/>
      <c r="F500" s="139">
        <f t="shared" ref="F500:F506" si="19">IF($C$507=0,"",IF(C500="[for completion]","",IF(C500="","",C500/$C$507)))</f>
        <v>3.9682539682539689E-3</v>
      </c>
      <c r="G500" s="139" t="str">
        <f t="shared" ref="G500:G506" si="20">IF($D$507=0,"",IF(D500="[for completion]","",IF(D500="","",D500/$D$507)))</f>
        <v/>
      </c>
    </row>
    <row r="501" spans="1:7" x14ac:dyDescent="0.25">
      <c r="A501" s="51" t="s">
        <v>1963</v>
      </c>
      <c r="B501" s="51" t="s">
        <v>682</v>
      </c>
      <c r="C501" s="167">
        <v>0</v>
      </c>
      <c r="D501" s="185" t="s">
        <v>1193</v>
      </c>
      <c r="E501" s="51"/>
      <c r="F501" s="139">
        <f t="shared" si="19"/>
        <v>0</v>
      </c>
      <c r="G501" s="139" t="str">
        <f t="shared" si="20"/>
        <v/>
      </c>
    </row>
    <row r="502" spans="1:7" x14ac:dyDescent="0.25">
      <c r="A502" s="51" t="s">
        <v>1964</v>
      </c>
      <c r="B502" s="51" t="s">
        <v>684</v>
      </c>
      <c r="C502" s="167">
        <v>0</v>
      </c>
      <c r="D502" s="185" t="s">
        <v>1193</v>
      </c>
      <c r="E502" s="51"/>
      <c r="F502" s="139">
        <f t="shared" si="19"/>
        <v>0</v>
      </c>
      <c r="G502" s="139" t="str">
        <f t="shared" si="20"/>
        <v/>
      </c>
    </row>
    <row r="503" spans="1:7" x14ac:dyDescent="0.25">
      <c r="A503" s="51" t="s">
        <v>1965</v>
      </c>
      <c r="B503" s="51" t="s">
        <v>686</v>
      </c>
      <c r="C503" s="167">
        <v>0</v>
      </c>
      <c r="D503" s="185" t="s">
        <v>1193</v>
      </c>
      <c r="E503" s="51"/>
      <c r="F503" s="139">
        <f t="shared" si="19"/>
        <v>0</v>
      </c>
      <c r="G503" s="139" t="str">
        <f t="shared" si="20"/>
        <v/>
      </c>
    </row>
    <row r="504" spans="1:7" x14ac:dyDescent="0.25">
      <c r="A504" s="51" t="s">
        <v>1966</v>
      </c>
      <c r="B504" s="51" t="s">
        <v>688</v>
      </c>
      <c r="C504" s="167">
        <v>0</v>
      </c>
      <c r="D504" s="185" t="s">
        <v>1193</v>
      </c>
      <c r="E504" s="51"/>
      <c r="F504" s="139">
        <f t="shared" si="19"/>
        <v>0</v>
      </c>
      <c r="G504" s="139" t="str">
        <f t="shared" si="20"/>
        <v/>
      </c>
    </row>
    <row r="505" spans="1:7" x14ac:dyDescent="0.25">
      <c r="A505" s="51" t="s">
        <v>1967</v>
      </c>
      <c r="B505" s="51" t="s">
        <v>690</v>
      </c>
      <c r="C505" s="167">
        <v>0</v>
      </c>
      <c r="D505" s="185" t="s">
        <v>1193</v>
      </c>
      <c r="E505" s="51"/>
      <c r="F505" s="139">
        <f t="shared" si="19"/>
        <v>0</v>
      </c>
      <c r="G505" s="139" t="str">
        <f t="shared" si="20"/>
        <v/>
      </c>
    </row>
    <row r="506" spans="1:7" x14ac:dyDescent="0.25">
      <c r="A506" s="51" t="s">
        <v>1968</v>
      </c>
      <c r="B506" s="51" t="s">
        <v>692</v>
      </c>
      <c r="C506" s="167">
        <v>0</v>
      </c>
      <c r="D506" s="178" t="s">
        <v>1193</v>
      </c>
      <c r="E506" s="51"/>
      <c r="F506" s="139">
        <f t="shared" si="19"/>
        <v>0</v>
      </c>
      <c r="G506" s="139" t="str">
        <f t="shared" si="20"/>
        <v/>
      </c>
    </row>
    <row r="507" spans="1:7" x14ac:dyDescent="0.25">
      <c r="A507" s="51" t="s">
        <v>1969</v>
      </c>
      <c r="B507" s="78" t="s">
        <v>136</v>
      </c>
      <c r="C507" s="132">
        <f>SUM(C499:C506)</f>
        <v>2.5199999999999996</v>
      </c>
      <c r="D507" s="76">
        <f>SUM(D499:D506)</f>
        <v>0</v>
      </c>
      <c r="E507" s="51"/>
      <c r="F507" s="127">
        <f>SUM(F499:F506)</f>
        <v>1.0000000000000002</v>
      </c>
      <c r="G507" s="127">
        <f>SUM(G499:G506)</f>
        <v>0</v>
      </c>
    </row>
    <row r="508" spans="1:7" x14ac:dyDescent="0.25">
      <c r="A508" s="51" t="s">
        <v>2038</v>
      </c>
      <c r="B508" s="80" t="s">
        <v>695</v>
      </c>
      <c r="C508" s="132"/>
      <c r="D508" s="133"/>
      <c r="E508" s="51"/>
      <c r="F508" s="139" t="s">
        <v>1649</v>
      </c>
      <c r="G508" s="139" t="s">
        <v>1649</v>
      </c>
    </row>
    <row r="509" spans="1:7" x14ac:dyDescent="0.25">
      <c r="A509" s="51" t="s">
        <v>2039</v>
      </c>
      <c r="B509" s="80" t="s">
        <v>697</v>
      </c>
      <c r="C509" s="132"/>
      <c r="D509" s="133"/>
      <c r="E509" s="51"/>
      <c r="F509" s="139" t="s">
        <v>1649</v>
      </c>
      <c r="G509" s="139" t="s">
        <v>1649</v>
      </c>
    </row>
    <row r="510" spans="1:7" x14ac:dyDescent="0.25">
      <c r="A510" s="51" t="s">
        <v>2040</v>
      </c>
      <c r="B510" s="80" t="s">
        <v>699</v>
      </c>
      <c r="C510" s="132"/>
      <c r="D510" s="133"/>
      <c r="E510" s="51"/>
      <c r="F510" s="139" t="s">
        <v>1649</v>
      </c>
      <c r="G510" s="139" t="s">
        <v>1649</v>
      </c>
    </row>
    <row r="511" spans="1:7" x14ac:dyDescent="0.25">
      <c r="A511" s="51" t="s">
        <v>2215</v>
      </c>
      <c r="B511" s="80" t="s">
        <v>701</v>
      </c>
      <c r="C511" s="132"/>
      <c r="D511" s="133"/>
      <c r="E511" s="51"/>
      <c r="F511" s="139" t="s">
        <v>1649</v>
      </c>
      <c r="G511" s="139" t="s">
        <v>1649</v>
      </c>
    </row>
    <row r="512" spans="1:7" x14ac:dyDescent="0.25">
      <c r="A512" s="51" t="s">
        <v>2216</v>
      </c>
      <c r="B512" s="80" t="s">
        <v>703</v>
      </c>
      <c r="C512" s="132"/>
      <c r="D512" s="133"/>
      <c r="E512" s="51"/>
      <c r="F512" s="139" t="s">
        <v>1649</v>
      </c>
      <c r="G512" s="139" t="s">
        <v>1649</v>
      </c>
    </row>
    <row r="513" spans="1:7" x14ac:dyDescent="0.25">
      <c r="A513" s="51" t="s">
        <v>2217</v>
      </c>
      <c r="B513" s="80" t="s">
        <v>705</v>
      </c>
      <c r="C513" s="132"/>
      <c r="D513" s="133"/>
      <c r="E513" s="51"/>
      <c r="F513" s="139" t="s">
        <v>1649</v>
      </c>
      <c r="G513" s="139" t="s">
        <v>1649</v>
      </c>
    </row>
    <row r="514" spans="1:7" x14ac:dyDescent="0.25">
      <c r="A514" s="51" t="s">
        <v>2218</v>
      </c>
      <c r="B514" s="80"/>
      <c r="C514" s="51"/>
      <c r="D514" s="51"/>
      <c r="E514" s="51"/>
      <c r="F514" s="139"/>
      <c r="G514" s="139"/>
    </row>
    <row r="515" spans="1:7" x14ac:dyDescent="0.25">
      <c r="A515" s="51" t="s">
        <v>2219</v>
      </c>
      <c r="B515" s="80"/>
      <c r="C515" s="51"/>
      <c r="D515" s="51"/>
      <c r="E515" s="51"/>
      <c r="F515" s="139"/>
      <c r="G515" s="139"/>
    </row>
    <row r="516" spans="1:7" x14ac:dyDescent="0.25">
      <c r="A516" s="51" t="s">
        <v>2220</v>
      </c>
      <c r="B516" s="80"/>
      <c r="C516" s="51"/>
      <c r="D516" s="51"/>
      <c r="E516" s="51"/>
      <c r="F516" s="139"/>
      <c r="G516" s="127"/>
    </row>
    <row r="517" spans="1:7" x14ac:dyDescent="0.25">
      <c r="A517" s="70"/>
      <c r="B517" s="70" t="s">
        <v>2394</v>
      </c>
      <c r="C517" s="70" t="s">
        <v>761</v>
      </c>
      <c r="D517" s="70"/>
      <c r="E517" s="70"/>
      <c r="F517" s="70"/>
      <c r="G517" s="70"/>
    </row>
    <row r="518" spans="1:7" x14ac:dyDescent="0.25">
      <c r="A518" s="51" t="s">
        <v>2041</v>
      </c>
      <c r="B518" s="68" t="s">
        <v>762</v>
      </c>
      <c r="C518" s="184">
        <v>0</v>
      </c>
      <c r="D518" s="184"/>
      <c r="E518" s="51"/>
      <c r="F518" s="51"/>
      <c r="G518" s="51"/>
    </row>
    <row r="519" spans="1:7" x14ac:dyDescent="0.25">
      <c r="A519" s="51" t="s">
        <v>2042</v>
      </c>
      <c r="B519" s="68" t="s">
        <v>763</v>
      </c>
      <c r="C519" s="184">
        <v>0.67744000000000004</v>
      </c>
      <c r="D519" s="184"/>
      <c r="E519" s="51"/>
      <c r="F519" s="51"/>
      <c r="G519" s="51"/>
    </row>
    <row r="520" spans="1:7" x14ac:dyDescent="0.25">
      <c r="A520" s="51" t="s">
        <v>2043</v>
      </c>
      <c r="B520" s="68" t="s">
        <v>764</v>
      </c>
      <c r="C520" s="184">
        <v>0</v>
      </c>
      <c r="D520" s="184"/>
      <c r="E520" s="51"/>
      <c r="F520" s="51"/>
      <c r="G520" s="51"/>
    </row>
    <row r="521" spans="1:7" x14ac:dyDescent="0.25">
      <c r="A521" s="51" t="s">
        <v>2044</v>
      </c>
      <c r="B521" s="68" t="s">
        <v>765</v>
      </c>
      <c r="C521" s="184">
        <v>0</v>
      </c>
      <c r="D521" s="184"/>
      <c r="E521" s="51"/>
      <c r="F521" s="51"/>
      <c r="G521" s="51"/>
    </row>
    <row r="522" spans="1:7" x14ac:dyDescent="0.25">
      <c r="A522" s="51" t="s">
        <v>2045</v>
      </c>
      <c r="B522" s="68" t="s">
        <v>766</v>
      </c>
      <c r="C522" s="184" t="s">
        <v>3121</v>
      </c>
      <c r="D522" s="184"/>
      <c r="E522" s="51"/>
      <c r="F522" s="51"/>
      <c r="G522" s="51"/>
    </row>
    <row r="523" spans="1:7" x14ac:dyDescent="0.25">
      <c r="A523" s="51" t="s">
        <v>2046</v>
      </c>
      <c r="B523" s="68" t="s">
        <v>767</v>
      </c>
      <c r="C523" s="184">
        <v>0.32256000000000001</v>
      </c>
      <c r="D523" s="184"/>
      <c r="E523" s="51"/>
      <c r="F523" s="51"/>
      <c r="G523" s="51"/>
    </row>
    <row r="524" spans="1:7" x14ac:dyDescent="0.25">
      <c r="A524" s="51" t="s">
        <v>2047</v>
      </c>
      <c r="B524" s="68" t="s">
        <v>768</v>
      </c>
      <c r="C524" s="184">
        <v>0</v>
      </c>
      <c r="D524" s="184"/>
      <c r="E524" s="51"/>
      <c r="F524" s="51"/>
      <c r="G524" s="51"/>
    </row>
    <row r="525" spans="1:7" x14ac:dyDescent="0.25">
      <c r="A525" s="51" t="s">
        <v>2048</v>
      </c>
      <c r="B525" s="68" t="s">
        <v>2204</v>
      </c>
      <c r="C525" s="184">
        <v>0</v>
      </c>
      <c r="D525" s="184"/>
      <c r="E525" s="51"/>
      <c r="F525" s="51"/>
      <c r="G525" s="51"/>
    </row>
    <row r="526" spans="1:7" x14ac:dyDescent="0.25">
      <c r="A526" s="51" t="s">
        <v>2049</v>
      </c>
      <c r="B526" s="68" t="s">
        <v>2205</v>
      </c>
      <c r="C526" s="184">
        <v>0</v>
      </c>
      <c r="D526" s="184"/>
      <c r="E526" s="51"/>
      <c r="F526" s="51"/>
      <c r="G526" s="51"/>
    </row>
    <row r="527" spans="1:7" x14ac:dyDescent="0.25">
      <c r="A527" s="51" t="s">
        <v>2050</v>
      </c>
      <c r="B527" s="68" t="s">
        <v>2206</v>
      </c>
      <c r="C527" s="184" t="s">
        <v>3121</v>
      </c>
      <c r="D527" s="184"/>
      <c r="E527" s="51"/>
      <c r="F527" s="51"/>
      <c r="G527" s="51"/>
    </row>
    <row r="528" spans="1:7" x14ac:dyDescent="0.25">
      <c r="A528" s="51" t="s">
        <v>2108</v>
      </c>
      <c r="B528" s="68" t="s">
        <v>769</v>
      </c>
      <c r="C528" s="184">
        <v>0</v>
      </c>
      <c r="D528" s="184"/>
      <c r="E528" s="51"/>
      <c r="F528" s="51"/>
      <c r="G528" s="51"/>
    </row>
    <row r="529" spans="1:7" x14ac:dyDescent="0.25">
      <c r="A529" s="51" t="s">
        <v>2221</v>
      </c>
      <c r="B529" s="68" t="s">
        <v>2993</v>
      </c>
      <c r="C529" s="184">
        <v>0</v>
      </c>
      <c r="D529" s="184"/>
      <c r="E529" s="51"/>
      <c r="F529" s="51"/>
      <c r="G529" s="51"/>
    </row>
    <row r="530" spans="1:7" x14ac:dyDescent="0.25">
      <c r="A530" s="51" t="s">
        <v>2222</v>
      </c>
      <c r="B530" s="68" t="s">
        <v>134</v>
      </c>
      <c r="C530" s="184" t="s">
        <v>3121</v>
      </c>
      <c r="D530" s="184"/>
      <c r="E530" s="51"/>
      <c r="F530" s="51"/>
      <c r="G530" s="51"/>
    </row>
    <row r="531" spans="1:7" x14ac:dyDescent="0.25">
      <c r="A531" s="51" t="s">
        <v>2223</v>
      </c>
      <c r="B531" s="80" t="s">
        <v>2207</v>
      </c>
      <c r="C531" s="184"/>
      <c r="D531" s="164"/>
      <c r="E531" s="51"/>
      <c r="F531" s="51"/>
      <c r="G531" s="51"/>
    </row>
    <row r="532" spans="1:7" x14ac:dyDescent="0.25">
      <c r="A532" s="51" t="s">
        <v>2224</v>
      </c>
      <c r="B532" s="80" t="s">
        <v>138</v>
      </c>
      <c r="C532" s="184"/>
      <c r="D532" s="164"/>
      <c r="E532" s="51"/>
      <c r="F532" s="51"/>
      <c r="G532" s="51"/>
    </row>
    <row r="533" spans="1:7" x14ac:dyDescent="0.25">
      <c r="A533" s="51" t="s">
        <v>2225</v>
      </c>
      <c r="B533" s="80" t="s">
        <v>138</v>
      </c>
      <c r="C533" s="184"/>
      <c r="D533" s="164"/>
      <c r="E533" s="51"/>
      <c r="F533" s="51"/>
      <c r="G533" s="51"/>
    </row>
    <row r="534" spans="1:7" x14ac:dyDescent="0.25">
      <c r="A534" s="51" t="s">
        <v>2395</v>
      </c>
      <c r="B534" s="80" t="s">
        <v>138</v>
      </c>
      <c r="C534" s="184"/>
      <c r="D534" s="164"/>
      <c r="E534" s="51"/>
      <c r="F534" s="51"/>
      <c r="G534" s="51"/>
    </row>
    <row r="535" spans="1:7" x14ac:dyDescent="0.25">
      <c r="A535" s="51" t="s">
        <v>2396</v>
      </c>
      <c r="B535" s="80" t="s">
        <v>138</v>
      </c>
      <c r="C535" s="184"/>
      <c r="D535" s="164"/>
      <c r="E535" s="51"/>
      <c r="F535" s="51"/>
      <c r="G535" s="51"/>
    </row>
    <row r="536" spans="1:7" x14ac:dyDescent="0.25">
      <c r="A536" s="51" t="s">
        <v>2397</v>
      </c>
      <c r="B536" s="80" t="s">
        <v>138</v>
      </c>
      <c r="C536" s="184"/>
      <c r="D536" s="164"/>
      <c r="E536" s="51"/>
      <c r="F536" s="51"/>
      <c r="G536" s="51"/>
    </row>
    <row r="537" spans="1:7" x14ac:dyDescent="0.25">
      <c r="A537" s="51" t="s">
        <v>2398</v>
      </c>
      <c r="B537" s="80" t="s">
        <v>138</v>
      </c>
      <c r="C537" s="184"/>
      <c r="D537" s="164"/>
      <c r="E537" s="51"/>
      <c r="F537" s="51"/>
      <c r="G537" s="51"/>
    </row>
    <row r="538" spans="1:7" x14ac:dyDescent="0.25">
      <c r="A538" s="51" t="s">
        <v>2399</v>
      </c>
      <c r="B538" s="80" t="s">
        <v>138</v>
      </c>
      <c r="C538" s="184"/>
      <c r="D538" s="164"/>
      <c r="E538" s="51"/>
      <c r="F538" s="51"/>
      <c r="G538" s="51"/>
    </row>
    <row r="539" spans="1:7" x14ac:dyDescent="0.25">
      <c r="A539" s="51" t="s">
        <v>2400</v>
      </c>
      <c r="B539" s="80" t="s">
        <v>138</v>
      </c>
      <c r="C539" s="184"/>
      <c r="D539" s="164"/>
      <c r="E539" s="51"/>
      <c r="F539" s="51"/>
      <c r="G539" s="51"/>
    </row>
    <row r="540" spans="1:7" x14ac:dyDescent="0.25">
      <c r="A540" s="51" t="s">
        <v>2401</v>
      </c>
      <c r="B540" s="80" t="s">
        <v>138</v>
      </c>
      <c r="C540" s="184"/>
      <c r="D540" s="164"/>
      <c r="E540" s="51"/>
      <c r="F540" s="51"/>
      <c r="G540" s="51"/>
    </row>
    <row r="541" spans="1:7" x14ac:dyDescent="0.25">
      <c r="A541" s="51" t="s">
        <v>2402</v>
      </c>
      <c r="B541" s="80" t="s">
        <v>138</v>
      </c>
      <c r="C541" s="184"/>
      <c r="D541" s="164"/>
      <c r="E541" s="51"/>
      <c r="F541" s="51"/>
      <c r="G541" s="51"/>
    </row>
    <row r="542" spans="1:7" x14ac:dyDescent="0.25">
      <c r="A542" s="51" t="s">
        <v>2403</v>
      </c>
      <c r="B542" s="80" t="s">
        <v>138</v>
      </c>
      <c r="C542" s="184"/>
      <c r="D542" s="164"/>
      <c r="E542" s="51"/>
      <c r="F542" s="51"/>
      <c r="G542" s="49"/>
    </row>
    <row r="543" spans="1:7" x14ac:dyDescent="0.25">
      <c r="A543" s="51" t="s">
        <v>2404</v>
      </c>
      <c r="B543" s="80" t="s">
        <v>138</v>
      </c>
      <c r="C543" s="184"/>
      <c r="D543" s="164"/>
      <c r="E543" s="51"/>
      <c r="F543" s="51"/>
      <c r="G543" s="49"/>
    </row>
    <row r="544" spans="1:7" x14ac:dyDescent="0.25">
      <c r="A544" s="51" t="s">
        <v>2405</v>
      </c>
      <c r="B544" s="80" t="s">
        <v>138</v>
      </c>
      <c r="C544" s="184"/>
      <c r="D544" s="164"/>
      <c r="E544" s="51"/>
      <c r="F544" s="51"/>
      <c r="G544" s="49"/>
    </row>
    <row r="545" spans="1:7" x14ac:dyDescent="0.25">
      <c r="A545" s="70"/>
      <c r="B545" s="70" t="s">
        <v>2406</v>
      </c>
      <c r="C545" s="70" t="s">
        <v>105</v>
      </c>
      <c r="D545" s="70" t="s">
        <v>1638</v>
      </c>
      <c r="E545" s="70"/>
      <c r="F545" s="70" t="s">
        <v>477</v>
      </c>
      <c r="G545" s="70" t="s">
        <v>1946</v>
      </c>
    </row>
    <row r="546" spans="1:7" x14ac:dyDescent="0.25">
      <c r="A546" s="51" t="s">
        <v>2109</v>
      </c>
      <c r="B546" s="179" t="s">
        <v>3141</v>
      </c>
      <c r="C546" s="164">
        <v>0.81</v>
      </c>
      <c r="D546" s="164">
        <v>1</v>
      </c>
      <c r="E546" s="57"/>
      <c r="F546" s="139">
        <f>IF($C$564=0,"",IF(C546="[for completion]","",IF(C546="","",C546/$C$564)))</f>
        <v>0.32142857142857145</v>
      </c>
      <c r="G546" s="139">
        <f>IF($D$564=0,"",IF(D546="[for completion]","",IF(D546="","",D546/$D$564)))</f>
        <v>0.5</v>
      </c>
    </row>
    <row r="547" spans="1:7" x14ac:dyDescent="0.25">
      <c r="A547" s="51" t="s">
        <v>2110</v>
      </c>
      <c r="B547" s="179" t="s">
        <v>3142</v>
      </c>
      <c r="C547" s="164">
        <v>1.71</v>
      </c>
      <c r="D547" s="164">
        <v>1</v>
      </c>
      <c r="E547" s="57"/>
      <c r="F547" s="139">
        <f t="shared" ref="F547:F563" si="21">IF($C$564=0,"",IF(C547="[for completion]","",IF(C547="","",C547/$C$564)))</f>
        <v>0.6785714285714286</v>
      </c>
      <c r="G547" s="139">
        <f t="shared" ref="G547:G563" si="22">IF($D$564=0,"",IF(D547="[for completion]","",IF(D547="","",D547/$D$564)))</f>
        <v>0.5</v>
      </c>
    </row>
    <row r="548" spans="1:7" x14ac:dyDescent="0.25">
      <c r="A548" s="51" t="s">
        <v>2111</v>
      </c>
      <c r="B548" s="179" t="s">
        <v>3143</v>
      </c>
      <c r="C548" s="164">
        <v>0</v>
      </c>
      <c r="D548" s="164">
        <v>0</v>
      </c>
      <c r="E548" s="57"/>
      <c r="F548" s="139">
        <f t="shared" si="21"/>
        <v>0</v>
      </c>
      <c r="G548" s="139">
        <f t="shared" si="22"/>
        <v>0</v>
      </c>
    </row>
    <row r="549" spans="1:7" x14ac:dyDescent="0.25">
      <c r="A549" s="51" t="s">
        <v>2112</v>
      </c>
      <c r="B549" s="179" t="s">
        <v>3144</v>
      </c>
      <c r="C549" s="164">
        <v>0</v>
      </c>
      <c r="D549" s="164">
        <v>0</v>
      </c>
      <c r="E549" s="57"/>
      <c r="F549" s="139">
        <f t="shared" si="21"/>
        <v>0</v>
      </c>
      <c r="G549" s="139">
        <f t="shared" si="22"/>
        <v>0</v>
      </c>
    </row>
    <row r="550" spans="1:7" x14ac:dyDescent="0.25">
      <c r="A550" s="51" t="s">
        <v>2113</v>
      </c>
      <c r="B550" s="179" t="s">
        <v>3145</v>
      </c>
      <c r="C550" s="164">
        <v>0</v>
      </c>
      <c r="D550" s="164">
        <v>0</v>
      </c>
      <c r="E550" s="57"/>
      <c r="F550" s="139">
        <f t="shared" si="21"/>
        <v>0</v>
      </c>
      <c r="G550" s="139">
        <f t="shared" si="22"/>
        <v>0</v>
      </c>
    </row>
    <row r="551" spans="1:7" x14ac:dyDescent="0.25">
      <c r="A551" s="51" t="s">
        <v>2226</v>
      </c>
      <c r="B551" s="179" t="s">
        <v>3146</v>
      </c>
      <c r="C551" s="164">
        <v>0</v>
      </c>
      <c r="D551" s="164">
        <v>0</v>
      </c>
      <c r="E551" s="57"/>
      <c r="F551" s="139">
        <f t="shared" si="21"/>
        <v>0</v>
      </c>
      <c r="G551" s="139">
        <f t="shared" si="22"/>
        <v>0</v>
      </c>
    </row>
    <row r="552" spans="1:7" x14ac:dyDescent="0.25">
      <c r="A552" s="51" t="s">
        <v>2227</v>
      </c>
      <c r="B552" s="179" t="s">
        <v>3106</v>
      </c>
      <c r="C552" s="164">
        <v>0</v>
      </c>
      <c r="D552" s="164">
        <v>0</v>
      </c>
      <c r="E552" s="57"/>
      <c r="F552" s="139">
        <f t="shared" si="21"/>
        <v>0</v>
      </c>
      <c r="G552" s="139">
        <f t="shared" si="22"/>
        <v>0</v>
      </c>
    </row>
    <row r="553" spans="1:7" x14ac:dyDescent="0.25">
      <c r="A553" s="51" t="s">
        <v>2228</v>
      </c>
      <c r="B553" s="179" t="s">
        <v>3147</v>
      </c>
      <c r="C553" s="164" t="s">
        <v>80</v>
      </c>
      <c r="D553" s="164" t="s">
        <v>80</v>
      </c>
      <c r="E553" s="57"/>
      <c r="F553" s="139" t="str">
        <f t="shared" si="21"/>
        <v/>
      </c>
      <c r="G553" s="139" t="str">
        <f t="shared" si="22"/>
        <v/>
      </c>
    </row>
    <row r="554" spans="1:7" x14ac:dyDescent="0.25">
      <c r="A554" s="51" t="s">
        <v>2229</v>
      </c>
      <c r="B554" s="179" t="s">
        <v>3148</v>
      </c>
      <c r="C554" s="164" t="s">
        <v>80</v>
      </c>
      <c r="D554" s="164" t="s">
        <v>80</v>
      </c>
      <c r="E554" s="57"/>
      <c r="F554" s="139" t="str">
        <f t="shared" si="21"/>
        <v/>
      </c>
      <c r="G554" s="139" t="str">
        <f t="shared" si="22"/>
        <v/>
      </c>
    </row>
    <row r="555" spans="1:7" x14ac:dyDescent="0.25">
      <c r="A555" s="51" t="s">
        <v>2230</v>
      </c>
      <c r="B555" s="179" t="s">
        <v>3149</v>
      </c>
      <c r="C555" s="164" t="s">
        <v>80</v>
      </c>
      <c r="D555" s="164" t="s">
        <v>80</v>
      </c>
      <c r="E555" s="57"/>
      <c r="F555" s="139" t="str">
        <f t="shared" si="21"/>
        <v/>
      </c>
      <c r="G555" s="139" t="str">
        <f t="shared" si="22"/>
        <v/>
      </c>
    </row>
    <row r="556" spans="1:7" x14ac:dyDescent="0.25">
      <c r="A556" s="51" t="s">
        <v>2231</v>
      </c>
      <c r="B556" s="179" t="s">
        <v>3150</v>
      </c>
      <c r="C556" s="164" t="s">
        <v>80</v>
      </c>
      <c r="D556" s="164" t="s">
        <v>80</v>
      </c>
      <c r="E556" s="57"/>
      <c r="F556" s="139" t="str">
        <f t="shared" si="21"/>
        <v/>
      </c>
      <c r="G556" s="139" t="str">
        <f t="shared" si="22"/>
        <v/>
      </c>
    </row>
    <row r="557" spans="1:7" x14ac:dyDescent="0.25">
      <c r="A557" s="51" t="s">
        <v>2232</v>
      </c>
      <c r="B557" s="179" t="s">
        <v>3151</v>
      </c>
      <c r="C557" s="164" t="s">
        <v>80</v>
      </c>
      <c r="D557" s="164" t="s">
        <v>80</v>
      </c>
      <c r="E557" s="57"/>
      <c r="F557" s="139" t="str">
        <f t="shared" si="21"/>
        <v/>
      </c>
      <c r="G557" s="139" t="str">
        <f t="shared" si="22"/>
        <v/>
      </c>
    </row>
    <row r="558" spans="1:7" x14ac:dyDescent="0.25">
      <c r="A558" s="51" t="s">
        <v>2233</v>
      </c>
      <c r="B558" s="179" t="s">
        <v>3152</v>
      </c>
      <c r="C558" s="164" t="s">
        <v>80</v>
      </c>
      <c r="D558" s="164" t="s">
        <v>80</v>
      </c>
      <c r="E558" s="57"/>
      <c r="F558" s="139" t="str">
        <f t="shared" si="21"/>
        <v/>
      </c>
      <c r="G558" s="139" t="str">
        <f t="shared" si="22"/>
        <v/>
      </c>
    </row>
    <row r="559" spans="1:7" x14ac:dyDescent="0.25">
      <c r="A559" s="51" t="s">
        <v>2234</v>
      </c>
      <c r="B559" s="179" t="s">
        <v>3153</v>
      </c>
      <c r="C559" s="164" t="s">
        <v>80</v>
      </c>
      <c r="D559" s="164" t="s">
        <v>80</v>
      </c>
      <c r="E559" s="57"/>
      <c r="F559" s="139" t="str">
        <f t="shared" si="21"/>
        <v/>
      </c>
      <c r="G559" s="139" t="str">
        <f t="shared" si="22"/>
        <v/>
      </c>
    </row>
    <row r="560" spans="1:7" x14ac:dyDescent="0.25">
      <c r="A560" s="51" t="s">
        <v>2235</v>
      </c>
      <c r="B560" s="179" t="s">
        <v>569</v>
      </c>
      <c r="C560" s="164" t="s">
        <v>80</v>
      </c>
      <c r="D560" s="164" t="s">
        <v>80</v>
      </c>
      <c r="E560" s="57"/>
      <c r="F560" s="139" t="str">
        <f t="shared" si="21"/>
        <v/>
      </c>
      <c r="G560" s="139" t="str">
        <f t="shared" si="22"/>
        <v/>
      </c>
    </row>
    <row r="561" spans="1:7" x14ac:dyDescent="0.25">
      <c r="A561" s="51" t="s">
        <v>2236</v>
      </c>
      <c r="B561" s="179" t="s">
        <v>569</v>
      </c>
      <c r="C561" s="164" t="s">
        <v>80</v>
      </c>
      <c r="D561" s="164" t="s">
        <v>80</v>
      </c>
      <c r="E561" s="57"/>
      <c r="F561" s="139" t="str">
        <f t="shared" si="21"/>
        <v/>
      </c>
      <c r="G561" s="139" t="str">
        <f t="shared" si="22"/>
        <v/>
      </c>
    </row>
    <row r="562" spans="1:7" x14ac:dyDescent="0.25">
      <c r="A562" s="51" t="s">
        <v>2237</v>
      </c>
      <c r="B562" s="179" t="s">
        <v>569</v>
      </c>
      <c r="C562" s="164" t="s">
        <v>80</v>
      </c>
      <c r="D562" s="164" t="s">
        <v>80</v>
      </c>
      <c r="E562" s="57"/>
      <c r="F562" s="139" t="str">
        <f t="shared" si="21"/>
        <v/>
      </c>
      <c r="G562" s="139" t="str">
        <f t="shared" si="22"/>
        <v/>
      </c>
    </row>
    <row r="563" spans="1:7" x14ac:dyDescent="0.25">
      <c r="A563" s="51" t="s">
        <v>2238</v>
      </c>
      <c r="B563" s="68" t="s">
        <v>2029</v>
      </c>
      <c r="C563" s="164">
        <v>0</v>
      </c>
      <c r="D563" s="164">
        <v>0</v>
      </c>
      <c r="E563" s="57"/>
      <c r="F563" s="139">
        <f t="shared" si="21"/>
        <v>0</v>
      </c>
      <c r="G563" s="139">
        <f t="shared" si="22"/>
        <v>0</v>
      </c>
    </row>
    <row r="564" spans="1:7" x14ac:dyDescent="0.25">
      <c r="A564" s="51" t="s">
        <v>2239</v>
      </c>
      <c r="B564" s="68" t="s">
        <v>136</v>
      </c>
      <c r="C564" s="132">
        <f>SUM(C546:C563)</f>
        <v>2.52</v>
      </c>
      <c r="D564" s="133">
        <f>SUM(D546:D563)</f>
        <v>2</v>
      </c>
      <c r="E564" s="57"/>
      <c r="F564" s="127">
        <f>SUM(F546:F563)</f>
        <v>1</v>
      </c>
      <c r="G564" s="127">
        <f>SUM(G546:G563)</f>
        <v>1</v>
      </c>
    </row>
    <row r="565" spans="1:7" x14ac:dyDescent="0.25">
      <c r="A565" s="51" t="s">
        <v>2407</v>
      </c>
      <c r="B565" s="68"/>
      <c r="C565" s="51"/>
      <c r="D565" s="51"/>
      <c r="E565" s="57"/>
      <c r="F565" s="57"/>
      <c r="G565" s="57"/>
    </row>
    <row r="566" spans="1:7" x14ac:dyDescent="0.25">
      <c r="A566" s="51" t="s">
        <v>2408</v>
      </c>
      <c r="B566" s="68"/>
      <c r="C566" s="51"/>
      <c r="D566" s="51"/>
      <c r="E566" s="57"/>
      <c r="F566" s="57"/>
      <c r="G566" s="57"/>
    </row>
    <row r="567" spans="1:7" x14ac:dyDescent="0.25">
      <c r="A567" s="51" t="s">
        <v>2409</v>
      </c>
      <c r="B567" s="68"/>
      <c r="C567" s="51"/>
      <c r="D567" s="51"/>
      <c r="E567" s="57"/>
      <c r="F567" s="57"/>
      <c r="G567" s="57"/>
    </row>
    <row r="568" spans="1:7" x14ac:dyDescent="0.25">
      <c r="A568" s="70"/>
      <c r="B568" s="70" t="s">
        <v>2410</v>
      </c>
      <c r="C568" s="70" t="s">
        <v>105</v>
      </c>
      <c r="D568" s="70" t="s">
        <v>1638</v>
      </c>
      <c r="E568" s="70"/>
      <c r="F568" s="70" t="s">
        <v>477</v>
      </c>
      <c r="G568" s="70" t="s">
        <v>2285</v>
      </c>
    </row>
    <row r="569" spans="1:7" x14ac:dyDescent="0.25">
      <c r="A569" s="51" t="s">
        <v>2240</v>
      </c>
      <c r="B569" s="179" t="s">
        <v>3161</v>
      </c>
      <c r="C569" s="167">
        <v>0.81</v>
      </c>
      <c r="D569" s="185">
        <v>1</v>
      </c>
      <c r="E569" s="57"/>
      <c r="F569" s="139">
        <f>IF($C$587=0,"",IF(C569="[for completion]","",IF(C569="","",C569/$C$587)))</f>
        <v>0.32142857142857145</v>
      </c>
      <c r="G569" s="139">
        <f>IF($D$587=0,"",IF(D569="[for completion]","",IF(D569="","",D569/$D$587)))</f>
        <v>0.5</v>
      </c>
    </row>
    <row r="570" spans="1:7" x14ac:dyDescent="0.25">
      <c r="A570" s="51" t="s">
        <v>2241</v>
      </c>
      <c r="B570" s="179" t="s">
        <v>3162</v>
      </c>
      <c r="C570" s="167">
        <v>1.71</v>
      </c>
      <c r="D570" s="185">
        <v>1</v>
      </c>
      <c r="E570" s="57"/>
      <c r="F570" s="139">
        <f t="shared" ref="F570:F586" si="23">IF($C$587=0,"",IF(C570="[for completion]","",IF(C570="","",C570/$C$587)))</f>
        <v>0.6785714285714286</v>
      </c>
      <c r="G570" s="139">
        <f t="shared" ref="G570:G586" si="24">IF($D$587=0,"",IF(D570="[for completion]","",IF(D570="","",D570/$D$587)))</f>
        <v>0.5</v>
      </c>
    </row>
    <row r="571" spans="1:7" x14ac:dyDescent="0.25">
      <c r="A571" s="51" t="s">
        <v>2242</v>
      </c>
      <c r="B571" s="179" t="s">
        <v>3163</v>
      </c>
      <c r="C571" s="167">
        <v>0</v>
      </c>
      <c r="D571" s="185">
        <v>0</v>
      </c>
      <c r="E571" s="57"/>
      <c r="F571" s="139">
        <f t="shared" si="23"/>
        <v>0</v>
      </c>
      <c r="G571" s="139">
        <f t="shared" si="24"/>
        <v>0</v>
      </c>
    </row>
    <row r="572" spans="1:7" x14ac:dyDescent="0.25">
      <c r="A572" s="51" t="s">
        <v>2243</v>
      </c>
      <c r="B572" s="179" t="s">
        <v>3164</v>
      </c>
      <c r="C572" s="167">
        <v>0</v>
      </c>
      <c r="D572" s="185">
        <v>0</v>
      </c>
      <c r="E572" s="57"/>
      <c r="F572" s="139">
        <f t="shared" si="23"/>
        <v>0</v>
      </c>
      <c r="G572" s="139">
        <f t="shared" si="24"/>
        <v>0</v>
      </c>
    </row>
    <row r="573" spans="1:7" x14ac:dyDescent="0.25">
      <c r="A573" s="51" t="s">
        <v>2244</v>
      </c>
      <c r="B573" s="179" t="s">
        <v>3165</v>
      </c>
      <c r="C573" s="167">
        <v>0</v>
      </c>
      <c r="D573" s="185">
        <v>0</v>
      </c>
      <c r="E573" s="57"/>
      <c r="F573" s="139">
        <f t="shared" si="23"/>
        <v>0</v>
      </c>
      <c r="G573" s="139">
        <f t="shared" si="24"/>
        <v>0</v>
      </c>
    </row>
    <row r="574" spans="1:7" x14ac:dyDescent="0.25">
      <c r="A574" s="51" t="s">
        <v>2245</v>
      </c>
      <c r="B574" s="179" t="s">
        <v>3166</v>
      </c>
      <c r="C574" s="167">
        <v>0</v>
      </c>
      <c r="D574" s="185">
        <v>0</v>
      </c>
      <c r="E574" s="57"/>
      <c r="F574" s="139">
        <f t="shared" si="23"/>
        <v>0</v>
      </c>
      <c r="G574" s="139">
        <f t="shared" si="24"/>
        <v>0</v>
      </c>
    </row>
    <row r="575" spans="1:7" x14ac:dyDescent="0.25">
      <c r="A575" s="51" t="s">
        <v>2246</v>
      </c>
      <c r="B575" s="179" t="s">
        <v>3167</v>
      </c>
      <c r="C575" s="167">
        <v>0</v>
      </c>
      <c r="D575" s="185">
        <v>0</v>
      </c>
      <c r="E575" s="57"/>
      <c r="F575" s="139">
        <f t="shared" si="23"/>
        <v>0</v>
      </c>
      <c r="G575" s="139">
        <f t="shared" si="24"/>
        <v>0</v>
      </c>
    </row>
    <row r="576" spans="1:7" x14ac:dyDescent="0.25">
      <c r="A576" s="51" t="s">
        <v>2247</v>
      </c>
      <c r="B576" s="179" t="s">
        <v>3168</v>
      </c>
      <c r="C576" s="167">
        <v>0</v>
      </c>
      <c r="D576" s="185">
        <v>0</v>
      </c>
      <c r="E576" s="57"/>
      <c r="F576" s="139">
        <f t="shared" si="23"/>
        <v>0</v>
      </c>
      <c r="G576" s="139">
        <f t="shared" si="24"/>
        <v>0</v>
      </c>
    </row>
    <row r="577" spans="1:7" x14ac:dyDescent="0.25">
      <c r="A577" s="51" t="s">
        <v>2248</v>
      </c>
      <c r="B577" s="179" t="s">
        <v>3169</v>
      </c>
      <c r="C577" s="167">
        <v>0</v>
      </c>
      <c r="D577" s="185">
        <v>0</v>
      </c>
      <c r="E577" s="57"/>
      <c r="F577" s="139">
        <f t="shared" si="23"/>
        <v>0</v>
      </c>
      <c r="G577" s="139">
        <f t="shared" si="24"/>
        <v>0</v>
      </c>
    </row>
    <row r="578" spans="1:7" x14ac:dyDescent="0.25">
      <c r="A578" s="51" t="s">
        <v>2249</v>
      </c>
      <c r="B578" s="179" t="s">
        <v>3170</v>
      </c>
      <c r="C578" s="167">
        <v>0</v>
      </c>
      <c r="D578" s="185">
        <v>0</v>
      </c>
      <c r="E578" s="57"/>
      <c r="F578" s="139">
        <f t="shared" si="23"/>
        <v>0</v>
      </c>
      <c r="G578" s="139">
        <f t="shared" si="24"/>
        <v>0</v>
      </c>
    </row>
    <row r="579" spans="1:7" x14ac:dyDescent="0.25">
      <c r="A579" s="51" t="s">
        <v>2250</v>
      </c>
      <c r="B579" s="179" t="s">
        <v>3171</v>
      </c>
      <c r="C579" s="167">
        <v>0</v>
      </c>
      <c r="D579" s="185">
        <v>0</v>
      </c>
      <c r="E579" s="57"/>
      <c r="F579" s="139">
        <f t="shared" si="23"/>
        <v>0</v>
      </c>
      <c r="G579" s="139">
        <f t="shared" si="24"/>
        <v>0</v>
      </c>
    </row>
    <row r="580" spans="1:7" x14ac:dyDescent="0.25">
      <c r="A580" s="51" t="s">
        <v>2411</v>
      </c>
      <c r="B580" s="179" t="s">
        <v>3172</v>
      </c>
      <c r="C580" s="167">
        <v>0</v>
      </c>
      <c r="D580" s="185">
        <v>0</v>
      </c>
      <c r="E580" s="57"/>
      <c r="F580" s="139">
        <f t="shared" si="23"/>
        <v>0</v>
      </c>
      <c r="G580" s="139">
        <f t="shared" si="24"/>
        <v>0</v>
      </c>
    </row>
    <row r="581" spans="1:7" x14ac:dyDescent="0.25">
      <c r="A581" s="51" t="s">
        <v>2412</v>
      </c>
      <c r="B581" s="179" t="s">
        <v>3173</v>
      </c>
      <c r="C581" s="167">
        <v>0</v>
      </c>
      <c r="D581" s="185">
        <v>0</v>
      </c>
      <c r="E581" s="57"/>
      <c r="F581" s="139">
        <f t="shared" si="23"/>
        <v>0</v>
      </c>
      <c r="G581" s="139">
        <f t="shared" si="24"/>
        <v>0</v>
      </c>
    </row>
    <row r="582" spans="1:7" x14ac:dyDescent="0.25">
      <c r="A582" s="51" t="s">
        <v>2413</v>
      </c>
      <c r="B582" s="179" t="s">
        <v>3174</v>
      </c>
      <c r="C582" s="167">
        <v>0</v>
      </c>
      <c r="D582" s="185">
        <v>0</v>
      </c>
      <c r="E582" s="57"/>
      <c r="F582" s="139">
        <f t="shared" si="23"/>
        <v>0</v>
      </c>
      <c r="G582" s="139">
        <f t="shared" si="24"/>
        <v>0</v>
      </c>
    </row>
    <row r="583" spans="1:7" x14ac:dyDescent="0.25">
      <c r="A583" s="51" t="s">
        <v>2414</v>
      </c>
      <c r="B583" s="179" t="s">
        <v>569</v>
      </c>
      <c r="C583" s="167" t="s">
        <v>80</v>
      </c>
      <c r="D583" s="185" t="s">
        <v>80</v>
      </c>
      <c r="E583" s="57"/>
      <c r="F583" s="139" t="str">
        <f t="shared" si="23"/>
        <v/>
      </c>
      <c r="G583" s="139" t="str">
        <f t="shared" si="24"/>
        <v/>
      </c>
    </row>
    <row r="584" spans="1:7" x14ac:dyDescent="0.25">
      <c r="A584" s="51" t="s">
        <v>2415</v>
      </c>
      <c r="B584" s="179" t="s">
        <v>569</v>
      </c>
      <c r="C584" s="167" t="s">
        <v>80</v>
      </c>
      <c r="D584" s="185" t="s">
        <v>80</v>
      </c>
      <c r="E584" s="57"/>
      <c r="F584" s="139" t="str">
        <f t="shared" si="23"/>
        <v/>
      </c>
      <c r="G584" s="139" t="str">
        <f t="shared" si="24"/>
        <v/>
      </c>
    </row>
    <row r="585" spans="1:7" x14ac:dyDescent="0.25">
      <c r="A585" s="51" t="s">
        <v>2416</v>
      </c>
      <c r="B585" s="179" t="s">
        <v>569</v>
      </c>
      <c r="C585" s="167" t="s">
        <v>80</v>
      </c>
      <c r="D585" s="185" t="s">
        <v>80</v>
      </c>
      <c r="E585" s="57"/>
      <c r="F585" s="139" t="str">
        <f t="shared" si="23"/>
        <v/>
      </c>
      <c r="G585" s="139" t="str">
        <f t="shared" si="24"/>
        <v/>
      </c>
    </row>
    <row r="586" spans="1:7" x14ac:dyDescent="0.25">
      <c r="A586" s="51" t="s">
        <v>2417</v>
      </c>
      <c r="B586" s="68" t="s">
        <v>2029</v>
      </c>
      <c r="C586" s="167">
        <v>0</v>
      </c>
      <c r="D586" s="185">
        <v>0</v>
      </c>
      <c r="E586" s="57"/>
      <c r="F586" s="139">
        <f t="shared" si="23"/>
        <v>0</v>
      </c>
      <c r="G586" s="139">
        <f t="shared" si="24"/>
        <v>0</v>
      </c>
    </row>
    <row r="587" spans="1:7" x14ac:dyDescent="0.25">
      <c r="A587" s="51" t="s">
        <v>2418</v>
      </c>
      <c r="B587" s="68" t="s">
        <v>136</v>
      </c>
      <c r="C587" s="132">
        <f>SUM(C569:C586)</f>
        <v>2.52</v>
      </c>
      <c r="D587" s="133">
        <f>SUM(D569:D586)</f>
        <v>2</v>
      </c>
      <c r="E587" s="57"/>
      <c r="F587" s="127">
        <f>SUM(F569:F586)</f>
        <v>1</v>
      </c>
      <c r="G587" s="127">
        <f>SUM(G569:G586)</f>
        <v>1</v>
      </c>
    </row>
    <row r="588" spans="1:7" x14ac:dyDescent="0.25">
      <c r="A588" s="70"/>
      <c r="B588" s="70" t="s">
        <v>2431</v>
      </c>
      <c r="C588" s="70" t="s">
        <v>105</v>
      </c>
      <c r="D588" s="70" t="s">
        <v>1638</v>
      </c>
      <c r="E588" s="70"/>
      <c r="F588" s="70" t="s">
        <v>477</v>
      </c>
      <c r="G588" s="70" t="s">
        <v>1946</v>
      </c>
    </row>
    <row r="589" spans="1:7" x14ac:dyDescent="0.25">
      <c r="A589" s="51" t="s">
        <v>2251</v>
      </c>
      <c r="B589" s="68" t="s">
        <v>1629</v>
      </c>
      <c r="C589" s="164">
        <v>0</v>
      </c>
      <c r="D589" s="164">
        <v>0</v>
      </c>
      <c r="E589" s="57"/>
      <c r="F589" s="139">
        <f t="shared" ref="F589:F596" si="25">IF($C$602=0,"",IF(C589="[for completion]","",IF(C589="","",C589/$C$602)))</f>
        <v>0</v>
      </c>
      <c r="G589" s="139">
        <f t="shared" ref="G589:G596" si="26">IF($D$602=0,"",IF(D589="[for completion]","",IF(D589="","",D589/$D$602)))</f>
        <v>0</v>
      </c>
    </row>
    <row r="590" spans="1:7" x14ac:dyDescent="0.25">
      <c r="A590" s="51" t="s">
        <v>2252</v>
      </c>
      <c r="B590" s="68" t="s">
        <v>1630</v>
      </c>
      <c r="C590" s="164">
        <v>1.7101</v>
      </c>
      <c r="D590" s="164">
        <v>1</v>
      </c>
      <c r="E590" s="57"/>
      <c r="F590" s="139">
        <f t="shared" si="25"/>
        <v>0.67744440130885697</v>
      </c>
      <c r="G590" s="139">
        <f t="shared" si="26"/>
        <v>0.5</v>
      </c>
    </row>
    <row r="591" spans="1:7" x14ac:dyDescent="0.25">
      <c r="A591" s="51" t="s">
        <v>2253</v>
      </c>
      <c r="B591" s="68" t="s">
        <v>2307</v>
      </c>
      <c r="C591" s="164">
        <v>0</v>
      </c>
      <c r="D591" s="164">
        <v>0</v>
      </c>
      <c r="E591" s="57"/>
      <c r="F591" s="139">
        <f t="shared" si="25"/>
        <v>0</v>
      </c>
      <c r="G591" s="139">
        <f t="shared" si="26"/>
        <v>0</v>
      </c>
    </row>
    <row r="592" spans="1:7" x14ac:dyDescent="0.25">
      <c r="A592" s="51" t="s">
        <v>2254</v>
      </c>
      <c r="B592" s="68" t="s">
        <v>1631</v>
      </c>
      <c r="C592" s="164">
        <v>0</v>
      </c>
      <c r="D592" s="164">
        <v>0</v>
      </c>
      <c r="E592" s="57"/>
      <c r="F592" s="139">
        <f t="shared" si="25"/>
        <v>0</v>
      </c>
      <c r="G592" s="139">
        <f t="shared" si="26"/>
        <v>0</v>
      </c>
    </row>
    <row r="593" spans="1:7" x14ac:dyDescent="0.25">
      <c r="A593" s="51" t="s">
        <v>2255</v>
      </c>
      <c r="B593" s="68" t="s">
        <v>1632</v>
      </c>
      <c r="C593" s="164">
        <v>0</v>
      </c>
      <c r="D593" s="164">
        <v>0</v>
      </c>
      <c r="E593" s="57"/>
      <c r="F593" s="139">
        <f t="shared" si="25"/>
        <v>0</v>
      </c>
      <c r="G593" s="139">
        <f t="shared" si="26"/>
        <v>0</v>
      </c>
    </row>
    <row r="594" spans="1:7" x14ac:dyDescent="0.25">
      <c r="A594" s="51" t="s">
        <v>2419</v>
      </c>
      <c r="B594" s="68" t="s">
        <v>1633</v>
      </c>
      <c r="C594" s="164">
        <v>0</v>
      </c>
      <c r="D594" s="164">
        <v>0</v>
      </c>
      <c r="E594" s="57"/>
      <c r="F594" s="139">
        <f t="shared" si="25"/>
        <v>0</v>
      </c>
      <c r="G594" s="139">
        <f t="shared" si="26"/>
        <v>0</v>
      </c>
    </row>
    <row r="595" spans="1:7" x14ac:dyDescent="0.25">
      <c r="A595" s="51" t="s">
        <v>2420</v>
      </c>
      <c r="B595" s="68" t="s">
        <v>1634</v>
      </c>
      <c r="C595" s="164">
        <v>0</v>
      </c>
      <c r="D595" s="164">
        <v>0</v>
      </c>
      <c r="E595" s="57"/>
      <c r="F595" s="139">
        <f t="shared" si="25"/>
        <v>0</v>
      </c>
      <c r="G595" s="139">
        <f t="shared" si="26"/>
        <v>0</v>
      </c>
    </row>
    <row r="596" spans="1:7" x14ac:dyDescent="0.25">
      <c r="A596" s="51" t="s">
        <v>2421</v>
      </c>
      <c r="B596" s="68" t="s">
        <v>1635</v>
      </c>
      <c r="C596" s="164">
        <v>0</v>
      </c>
      <c r="D596" s="164">
        <v>0</v>
      </c>
      <c r="E596" s="57"/>
      <c r="F596" s="139">
        <f t="shared" si="25"/>
        <v>0</v>
      </c>
      <c r="G596" s="139">
        <f t="shared" si="26"/>
        <v>0</v>
      </c>
    </row>
    <row r="597" spans="1:7" x14ac:dyDescent="0.25">
      <c r="A597" s="51" t="s">
        <v>2422</v>
      </c>
      <c r="B597" s="68" t="s">
        <v>2680</v>
      </c>
      <c r="C597" s="132">
        <v>0.81423999999999996</v>
      </c>
      <c r="D597" s="51">
        <v>1</v>
      </c>
      <c r="E597" s="57"/>
      <c r="F597" s="139">
        <f>IF($C$602=0,"",IF(C597="[for completion]","",IF(C597="","",C597/$C$602)))</f>
        <v>0.32255559869114303</v>
      </c>
      <c r="G597" s="139">
        <f>IF($D$602=0,"",IF(D597="[for completion]","",IF(D597="","",D597/$D$602)))</f>
        <v>0.5</v>
      </c>
    </row>
    <row r="598" spans="1:7" x14ac:dyDescent="0.25">
      <c r="A598" s="51" t="s">
        <v>2423</v>
      </c>
      <c r="B598" s="51" t="s">
        <v>2683</v>
      </c>
      <c r="C598" s="132">
        <v>0</v>
      </c>
      <c r="D598" s="51">
        <v>0</v>
      </c>
      <c r="F598" s="139">
        <f>IF($C$602=0,"",IF(C598="[for completion]","",IF(C598="","",C598/$C$602)))</f>
        <v>0</v>
      </c>
      <c r="G598" s="139">
        <f>IF($D$602=0,"",IF(D598="[for completion]","",IF(D598="","",D598/$D$602)))</f>
        <v>0</v>
      </c>
    </row>
    <row r="599" spans="1:7" x14ac:dyDescent="0.25">
      <c r="A599" s="51" t="s">
        <v>2424</v>
      </c>
      <c r="B599" s="51" t="s">
        <v>2681</v>
      </c>
      <c r="C599" s="132">
        <v>0</v>
      </c>
      <c r="D599" s="51">
        <v>0</v>
      </c>
      <c r="F599" s="139">
        <f>IF($C$602=0,"",IF(C599="[for completion]","",IF(C599="","",C599/$C$602)))</f>
        <v>0</v>
      </c>
      <c r="G599" s="139">
        <f>IF($D$602=0,"",IF(D599="[for completion]","",IF(D599="","",D599/$D$602)))</f>
        <v>0</v>
      </c>
    </row>
    <row r="600" spans="1:7" x14ac:dyDescent="0.25">
      <c r="A600" s="51" t="s">
        <v>2718</v>
      </c>
      <c r="B600" s="68" t="s">
        <v>2682</v>
      </c>
      <c r="C600" s="132">
        <v>0</v>
      </c>
      <c r="D600" s="51">
        <v>0</v>
      </c>
      <c r="E600" s="57"/>
      <c r="F600" s="139">
        <f>IF($C$602=0,"",IF(C600="[for completion]","",IF(C600="","",C600/$C$602)))</f>
        <v>0</v>
      </c>
      <c r="G600" s="139">
        <f>IF($D$602=0,"",IF(D600="[for completion]","",IF(D600="","",D600/$D$602)))</f>
        <v>0</v>
      </c>
    </row>
    <row r="601" spans="1:7" x14ac:dyDescent="0.25">
      <c r="A601" s="51" t="s">
        <v>2719</v>
      </c>
      <c r="B601" s="68" t="s">
        <v>2029</v>
      </c>
      <c r="C601" s="164">
        <v>0</v>
      </c>
      <c r="D601" s="164">
        <v>0</v>
      </c>
      <c r="E601" s="57"/>
      <c r="F601" s="139">
        <f>IF($C$602=0,"",IF(C601="[for completion]","",IF(C601="","",C601/$C$602)))</f>
        <v>0</v>
      </c>
      <c r="G601" s="139">
        <f>IF($D$602=0,"",IF(D601="[for completion]","",IF(D601="","",D601/$D$602)))</f>
        <v>0</v>
      </c>
    </row>
    <row r="602" spans="1:7" x14ac:dyDescent="0.25">
      <c r="A602" s="51" t="s">
        <v>2720</v>
      </c>
      <c r="B602" s="68" t="s">
        <v>136</v>
      </c>
      <c r="C602" s="132">
        <f>SUM(C589:C601)</f>
        <v>2.52434</v>
      </c>
      <c r="D602" s="133">
        <f>SUM(D589:D601)</f>
        <v>2</v>
      </c>
      <c r="E602" s="57"/>
      <c r="F602" s="127">
        <f>SUM(F589:F601)</f>
        <v>1</v>
      </c>
      <c r="G602" s="127">
        <f>SUM(G589:G601)</f>
        <v>1</v>
      </c>
    </row>
    <row r="603" spans="1:7" x14ac:dyDescent="0.25">
      <c r="A603" s="51" t="s">
        <v>2721</v>
      </c>
    </row>
    <row r="604" spans="1:7" x14ac:dyDescent="0.25">
      <c r="A604" s="51" t="s">
        <v>2722</v>
      </c>
    </row>
    <row r="605" spans="1:7" x14ac:dyDescent="0.25">
      <c r="A605" s="51" t="s">
        <v>2723</v>
      </c>
    </row>
    <row r="606" spans="1:7" x14ac:dyDescent="0.25">
      <c r="A606" s="51" t="s">
        <v>2724</v>
      </c>
      <c r="B606" s="68"/>
      <c r="C606" s="132"/>
      <c r="D606" s="133"/>
      <c r="E606" s="57"/>
      <c r="F606" s="127"/>
      <c r="G606" s="127"/>
    </row>
    <row r="607" spans="1:7" x14ac:dyDescent="0.25">
      <c r="A607" s="51" t="s">
        <v>2725</v>
      </c>
      <c r="B607" s="68"/>
      <c r="C607" s="132"/>
      <c r="D607" s="133"/>
      <c r="E607" s="57"/>
      <c r="F607" s="127"/>
      <c r="G607" s="127"/>
    </row>
    <row r="608" spans="1:7" x14ac:dyDescent="0.25">
      <c r="A608" s="51" t="s">
        <v>2726</v>
      </c>
      <c r="B608" s="68"/>
      <c r="C608" s="132"/>
      <c r="D608" s="133"/>
      <c r="E608" s="57"/>
      <c r="F608" s="127"/>
      <c r="G608" s="127"/>
    </row>
    <row r="609" spans="1:7" x14ac:dyDescent="0.25">
      <c r="A609" s="51" t="s">
        <v>2727</v>
      </c>
      <c r="B609" s="68"/>
      <c r="C609" s="132"/>
      <c r="D609" s="133"/>
      <c r="E609" s="57"/>
      <c r="F609" s="127"/>
      <c r="G609" s="127"/>
    </row>
    <row r="610" spans="1:7" x14ac:dyDescent="0.25">
      <c r="A610" s="51" t="s">
        <v>2728</v>
      </c>
      <c r="B610" s="68"/>
      <c r="C610" s="132"/>
      <c r="D610" s="133"/>
      <c r="E610" s="57"/>
      <c r="F610" s="127"/>
      <c r="G610" s="127"/>
    </row>
    <row r="611" spans="1:7" x14ac:dyDescent="0.25">
      <c r="A611" s="51" t="s">
        <v>2729</v>
      </c>
    </row>
    <row r="612" spans="1:7" x14ac:dyDescent="0.25">
      <c r="A612" s="51" t="s">
        <v>2730</v>
      </c>
    </row>
    <row r="613" spans="1:7" x14ac:dyDescent="0.25">
      <c r="A613" s="70"/>
      <c r="B613" s="70" t="s">
        <v>2430</v>
      </c>
      <c r="C613" s="70" t="s">
        <v>105</v>
      </c>
      <c r="D613" s="70" t="s">
        <v>1638</v>
      </c>
      <c r="E613" s="70"/>
      <c r="F613" s="70" t="s">
        <v>477</v>
      </c>
      <c r="G613" s="70" t="s">
        <v>1946</v>
      </c>
    </row>
    <row r="614" spans="1:7" x14ac:dyDescent="0.25">
      <c r="A614" s="51" t="s">
        <v>2425</v>
      </c>
      <c r="B614" s="68" t="s">
        <v>2257</v>
      </c>
      <c r="C614" s="164" t="s">
        <v>80</v>
      </c>
      <c r="D614" s="164" t="s">
        <v>80</v>
      </c>
      <c r="E614" s="57"/>
      <c r="F614" s="139" t="str">
        <f>IF($C$618=0,"",IF(C614="[for completion]","",IF(C614="","",C614/$C$618)))</f>
        <v/>
      </c>
      <c r="G614" s="139" t="str">
        <f>IF($D$618=0,"",IF(D614="[for completion]","",IF(D614="","",D614/$D$618)))</f>
        <v/>
      </c>
    </row>
    <row r="615" spans="1:7" x14ac:dyDescent="0.25">
      <c r="A615" s="51" t="s">
        <v>2426</v>
      </c>
      <c r="B615" s="153" t="s">
        <v>2256</v>
      </c>
      <c r="C615" s="164" t="s">
        <v>80</v>
      </c>
      <c r="D615" s="164" t="s">
        <v>80</v>
      </c>
      <c r="E615" s="57"/>
      <c r="F615" s="57"/>
      <c r="G615" s="139" t="str">
        <f>IF($D$618=0,"",IF(D615="[for completion]","",IF(D615="","",D615/$D$618)))</f>
        <v/>
      </c>
    </row>
    <row r="616" spans="1:7" x14ac:dyDescent="0.25">
      <c r="A616" s="51" t="s">
        <v>2427</v>
      </c>
      <c r="B616" s="68" t="s">
        <v>1637</v>
      </c>
      <c r="C616" s="164" t="s">
        <v>80</v>
      </c>
      <c r="D616" s="164" t="s">
        <v>80</v>
      </c>
      <c r="E616" s="57"/>
      <c r="F616" s="57"/>
      <c r="G616" s="139" t="str">
        <f>IF($D$618=0,"",IF(D616="[for completion]","",IF(D616="","",D616/$D$618)))</f>
        <v/>
      </c>
    </row>
    <row r="617" spans="1:7" x14ac:dyDescent="0.25">
      <c r="A617" s="51" t="s">
        <v>2428</v>
      </c>
      <c r="B617" s="51" t="s">
        <v>2029</v>
      </c>
      <c r="C617" s="164" t="s">
        <v>80</v>
      </c>
      <c r="D617" s="164" t="s">
        <v>80</v>
      </c>
      <c r="E617" s="57"/>
      <c r="F617" s="57"/>
      <c r="G617" s="139" t="str">
        <f>IF($D$618=0,"",IF(D617="[for completion]","",IF(D617="","",D617/$D$618)))</f>
        <v/>
      </c>
    </row>
    <row r="618" spans="1:7" x14ac:dyDescent="0.25">
      <c r="A618" s="51" t="s">
        <v>2429</v>
      </c>
      <c r="B618" s="68" t="s">
        <v>136</v>
      </c>
      <c r="C618" s="132">
        <f>SUM(C614:C617)</f>
        <v>0</v>
      </c>
      <c r="D618" s="133">
        <f>SUM(D614:D617)</f>
        <v>0</v>
      </c>
      <c r="E618" s="57"/>
      <c r="F618" s="127">
        <f>SUM(F614:F617)</f>
        <v>0</v>
      </c>
      <c r="G618" s="127">
        <f>SUM(G614:G617)</f>
        <v>0</v>
      </c>
    </row>
    <row r="619" spans="1:7" x14ac:dyDescent="0.25">
      <c r="A619" s="51"/>
    </row>
    <row r="620" spans="1:7" x14ac:dyDescent="0.25">
      <c r="A620" s="70"/>
      <c r="B620" s="70" t="s">
        <v>3038</v>
      </c>
      <c r="C620" s="70" t="s">
        <v>2670</v>
      </c>
      <c r="D620" s="70" t="s">
        <v>2673</v>
      </c>
      <c r="E620" s="70"/>
      <c r="F620" s="70" t="s">
        <v>2672</v>
      </c>
      <c r="G620" s="70" t="s">
        <v>3062</v>
      </c>
    </row>
    <row r="621" spans="1:7" x14ac:dyDescent="0.25">
      <c r="A621" s="51" t="s">
        <v>2432</v>
      </c>
      <c r="B621" s="68" t="s">
        <v>762</v>
      </c>
      <c r="C621" s="167">
        <v>0</v>
      </c>
      <c r="D621" s="167">
        <v>0</v>
      </c>
      <c r="E621" s="204"/>
      <c r="F621" s="167">
        <v>0</v>
      </c>
      <c r="G621" s="167" t="s">
        <v>80</v>
      </c>
    </row>
    <row r="622" spans="1:7" x14ac:dyDescent="0.25">
      <c r="A622" s="51" t="s">
        <v>2433</v>
      </c>
      <c r="B622" s="68" t="s">
        <v>763</v>
      </c>
      <c r="C622" s="167">
        <v>1.54</v>
      </c>
      <c r="D622" s="167">
        <v>0.71</v>
      </c>
      <c r="E622" s="204"/>
      <c r="F622" s="167">
        <v>7.3</v>
      </c>
      <c r="G622" s="167" t="s">
        <v>80</v>
      </c>
    </row>
    <row r="623" spans="1:7" x14ac:dyDescent="0.25">
      <c r="A623" s="51" t="s">
        <v>2434</v>
      </c>
      <c r="B623" s="68" t="s">
        <v>764</v>
      </c>
      <c r="C623" s="167">
        <v>0</v>
      </c>
      <c r="D623" s="167">
        <v>0</v>
      </c>
      <c r="E623" s="204"/>
      <c r="F623" s="167">
        <v>0</v>
      </c>
      <c r="G623" s="167" t="s">
        <v>80</v>
      </c>
    </row>
    <row r="624" spans="1:7" x14ac:dyDescent="0.25">
      <c r="A624" s="51" t="s">
        <v>2435</v>
      </c>
      <c r="B624" s="68" t="s">
        <v>765</v>
      </c>
      <c r="C624" s="167">
        <v>0</v>
      </c>
      <c r="D624" s="167">
        <v>0</v>
      </c>
      <c r="E624" s="204"/>
      <c r="F624" s="167">
        <v>0</v>
      </c>
      <c r="G624" s="167" t="s">
        <v>80</v>
      </c>
    </row>
    <row r="625" spans="1:7" x14ac:dyDescent="0.25">
      <c r="A625" s="51" t="s">
        <v>2436</v>
      </c>
      <c r="B625" s="68" t="s">
        <v>766</v>
      </c>
      <c r="C625" s="167">
        <v>0</v>
      </c>
      <c r="D625" s="167">
        <v>0</v>
      </c>
      <c r="E625" s="204"/>
      <c r="F625" s="167" t="s">
        <v>3121</v>
      </c>
      <c r="G625" s="167" t="s">
        <v>80</v>
      </c>
    </row>
    <row r="626" spans="1:7" x14ac:dyDescent="0.25">
      <c r="A626" s="51" t="s">
        <v>2437</v>
      </c>
      <c r="B626" s="68" t="s">
        <v>767</v>
      </c>
      <c r="C626" s="167">
        <v>0.67</v>
      </c>
      <c r="D626" s="167">
        <v>0.27</v>
      </c>
      <c r="E626" s="204"/>
      <c r="F626" s="167" t="s">
        <v>3121</v>
      </c>
      <c r="G626" s="167" t="s">
        <v>80</v>
      </c>
    </row>
    <row r="627" spans="1:7" x14ac:dyDescent="0.25">
      <c r="A627" s="51" t="s">
        <v>2438</v>
      </c>
      <c r="B627" s="68" t="s">
        <v>768</v>
      </c>
      <c r="C627" s="167">
        <v>0</v>
      </c>
      <c r="D627" s="167">
        <v>0</v>
      </c>
      <c r="E627" s="204"/>
      <c r="F627" s="167">
        <v>0</v>
      </c>
      <c r="G627" s="167" t="s">
        <v>80</v>
      </c>
    </row>
    <row r="628" spans="1:7" x14ac:dyDescent="0.25">
      <c r="A628" s="51" t="s">
        <v>2439</v>
      </c>
      <c r="B628" s="68" t="s">
        <v>2204</v>
      </c>
      <c r="C628" s="167">
        <v>0</v>
      </c>
      <c r="D628" s="167">
        <v>0</v>
      </c>
      <c r="E628" s="204"/>
      <c r="F628" s="167">
        <v>0</v>
      </c>
      <c r="G628" s="167" t="s">
        <v>80</v>
      </c>
    </row>
    <row r="629" spans="1:7" x14ac:dyDescent="0.25">
      <c r="A629" s="51" t="s">
        <v>2440</v>
      </c>
      <c r="B629" s="68" t="s">
        <v>2205</v>
      </c>
      <c r="C629" s="167">
        <v>0</v>
      </c>
      <c r="D629" s="167">
        <v>0</v>
      </c>
      <c r="E629" s="204"/>
      <c r="F629" s="167">
        <v>0</v>
      </c>
      <c r="G629" s="167" t="s">
        <v>80</v>
      </c>
    </row>
    <row r="630" spans="1:7" x14ac:dyDescent="0.25">
      <c r="A630" s="51" t="s">
        <v>2441</v>
      </c>
      <c r="B630" s="68" t="s">
        <v>2206</v>
      </c>
      <c r="C630" s="167">
        <v>0</v>
      </c>
      <c r="D630" s="167">
        <v>0</v>
      </c>
      <c r="E630" s="204"/>
      <c r="F630" s="167" t="s">
        <v>3121</v>
      </c>
      <c r="G630" s="167" t="s">
        <v>80</v>
      </c>
    </row>
    <row r="631" spans="1:7" x14ac:dyDescent="0.25">
      <c r="A631" s="51" t="s">
        <v>2442</v>
      </c>
      <c r="B631" s="68" t="s">
        <v>769</v>
      </c>
      <c r="C631" s="167">
        <v>0</v>
      </c>
      <c r="D631" s="167">
        <v>0</v>
      </c>
      <c r="E631" s="204"/>
      <c r="F631" s="167">
        <v>0</v>
      </c>
      <c r="G631" s="167" t="s">
        <v>80</v>
      </c>
    </row>
    <row r="632" spans="1:7" x14ac:dyDescent="0.25">
      <c r="A632" s="51" t="s">
        <v>2443</v>
      </c>
      <c r="B632" s="68" t="s">
        <v>2993</v>
      </c>
      <c r="C632" s="167">
        <v>0</v>
      </c>
      <c r="D632" s="167">
        <v>0</v>
      </c>
      <c r="E632" s="204"/>
      <c r="F632" s="167">
        <v>0</v>
      </c>
      <c r="G632" s="167" t="s">
        <v>80</v>
      </c>
    </row>
    <row r="633" spans="1:7" x14ac:dyDescent="0.25">
      <c r="A633" s="51" t="s">
        <v>2444</v>
      </c>
      <c r="B633" s="68" t="s">
        <v>134</v>
      </c>
      <c r="C633" s="167">
        <v>0</v>
      </c>
      <c r="D633" s="167">
        <v>0</v>
      </c>
      <c r="E633" s="204"/>
      <c r="F633" s="167" t="s">
        <v>3121</v>
      </c>
      <c r="G633" s="167" t="s">
        <v>80</v>
      </c>
    </row>
    <row r="634" spans="1:7" x14ac:dyDescent="0.25">
      <c r="A634" s="51" t="s">
        <v>2445</v>
      </c>
      <c r="B634" s="68" t="s">
        <v>136</v>
      </c>
      <c r="C634" s="132">
        <f>SUM(C621:C633)</f>
        <v>2.21</v>
      </c>
      <c r="D634" s="132">
        <f>SUM(D621:D633)</f>
        <v>0.98</v>
      </c>
      <c r="E634" s="49"/>
      <c r="F634" s="132"/>
      <c r="G634" s="139" t="str">
        <f>IF($D$639=0,"",IF(D634="[for completion]","",IF(D634="","",D634/$D$639)))</f>
        <v/>
      </c>
    </row>
    <row r="635" spans="1:7" x14ac:dyDescent="0.25">
      <c r="A635" s="51" t="s">
        <v>2446</v>
      </c>
      <c r="B635" s="51" t="s">
        <v>2669</v>
      </c>
      <c r="C635">
        <v>0.01</v>
      </c>
      <c r="D635">
        <v>0.01</v>
      </c>
      <c r="F635" s="167">
        <v>5.9</v>
      </c>
      <c r="G635" s="139" t="str">
        <f>IF($D$639=0,"",IF(D635="[for completion]","",IF(D635="","",D635/$D$639)))</f>
        <v/>
      </c>
    </row>
    <row r="636" spans="1:7" x14ac:dyDescent="0.25">
      <c r="A636" s="51" t="s">
        <v>2447</v>
      </c>
    </row>
    <row r="637" spans="1:7" x14ac:dyDescent="0.25">
      <c r="A637" s="51" t="s">
        <v>2448</v>
      </c>
      <c r="B637" s="179"/>
      <c r="C637" s="51"/>
      <c r="D637" s="51"/>
      <c r="E637" s="49"/>
      <c r="F637" s="139"/>
      <c r="G637" s="139"/>
    </row>
    <row r="638" spans="1:7" x14ac:dyDescent="0.25">
      <c r="A638" s="51" t="s">
        <v>2449</v>
      </c>
      <c r="B638" s="68"/>
      <c r="C638" s="51"/>
      <c r="D638" s="51"/>
      <c r="E638" s="49"/>
      <c r="F638" s="139"/>
      <c r="G638" s="139"/>
    </row>
    <row r="639" spans="1:7" x14ac:dyDescent="0.25">
      <c r="A639" s="51" t="s">
        <v>2450</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CC89E-C289-4D23-8A0D-854FAF85CC4F}">
  <sheetPr>
    <pageSetUpPr fitToPage="1"/>
  </sheetPr>
  <dimension ref="C19:C56"/>
  <sheetViews>
    <sheetView zoomScaleNormal="100" zoomScaleSheetLayoutView="90" workbookViewId="0">
      <selection activeCell="C23" sqref="C23"/>
    </sheetView>
  </sheetViews>
  <sheetFormatPr defaultColWidth="15.85546875" defaultRowHeight="15" x14ac:dyDescent="0.25"/>
  <cols>
    <col min="1" max="1" width="8.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9" spans="3:3" ht="20.25" x14ac:dyDescent="0.25">
      <c r="C19" s="232" t="str">
        <f>"Published "&amp;TEXT(Contents!D7,"dd-mmm-åååå")&amp;" ●  Data  "&amp;TEXT(Contents!D7,"dd-mmm-åååå")</f>
        <v>Published 30-jun-2025 ●  Data  30-jun-2025</v>
      </c>
    </row>
    <row r="23" spans="3:3" ht="37.5" x14ac:dyDescent="0.25">
      <c r="C23" s="231" t="s">
        <v>3177</v>
      </c>
    </row>
    <row r="24" spans="3:3" ht="37.5" x14ac:dyDescent="0.25">
      <c r="C24" s="231" t="s">
        <v>3176</v>
      </c>
    </row>
    <row r="25" spans="3:3" ht="37.5" x14ac:dyDescent="0.25">
      <c r="C25" s="231">
        <v>2019</v>
      </c>
    </row>
    <row r="27" spans="3:3" ht="26.25" x14ac:dyDescent="0.25">
      <c r="C27" s="230" t="str">
        <f>"DLR General Capital Centre, " &amp;'Tabel A - General Issuer Detail'!C9</f>
        <v>DLR General Capital Centre, Q2 2025</v>
      </c>
    </row>
    <row r="56" s="19" customFormat="1" ht="2.25" customHeight="1" x14ac:dyDescent="0.25"/>
  </sheetData>
  <pageMargins left="0.19685039370078741" right="0" top="0.78740157480314965" bottom="0.19685039370078741" header="0" footer="0"/>
  <pageSetup paperSize="9" scale="7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DA897-5477-4646-835F-1D8F37C2937B}">
  <sheetPr>
    <pageSetUpPr fitToPage="1"/>
  </sheetPr>
  <dimension ref="A1:I50"/>
  <sheetViews>
    <sheetView zoomScale="85" zoomScaleNormal="85" workbookViewId="0"/>
  </sheetViews>
  <sheetFormatPr defaultColWidth="15.85546875" defaultRowHeight="15.75" x14ac:dyDescent="0.25"/>
  <cols>
    <col min="1" max="1" width="3.42578125" style="19" customWidth="1"/>
    <col min="2" max="2" width="33.7109375" style="233" bestFit="1" customWidth="1"/>
    <col min="3" max="3" width="1.5703125" style="234" customWidth="1"/>
    <col min="4" max="4" width="71" style="233" customWidth="1"/>
    <col min="5" max="6" width="23.5703125" style="233" customWidth="1"/>
    <col min="7" max="7" width="1.85546875" style="233" customWidth="1"/>
    <col min="8" max="8" width="15.85546875" style="233"/>
    <col min="9" max="9" width="6.140625" style="233" customWidth="1"/>
    <col min="10" max="16384" width="15.85546875" style="233"/>
  </cols>
  <sheetData>
    <row r="1" spans="2:9" s="19" customFormat="1" ht="12" customHeight="1" x14ac:dyDescent="0.25">
      <c r="C1" s="243"/>
    </row>
    <row r="2" spans="2:9" s="19" customFormat="1" ht="12" customHeight="1" x14ac:dyDescent="0.25">
      <c r="C2" s="243"/>
    </row>
    <row r="3" spans="2:9" s="19" customFormat="1" ht="12" customHeight="1" x14ac:dyDescent="0.25">
      <c r="C3" s="243"/>
    </row>
    <row r="4" spans="2:9" s="19" customFormat="1" ht="15.75" customHeight="1" x14ac:dyDescent="0.25">
      <c r="C4" s="243"/>
    </row>
    <row r="5" spans="2:9" s="19" customFormat="1" ht="24" customHeight="1" x14ac:dyDescent="0.35">
      <c r="B5" s="470" t="s">
        <v>3235</v>
      </c>
      <c r="C5" s="470"/>
      <c r="D5" s="470"/>
    </row>
    <row r="6" spans="2:9" s="19" customFormat="1" ht="6" customHeight="1" x14ac:dyDescent="0.25">
      <c r="C6" s="243"/>
    </row>
    <row r="7" spans="2:9" s="19" customFormat="1" ht="15.75" customHeight="1" x14ac:dyDescent="0.3">
      <c r="B7" s="242" t="s">
        <v>3234</v>
      </c>
      <c r="C7" s="240"/>
      <c r="D7" s="241">
        <v>45838</v>
      </c>
      <c r="E7" s="240"/>
      <c r="F7" s="240"/>
      <c r="G7" s="240"/>
      <c r="H7" s="240"/>
      <c r="I7" s="240"/>
    </row>
    <row r="8" spans="2:9" ht="11.25" customHeight="1" x14ac:dyDescent="0.3">
      <c r="B8" s="235"/>
      <c r="C8" s="236"/>
      <c r="D8" s="235"/>
      <c r="E8" s="235"/>
      <c r="F8" s="235"/>
      <c r="G8" s="235"/>
      <c r="H8" s="235"/>
      <c r="I8" s="235"/>
    </row>
    <row r="9" spans="2:9" ht="17.25" x14ac:dyDescent="0.3">
      <c r="B9" s="235"/>
      <c r="C9" s="236"/>
      <c r="D9" s="235"/>
      <c r="E9" s="235"/>
      <c r="F9" s="235"/>
      <c r="G9" s="235"/>
      <c r="H9" s="235"/>
      <c r="I9" s="235"/>
    </row>
    <row r="10" spans="2:9" ht="17.25" x14ac:dyDescent="0.3">
      <c r="B10" s="239" t="s">
        <v>3233</v>
      </c>
      <c r="C10" s="236"/>
      <c r="D10" s="235"/>
      <c r="E10" s="235"/>
      <c r="F10" s="235"/>
      <c r="G10" s="235"/>
      <c r="H10" s="235"/>
      <c r="I10" s="235"/>
    </row>
    <row r="11" spans="2:9" ht="17.25" x14ac:dyDescent="0.3">
      <c r="B11" s="236" t="s">
        <v>3232</v>
      </c>
      <c r="C11" s="236"/>
      <c r="D11" s="236"/>
      <c r="E11" s="235"/>
      <c r="F11" s="235"/>
      <c r="G11" s="235"/>
      <c r="H11" s="235"/>
      <c r="I11" s="235"/>
    </row>
    <row r="12" spans="2:9" ht="17.25" x14ac:dyDescent="0.3">
      <c r="B12" s="238" t="s">
        <v>3141</v>
      </c>
      <c r="C12" s="236"/>
      <c r="D12" s="237" t="s">
        <v>3232</v>
      </c>
      <c r="E12" s="235"/>
      <c r="F12" s="235"/>
      <c r="G12" s="235"/>
      <c r="H12" s="235"/>
      <c r="I12" s="235"/>
    </row>
    <row r="13" spans="2:9" ht="17.25" x14ac:dyDescent="0.3">
      <c r="B13" s="238"/>
      <c r="C13" s="236"/>
      <c r="D13" s="235"/>
      <c r="E13" s="235"/>
      <c r="F13" s="235"/>
      <c r="G13" s="235"/>
      <c r="H13" s="235"/>
      <c r="I13" s="235"/>
    </row>
    <row r="14" spans="2:9" ht="17.25" x14ac:dyDescent="0.3">
      <c r="B14" s="236" t="s">
        <v>3231</v>
      </c>
      <c r="C14" s="236"/>
      <c r="D14" s="235"/>
      <c r="E14" s="235"/>
      <c r="F14" s="235"/>
      <c r="G14" s="235"/>
      <c r="H14" s="235"/>
      <c r="I14" s="235"/>
    </row>
    <row r="15" spans="2:9" ht="17.25" x14ac:dyDescent="0.3">
      <c r="B15" s="238" t="s">
        <v>3230</v>
      </c>
      <c r="C15" s="236"/>
      <c r="D15" s="237" t="s">
        <v>3229</v>
      </c>
      <c r="E15" s="235"/>
      <c r="F15" s="235"/>
      <c r="G15" s="235"/>
      <c r="H15" s="235"/>
      <c r="I15" s="235"/>
    </row>
    <row r="16" spans="2:9" ht="17.25" x14ac:dyDescent="0.3">
      <c r="B16" s="238" t="s">
        <v>3228</v>
      </c>
      <c r="C16" s="236"/>
      <c r="D16" s="237" t="s">
        <v>3227</v>
      </c>
      <c r="E16" s="235"/>
      <c r="F16" s="235"/>
      <c r="G16" s="235"/>
      <c r="H16" s="235"/>
      <c r="I16" s="235"/>
    </row>
    <row r="17" spans="2:9" ht="17.25" x14ac:dyDescent="0.3">
      <c r="B17" s="238" t="s">
        <v>3226</v>
      </c>
      <c r="C17" s="236"/>
      <c r="D17" s="237" t="s">
        <v>3225</v>
      </c>
      <c r="E17" s="235"/>
      <c r="F17" s="235"/>
      <c r="G17" s="235"/>
      <c r="H17" s="235"/>
      <c r="I17" s="235"/>
    </row>
    <row r="18" spans="2:9" ht="17.25" x14ac:dyDescent="0.3">
      <c r="B18" s="238" t="s">
        <v>3224</v>
      </c>
      <c r="C18" s="236"/>
      <c r="D18" s="237" t="s">
        <v>3223</v>
      </c>
      <c r="E18" s="235"/>
      <c r="F18" s="235"/>
      <c r="G18" s="235"/>
      <c r="H18" s="235"/>
      <c r="I18" s="235"/>
    </row>
    <row r="19" spans="2:9" ht="17.25" x14ac:dyDescent="0.3">
      <c r="B19" s="238" t="s">
        <v>3222</v>
      </c>
      <c r="C19" s="236"/>
      <c r="D19" s="237" t="s">
        <v>3221</v>
      </c>
      <c r="E19" s="235"/>
      <c r="F19" s="235"/>
      <c r="G19" s="235"/>
      <c r="H19" s="235"/>
      <c r="I19" s="235"/>
    </row>
    <row r="20" spans="2:9" ht="17.25" x14ac:dyDescent="0.3">
      <c r="B20" s="238" t="s">
        <v>3220</v>
      </c>
      <c r="C20" s="236"/>
      <c r="D20" s="237" t="s">
        <v>3219</v>
      </c>
      <c r="E20" s="235"/>
      <c r="F20" s="235"/>
      <c r="G20" s="235"/>
      <c r="H20" s="235"/>
      <c r="I20" s="235"/>
    </row>
    <row r="21" spans="2:9" ht="17.25" x14ac:dyDescent="0.3">
      <c r="B21" s="238"/>
      <c r="C21" s="236"/>
      <c r="D21" s="235"/>
      <c r="E21" s="235"/>
      <c r="F21" s="235"/>
      <c r="G21" s="235"/>
      <c r="H21" s="235"/>
      <c r="I21" s="235"/>
    </row>
    <row r="22" spans="2:9" ht="17.25" x14ac:dyDescent="0.3">
      <c r="B22" s="238" t="s">
        <v>3218</v>
      </c>
      <c r="C22" s="236"/>
      <c r="D22" s="237" t="s">
        <v>3217</v>
      </c>
      <c r="E22" s="235"/>
      <c r="F22" s="235"/>
      <c r="G22" s="235"/>
      <c r="H22" s="235"/>
      <c r="I22" s="235"/>
    </row>
    <row r="23" spans="2:9" ht="17.25" x14ac:dyDescent="0.3">
      <c r="B23" s="238" t="s">
        <v>3216</v>
      </c>
      <c r="C23" s="236"/>
      <c r="D23" s="237" t="s">
        <v>3215</v>
      </c>
      <c r="E23" s="235"/>
      <c r="F23" s="235"/>
      <c r="G23" s="235"/>
      <c r="H23" s="235"/>
      <c r="I23" s="235"/>
    </row>
    <row r="24" spans="2:9" ht="17.25" x14ac:dyDescent="0.3">
      <c r="B24" s="238" t="s">
        <v>3214</v>
      </c>
      <c r="C24" s="236"/>
      <c r="D24" s="237" t="s">
        <v>3213</v>
      </c>
      <c r="E24" s="235"/>
      <c r="F24" s="235"/>
      <c r="G24" s="235"/>
      <c r="H24" s="235"/>
      <c r="I24" s="235"/>
    </row>
    <row r="25" spans="2:9" ht="17.25" x14ac:dyDescent="0.3">
      <c r="B25" s="238" t="s">
        <v>3212</v>
      </c>
      <c r="C25" s="236"/>
      <c r="D25" s="237" t="s">
        <v>3211</v>
      </c>
      <c r="E25" s="235"/>
      <c r="F25" s="235"/>
      <c r="G25" s="235"/>
      <c r="H25" s="235"/>
      <c r="I25" s="235"/>
    </row>
    <row r="26" spans="2:9" ht="17.25" x14ac:dyDescent="0.3">
      <c r="B26" s="238" t="s">
        <v>3210</v>
      </c>
      <c r="C26" s="236"/>
      <c r="D26" s="237" t="s">
        <v>3209</v>
      </c>
      <c r="E26" s="235"/>
      <c r="F26" s="235"/>
      <c r="G26" s="235"/>
      <c r="H26" s="235"/>
      <c r="I26" s="235"/>
    </row>
    <row r="27" spans="2:9" ht="17.25" x14ac:dyDescent="0.3">
      <c r="B27" s="238" t="s">
        <v>3208</v>
      </c>
      <c r="C27" s="236"/>
      <c r="D27" s="237" t="s">
        <v>3207</v>
      </c>
      <c r="E27" s="235"/>
      <c r="F27" s="235"/>
      <c r="G27" s="235"/>
      <c r="H27" s="235"/>
      <c r="I27" s="235"/>
    </row>
    <row r="28" spans="2:9" ht="17.25" x14ac:dyDescent="0.3">
      <c r="B28" s="238" t="s">
        <v>3206</v>
      </c>
      <c r="C28" s="236"/>
      <c r="D28" s="237" t="s">
        <v>3205</v>
      </c>
      <c r="E28" s="235"/>
      <c r="F28" s="235"/>
      <c r="G28" s="235"/>
      <c r="H28" s="235"/>
      <c r="I28" s="235"/>
    </row>
    <row r="29" spans="2:9" ht="17.25" x14ac:dyDescent="0.3">
      <c r="B29" s="238" t="s">
        <v>3204</v>
      </c>
      <c r="C29" s="236"/>
      <c r="D29" s="237" t="s">
        <v>3203</v>
      </c>
      <c r="E29" s="235"/>
      <c r="F29" s="235"/>
      <c r="G29" s="235"/>
      <c r="H29" s="235"/>
      <c r="I29" s="235"/>
    </row>
    <row r="30" spans="2:9" ht="17.25" x14ac:dyDescent="0.3">
      <c r="B30" s="238" t="s">
        <v>3202</v>
      </c>
      <c r="C30" s="236"/>
      <c r="D30" s="237" t="s">
        <v>3201</v>
      </c>
      <c r="E30" s="235"/>
      <c r="F30" s="235"/>
      <c r="G30" s="235"/>
      <c r="H30" s="235"/>
      <c r="I30" s="235"/>
    </row>
    <row r="31" spans="2:9" ht="17.25" x14ac:dyDescent="0.3">
      <c r="B31" s="238" t="s">
        <v>3200</v>
      </c>
      <c r="C31" s="236"/>
      <c r="D31" s="237" t="s">
        <v>3199</v>
      </c>
      <c r="E31" s="235"/>
      <c r="F31" s="235"/>
      <c r="G31" s="235"/>
      <c r="H31" s="235"/>
      <c r="I31" s="235"/>
    </row>
    <row r="32" spans="2:9" ht="17.25" x14ac:dyDescent="0.3">
      <c r="B32" s="238" t="s">
        <v>3198</v>
      </c>
      <c r="C32" s="236"/>
      <c r="D32" s="237" t="s">
        <v>3197</v>
      </c>
      <c r="E32" s="235"/>
      <c r="F32" s="235"/>
      <c r="G32" s="235"/>
      <c r="H32" s="235"/>
      <c r="I32" s="235"/>
    </row>
    <row r="33" spans="2:9" ht="17.25" x14ac:dyDescent="0.3">
      <c r="B33" s="238" t="s">
        <v>3196</v>
      </c>
      <c r="C33" s="236"/>
      <c r="D33" s="237" t="s">
        <v>3195</v>
      </c>
      <c r="E33" s="235"/>
      <c r="F33" s="235"/>
      <c r="G33" s="235"/>
      <c r="H33" s="235"/>
      <c r="I33" s="235"/>
    </row>
    <row r="34" spans="2:9" ht="17.25" x14ac:dyDescent="0.3">
      <c r="B34" s="238" t="s">
        <v>3194</v>
      </c>
      <c r="C34" s="236"/>
      <c r="D34" s="237" t="s">
        <v>3193</v>
      </c>
      <c r="E34" s="235"/>
      <c r="F34" s="235"/>
      <c r="G34" s="235"/>
      <c r="H34" s="235"/>
      <c r="I34" s="235"/>
    </row>
    <row r="35" spans="2:9" ht="17.25" x14ac:dyDescent="0.3">
      <c r="B35" s="238" t="s">
        <v>3192</v>
      </c>
      <c r="C35" s="236"/>
      <c r="D35" s="237" t="s">
        <v>3191</v>
      </c>
      <c r="E35" s="235"/>
      <c r="F35" s="235"/>
      <c r="G35" s="235"/>
      <c r="H35" s="235"/>
      <c r="I35" s="235"/>
    </row>
    <row r="36" spans="2:9" ht="17.25" x14ac:dyDescent="0.3">
      <c r="B36" s="238" t="s">
        <v>3190</v>
      </c>
      <c r="C36" s="236"/>
      <c r="D36" s="237" t="s">
        <v>3189</v>
      </c>
      <c r="E36" s="235"/>
      <c r="F36" s="235"/>
      <c r="G36" s="235"/>
      <c r="H36" s="235"/>
      <c r="I36" s="235"/>
    </row>
    <row r="37" spans="2:9" ht="17.25" x14ac:dyDescent="0.3">
      <c r="B37" s="238" t="s">
        <v>3188</v>
      </c>
      <c r="C37" s="236"/>
      <c r="D37" s="237" t="s">
        <v>3187</v>
      </c>
      <c r="E37" s="235"/>
      <c r="F37" s="235"/>
      <c r="G37" s="235"/>
      <c r="H37" s="235"/>
      <c r="I37" s="235"/>
    </row>
    <row r="38" spans="2:9" ht="17.25" x14ac:dyDescent="0.3">
      <c r="B38" s="238" t="s">
        <v>3186</v>
      </c>
      <c r="C38" s="236"/>
      <c r="D38" s="237" t="s">
        <v>3185</v>
      </c>
      <c r="E38" s="235"/>
      <c r="F38" s="235"/>
      <c r="G38" s="235"/>
      <c r="H38" s="235"/>
      <c r="I38" s="235"/>
    </row>
    <row r="39" spans="2:9" ht="17.25" x14ac:dyDescent="0.3">
      <c r="B39" s="238" t="s">
        <v>3184</v>
      </c>
      <c r="C39" s="236"/>
      <c r="D39" s="237" t="s">
        <v>3183</v>
      </c>
      <c r="E39" s="235"/>
      <c r="F39" s="235"/>
      <c r="G39" s="235"/>
      <c r="H39" s="235"/>
      <c r="I39" s="235"/>
    </row>
    <row r="40" spans="2:9" ht="17.25" x14ac:dyDescent="0.3">
      <c r="B40" s="235"/>
      <c r="C40" s="236"/>
      <c r="D40" s="235"/>
      <c r="E40" s="236"/>
      <c r="F40" s="235"/>
      <c r="G40" s="235"/>
      <c r="H40" s="235"/>
      <c r="I40" s="235"/>
    </row>
    <row r="41" spans="2:9" ht="17.25" x14ac:dyDescent="0.3">
      <c r="B41" s="235"/>
      <c r="C41" s="236"/>
      <c r="D41" s="235"/>
      <c r="E41" s="236"/>
      <c r="F41" s="235"/>
      <c r="G41" s="235"/>
      <c r="H41" s="235"/>
      <c r="I41" s="235"/>
    </row>
    <row r="42" spans="2:9" ht="17.25" x14ac:dyDescent="0.3">
      <c r="B42" s="239" t="s">
        <v>3182</v>
      </c>
      <c r="C42" s="236"/>
      <c r="D42" s="235"/>
      <c r="E42" s="236"/>
      <c r="F42" s="235"/>
      <c r="G42" s="235"/>
      <c r="H42" s="235"/>
      <c r="I42" s="235"/>
    </row>
    <row r="43" spans="2:9" ht="17.25" x14ac:dyDescent="0.3">
      <c r="B43" s="238" t="s">
        <v>3181</v>
      </c>
      <c r="C43" s="236"/>
      <c r="D43" s="237" t="s">
        <v>3180</v>
      </c>
      <c r="E43" s="236"/>
      <c r="F43" s="235"/>
      <c r="G43" s="235"/>
      <c r="H43" s="235"/>
      <c r="I43" s="235"/>
    </row>
    <row r="44" spans="2:9" ht="17.25" x14ac:dyDescent="0.3">
      <c r="B44" s="238" t="s">
        <v>3179</v>
      </c>
      <c r="C44" s="236"/>
      <c r="D44" s="237" t="s">
        <v>3178</v>
      </c>
      <c r="E44" s="235"/>
      <c r="F44" s="235"/>
      <c r="G44" s="235"/>
      <c r="H44" s="235"/>
      <c r="I44" s="235"/>
    </row>
    <row r="45" spans="2:9" ht="17.25" x14ac:dyDescent="0.3">
      <c r="B45" s="235"/>
      <c r="C45" s="236"/>
      <c r="D45" s="235"/>
      <c r="E45" s="235"/>
      <c r="F45" s="235"/>
      <c r="G45" s="235"/>
      <c r="H45" s="235"/>
      <c r="I45" s="235"/>
    </row>
    <row r="46" spans="2:9" ht="17.25" x14ac:dyDescent="0.3">
      <c r="B46" s="235"/>
      <c r="C46" s="236"/>
      <c r="D46" s="235"/>
      <c r="E46" s="235"/>
      <c r="F46" s="235"/>
      <c r="G46" s="235"/>
      <c r="H46" s="235"/>
      <c r="I46" s="235"/>
    </row>
    <row r="47" spans="2:9" ht="17.25" x14ac:dyDescent="0.3">
      <c r="B47" s="235"/>
      <c r="C47" s="236"/>
      <c r="D47" s="235"/>
      <c r="E47" s="235"/>
      <c r="F47" s="235"/>
      <c r="G47" s="235"/>
      <c r="H47" s="235"/>
      <c r="I47" s="235"/>
    </row>
    <row r="48" spans="2:9" ht="17.25" x14ac:dyDescent="0.3">
      <c r="B48" s="235"/>
      <c r="C48" s="236"/>
      <c r="D48" s="235"/>
      <c r="E48" s="235"/>
      <c r="F48" s="235"/>
      <c r="G48" s="235"/>
      <c r="H48" s="235"/>
      <c r="I48" s="235"/>
    </row>
    <row r="49" spans="2:9" ht="17.25" x14ac:dyDescent="0.3">
      <c r="B49" s="235"/>
      <c r="C49" s="236"/>
      <c r="D49" s="235"/>
      <c r="E49" s="235"/>
      <c r="F49" s="235"/>
      <c r="G49" s="235"/>
      <c r="H49" s="235"/>
      <c r="I49" s="235"/>
    </row>
    <row r="50" spans="2:9" ht="17.25" x14ac:dyDescent="0.3">
      <c r="B50" s="235"/>
      <c r="C50" s="236"/>
      <c r="D50" s="235"/>
      <c r="E50" s="235"/>
      <c r="F50" s="235"/>
      <c r="G50" s="235"/>
      <c r="H50" s="235"/>
      <c r="I50" s="235"/>
    </row>
  </sheetData>
  <mergeCells count="1">
    <mergeCell ref="B5:D5"/>
  </mergeCells>
  <hyperlinks>
    <hyperlink ref="D12" location="'Tabel A - General Issuer Detail'!A1" display="General Issuer Detail" xr:uid="{C67178E5-D944-42D2-AF71-BBF69B01F827}"/>
    <hyperlink ref="D15" location="'G1-G4 - Cover pool inform.'!A1" display="General cover pool information " xr:uid="{596F03DF-1E3C-4C7E-BE15-08FED47B9964}"/>
    <hyperlink ref="D16" location="'G1-G4 - Cover pool inform.'!B25" display="Outstanding CBs" xr:uid="{259CAECA-F262-4FC3-B91D-CFD3CF9840F9}"/>
    <hyperlink ref="D19" location="'G1-G4 - Cover pool inform.'!B61" display="Legal ALM (balance principle) adherence" xr:uid="{69601492-995E-4DD8-970C-C949FF2CF6A4}"/>
    <hyperlink ref="D20" location="'G1-G4 - Cover pool inform.'!B70" display="Additional characteristics of ALM business model for issued CBs" xr:uid="{5D65851C-0171-4C4B-BC96-93B5FDEA49F6}"/>
    <hyperlink ref="D22" location="'Table 1-3 - Lending'!B7" display="Number of loans by property category" xr:uid="{839E42E2-3EDD-4B8C-9934-5AC91DBDB6D8}"/>
    <hyperlink ref="D23" location="'Table 1-3 - Lending'!B16" display="Lending by property category, DKKbn" xr:uid="{FABFA715-E8E8-49FE-844F-535E8DC1CC21}"/>
    <hyperlink ref="D24" location="'Table 1-3 - Lending'!B23" display="Lending, by loan size, DKKbn" xr:uid="{BE8F44C6-588C-4E26-BAEB-1A15CB98331C}"/>
    <hyperlink ref="D25" location="'Table 4 - LTV'!B7" display="Lending, by-loan to-value (LTV), current property value, DKKbn" xr:uid="{BBB4F329-3A9C-443F-A195-15097A6638B8}"/>
    <hyperlink ref="D26" location="'Table 4 - LTV'!B29" display="Lending, by-loan to-value (LTV), current property value, Per cent" xr:uid="{B4883461-D5F5-490C-A9EC-70CA9AAD317D}"/>
    <hyperlink ref="D27" location="'Table 4 - LTV'!B51" display="Lending, by-loan to-value (LTV), current property value, DKKbn (&quot;Sidste krone&quot;)" xr:uid="{C953B51F-B832-4DAD-AD94-9C6F77EE0F49}"/>
    <hyperlink ref="D28" location="'Table 4 - LTV'!B73" display="Lending, by-loan to-value (LTV), current property value, Per cent (&quot;Sidste krone&quot;)" xr:uid="{236707EE-CA20-495A-A310-735D5A4AAA26}"/>
    <hyperlink ref="D29" location="'Table 5 - Lending by region'!B7" display="Lending by region, DKKbn" xr:uid="{E356A159-F394-42AE-97A6-F27CB8ED6DC5}"/>
    <hyperlink ref="D30" location="'Table 6-8 - Lending by loantype'!B6" display="Lending by loan type - IO Loans, DKKbn" xr:uid="{5570A0BD-F22C-47A5-94CC-13F907CAE9E3}"/>
    <hyperlink ref="D31" location="'Table 6-8 - Lending by loantype'!B23" display="Lending by loan type - Repayment Loans / Amortizing Loans, DKKbn" xr:uid="{034C6235-4694-49FC-9BF0-08BFFA43F6BD}"/>
    <hyperlink ref="D32" location="'Table 6-8 - Lending by loantype'!B40" display="Lending by loan type - All loans, DKKbn" xr:uid="{6725A4C5-1C1E-47B7-94C3-098BDE549266}"/>
    <hyperlink ref="D33" location="'Table 9-11 - Lending'!B6" display="Lending by Seasoning, DKKbn (Seasoning defined by duration of customer relationship)" xr:uid="{1034F587-C39C-4919-B309-A80065F111BA}"/>
    <hyperlink ref="D34" location="'Table 9-11 - Lending'!B20" display="Lending by remaining maturity, DKKbn" xr:uid="{19140200-C998-4417-8852-406F362C5116}"/>
    <hyperlink ref="D35" location="'Table 9-11 - Lending'!B35" display="90 day Non-performing loans by property type, as percentage of instalments payments, %" xr:uid="{CA445907-0A71-431D-A642-F687A2C4F41E}"/>
    <hyperlink ref="D36" location="'Table 9-11 - Lending'!B45" display="90 day Non-performing loans by property type, as percentage of lending, %" xr:uid="{1F8DC578-6E91-48F4-8B29-421A8D139BB2}"/>
    <hyperlink ref="D37" location="'Table 9-11 - Lending'!B55" display="90 day Non-performing loans by property type, as percentage of lending, by continous LTV bracket, %" xr:uid="{B8F609B4-89E7-4BDD-A4DC-41EF8E1C6EF2}"/>
    <hyperlink ref="D38" location="'Table 9-11 - Lending'!B67" display="Realised losses (DKKm)" xr:uid="{61E175E3-18A8-467D-B2FC-ACAF73BB2F0C}"/>
    <hyperlink ref="D39" location="'Table 9-11 - Lending'!B76" display="Realised losses (%)" xr:uid="{D4F0C8B0-99CE-4597-B8C4-D0C06494DBCF}"/>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E54A5-9034-467F-9FF5-63B771B89257}">
  <sheetPr>
    <pageSetUpPr fitToPage="1"/>
  </sheetPr>
  <dimension ref="B1:I46"/>
  <sheetViews>
    <sheetView zoomScale="85" zoomScaleNormal="85" workbookViewId="0"/>
  </sheetViews>
  <sheetFormatPr defaultColWidth="15.85546875" defaultRowHeight="16.5" x14ac:dyDescent="0.3"/>
  <cols>
    <col min="1" max="1" width="3.42578125" style="240" customWidth="1"/>
    <col min="2" max="2" width="68.42578125" style="240" bestFit="1" customWidth="1"/>
    <col min="3" max="6" width="15.7109375" style="240" bestFit="1" customWidth="1"/>
    <col min="7" max="7" width="5.140625" style="240" customWidth="1"/>
    <col min="8" max="16384" width="15.85546875" style="240"/>
  </cols>
  <sheetData>
    <row r="1" spans="2:6" ht="12" customHeight="1" x14ac:dyDescent="0.3"/>
    <row r="2" spans="2:6" ht="12" customHeight="1" x14ac:dyDescent="0.3"/>
    <row r="3" spans="2:6" ht="12" customHeight="1" x14ac:dyDescent="0.3"/>
    <row r="4" spans="2:6" ht="36" customHeight="1" x14ac:dyDescent="0.3">
      <c r="B4" s="278" t="s">
        <v>3274</v>
      </c>
      <c r="C4" s="471"/>
      <c r="D4" s="471"/>
    </row>
    <row r="5" spans="2:6" x14ac:dyDescent="0.3">
      <c r="B5" s="277" t="s">
        <v>3273</v>
      </c>
      <c r="C5" s="276"/>
      <c r="D5" s="276"/>
      <c r="E5" s="276"/>
      <c r="F5" s="276"/>
    </row>
    <row r="6" spans="2:6" ht="3.75" customHeight="1" x14ac:dyDescent="0.3">
      <c r="B6" s="263"/>
      <c r="C6" s="261"/>
      <c r="D6" s="261"/>
      <c r="E6" s="261"/>
      <c r="F6" s="261"/>
    </row>
    <row r="7" spans="2:6" ht="3" customHeight="1" x14ac:dyDescent="0.3">
      <c r="B7" s="263"/>
    </row>
    <row r="8" spans="2:6" ht="3.75" customHeight="1" x14ac:dyDescent="0.3"/>
    <row r="9" spans="2:6" x14ac:dyDescent="0.3">
      <c r="B9" s="275" t="s">
        <v>3272</v>
      </c>
      <c r="C9" s="274" t="s">
        <v>3271</v>
      </c>
      <c r="D9" s="274" t="s">
        <v>3270</v>
      </c>
      <c r="E9" s="274" t="s">
        <v>3269</v>
      </c>
      <c r="F9" s="274" t="s">
        <v>3268</v>
      </c>
    </row>
    <row r="10" spans="2:6" x14ac:dyDescent="0.3">
      <c r="B10" s="248" t="s">
        <v>3267</v>
      </c>
      <c r="C10" s="265">
        <v>213.01903001799997</v>
      </c>
      <c r="D10" s="265">
        <v>209.8817407769701</v>
      </c>
      <c r="E10" s="265">
        <v>206.55217725284999</v>
      </c>
      <c r="F10" s="265">
        <v>203.29764302022991</v>
      </c>
    </row>
    <row r="11" spans="2:6" x14ac:dyDescent="0.3">
      <c r="B11" s="248" t="s">
        <v>3266</v>
      </c>
      <c r="C11" s="265">
        <v>200.36561911576999</v>
      </c>
      <c r="D11" s="265">
        <v>196.82591009189002</v>
      </c>
      <c r="E11" s="265">
        <v>193.62263745279</v>
      </c>
      <c r="F11" s="265">
        <v>190.28436018959997</v>
      </c>
    </row>
    <row r="12" spans="2:6" ht="33" x14ac:dyDescent="0.3">
      <c r="B12" s="250" t="s">
        <v>3265</v>
      </c>
      <c r="C12" s="264">
        <v>200.36561911576999</v>
      </c>
      <c r="D12" s="264">
        <v>196.82591009189002</v>
      </c>
      <c r="E12" s="264">
        <v>193.62263745279</v>
      </c>
      <c r="F12" s="264">
        <v>190.28436018959997</v>
      </c>
    </row>
    <row r="13" spans="2:6" x14ac:dyDescent="0.3">
      <c r="B13" s="269" t="s">
        <v>3264</v>
      </c>
      <c r="C13" s="273">
        <v>0.20920733888742199</v>
      </c>
      <c r="D13" s="272">
        <v>0.2124279523683652</v>
      </c>
      <c r="E13" s="272">
        <v>0.21507228804786629</v>
      </c>
      <c r="F13" s="272">
        <v>0.21443860304848505</v>
      </c>
    </row>
    <row r="14" spans="2:6" x14ac:dyDescent="0.3">
      <c r="B14" s="248" t="s">
        <v>3263</v>
      </c>
      <c r="C14" s="271">
        <v>0.23109941458694269</v>
      </c>
      <c r="D14" s="271">
        <v>0.2349024666013157</v>
      </c>
      <c r="E14" s="271">
        <v>0.23719698218772653</v>
      </c>
      <c r="F14" s="271">
        <v>0.2318246948562645</v>
      </c>
    </row>
    <row r="15" spans="2:6" x14ac:dyDescent="0.3">
      <c r="B15" s="248" t="s">
        <v>3262</v>
      </c>
      <c r="C15" s="265">
        <v>186.67727920955997</v>
      </c>
      <c r="D15" s="265">
        <v>183.34538273095995</v>
      </c>
      <c r="E15" s="265">
        <v>180.67720331331</v>
      </c>
      <c r="F15" s="265">
        <v>177.94776048281003</v>
      </c>
    </row>
    <row r="16" spans="2:6" x14ac:dyDescent="0.3">
      <c r="B16" s="248" t="s">
        <v>3261</v>
      </c>
      <c r="C16" s="265">
        <v>4</v>
      </c>
      <c r="D16" s="265">
        <v>4</v>
      </c>
      <c r="E16" s="265">
        <v>4</v>
      </c>
      <c r="F16" s="265">
        <v>4</v>
      </c>
    </row>
    <row r="17" spans="2:6" x14ac:dyDescent="0.3">
      <c r="B17" s="270" t="s">
        <v>3260</v>
      </c>
      <c r="C17" s="265">
        <v>0</v>
      </c>
      <c r="D17" s="264">
        <v>0</v>
      </c>
      <c r="E17" s="264">
        <v>0</v>
      </c>
      <c r="F17" s="264">
        <v>0</v>
      </c>
    </row>
    <row r="18" spans="2:6" x14ac:dyDescent="0.3">
      <c r="B18" s="269" t="s">
        <v>3259</v>
      </c>
      <c r="C18" s="268" t="s">
        <v>3258</v>
      </c>
      <c r="D18" s="267" t="s">
        <v>3258</v>
      </c>
      <c r="E18" s="267" t="s">
        <v>3258</v>
      </c>
      <c r="F18" s="267" t="s">
        <v>3258</v>
      </c>
    </row>
    <row r="19" spans="2:6" x14ac:dyDescent="0.3">
      <c r="B19" s="266" t="s">
        <v>3257</v>
      </c>
      <c r="C19" s="265">
        <v>13.448875719999998</v>
      </c>
      <c r="D19" s="265">
        <v>6.7897112599999998</v>
      </c>
      <c r="E19" s="265">
        <v>35.526330689999995</v>
      </c>
      <c r="F19" s="265">
        <v>27.164650780000002</v>
      </c>
    </row>
    <row r="20" spans="2:6" ht="33" x14ac:dyDescent="0.3">
      <c r="B20" s="246" t="s">
        <v>3256</v>
      </c>
      <c r="C20" s="264">
        <v>0</v>
      </c>
      <c r="D20" s="264">
        <v>0</v>
      </c>
      <c r="E20" s="264">
        <v>1.2741400000005962E-6</v>
      </c>
      <c r="F20" s="264">
        <v>9.0920799999999992E-6</v>
      </c>
    </row>
    <row r="21" spans="2:6" ht="9.75" customHeight="1" x14ac:dyDescent="0.3">
      <c r="B21" s="263"/>
      <c r="C21" s="261"/>
      <c r="D21" s="261"/>
      <c r="E21" s="261"/>
      <c r="F21" s="261"/>
    </row>
    <row r="22" spans="2:6" x14ac:dyDescent="0.3">
      <c r="B22" s="262"/>
      <c r="C22" s="261"/>
      <c r="D22" s="261"/>
      <c r="E22" s="261"/>
      <c r="F22" s="261"/>
    </row>
    <row r="23" spans="2:6" x14ac:dyDescent="0.3">
      <c r="B23" s="258" t="s">
        <v>3255</v>
      </c>
      <c r="C23" s="256"/>
      <c r="D23" s="256"/>
      <c r="E23" s="256"/>
      <c r="F23" s="256"/>
    </row>
    <row r="24" spans="2:6" x14ac:dyDescent="0.3">
      <c r="B24" s="260" t="s">
        <v>3254</v>
      </c>
      <c r="C24" s="259">
        <v>206.04900000000001</v>
      </c>
      <c r="D24" s="259">
        <v>202.64099999999999</v>
      </c>
      <c r="E24" s="259">
        <v>199.2</v>
      </c>
      <c r="F24" s="259">
        <v>195.30500000000001</v>
      </c>
    </row>
    <row r="25" spans="2:6" x14ac:dyDescent="0.3">
      <c r="B25" s="258" t="s">
        <v>3253</v>
      </c>
      <c r="C25" s="256"/>
      <c r="D25" s="256"/>
      <c r="E25" s="256"/>
      <c r="F25" s="256"/>
    </row>
    <row r="26" spans="2:6" ht="3" customHeight="1" x14ac:dyDescent="0.3">
      <c r="B26" s="257"/>
      <c r="C26" s="256"/>
      <c r="D26" s="256"/>
      <c r="E26" s="256"/>
      <c r="F26" s="256"/>
    </row>
    <row r="27" spans="2:6" x14ac:dyDescent="0.3">
      <c r="B27" s="250" t="s">
        <v>3252</v>
      </c>
      <c r="C27" s="246"/>
      <c r="D27" s="246"/>
      <c r="E27" s="246"/>
      <c r="F27" s="246"/>
    </row>
    <row r="28" spans="2:6" x14ac:dyDescent="0.3">
      <c r="B28" s="252" t="s">
        <v>3251</v>
      </c>
      <c r="C28" s="251">
        <v>1.4999999999999999E-2</v>
      </c>
      <c r="D28" s="251">
        <v>1.4999999999999999E-2</v>
      </c>
      <c r="E28" s="251">
        <v>2.1000000000000001E-2</v>
      </c>
      <c r="F28" s="251">
        <v>1.9E-2</v>
      </c>
    </row>
    <row r="29" spans="2:6" x14ac:dyDescent="0.3">
      <c r="B29" s="252" t="s">
        <v>3250</v>
      </c>
      <c r="C29" s="251">
        <v>0.56999999999999995</v>
      </c>
      <c r="D29" s="251">
        <v>0.59499999999999997</v>
      </c>
      <c r="E29" s="251">
        <v>0.55700000000000005</v>
      </c>
      <c r="F29" s="251">
        <v>0.54300000000000004</v>
      </c>
    </row>
    <row r="30" spans="2:6" x14ac:dyDescent="0.3">
      <c r="B30" s="252" t="s">
        <v>3249</v>
      </c>
      <c r="C30" s="251">
        <v>205.464</v>
      </c>
      <c r="D30" s="251">
        <v>202.03100000000001</v>
      </c>
      <c r="E30" s="251">
        <v>198.62100000000001</v>
      </c>
      <c r="F30" s="251">
        <v>194.74299999999999</v>
      </c>
    </row>
    <row r="31" spans="2:6" x14ac:dyDescent="0.3">
      <c r="B31" s="250" t="s">
        <v>3248</v>
      </c>
      <c r="C31" s="254"/>
      <c r="D31" s="254"/>
      <c r="E31" s="254"/>
      <c r="F31" s="254"/>
    </row>
    <row r="32" spans="2:6" x14ac:dyDescent="0.3">
      <c r="B32" s="252" t="s">
        <v>3247</v>
      </c>
      <c r="C32" s="251">
        <v>205.49600000000001</v>
      </c>
      <c r="D32" s="251">
        <v>202.06</v>
      </c>
      <c r="E32" s="251">
        <v>198.57599999999999</v>
      </c>
      <c r="F32" s="251">
        <v>194.63800000000001</v>
      </c>
    </row>
    <row r="33" spans="2:9" x14ac:dyDescent="0.3">
      <c r="B33" s="252" t="s">
        <v>3246</v>
      </c>
      <c r="C33" s="251">
        <v>0.55300000000000005</v>
      </c>
      <c r="D33" s="251">
        <v>0.58099999999999996</v>
      </c>
      <c r="E33" s="251">
        <v>0.623</v>
      </c>
      <c r="F33" s="251">
        <v>0.66700000000000004</v>
      </c>
    </row>
    <row r="34" spans="2:9" x14ac:dyDescent="0.3">
      <c r="B34" s="252" t="s">
        <v>3245</v>
      </c>
      <c r="C34" s="255">
        <v>0</v>
      </c>
      <c r="D34" s="255">
        <v>0</v>
      </c>
      <c r="E34" s="255">
        <v>0</v>
      </c>
      <c r="F34" s="255">
        <v>0</v>
      </c>
    </row>
    <row r="35" spans="2:9" x14ac:dyDescent="0.3">
      <c r="B35" s="252" t="s">
        <v>3244</v>
      </c>
      <c r="C35" s="255">
        <v>0</v>
      </c>
      <c r="D35" s="255">
        <v>0</v>
      </c>
      <c r="E35" s="255">
        <v>0</v>
      </c>
      <c r="F35" s="255">
        <v>0</v>
      </c>
    </row>
    <row r="36" spans="2:9" x14ac:dyDescent="0.3">
      <c r="B36" s="250" t="s">
        <v>3243</v>
      </c>
      <c r="C36" s="254"/>
      <c r="D36" s="254"/>
      <c r="E36" s="254"/>
      <c r="F36" s="254"/>
    </row>
    <row r="37" spans="2:9" ht="33" x14ac:dyDescent="0.3">
      <c r="B37" s="252" t="s">
        <v>3242</v>
      </c>
      <c r="C37" s="251">
        <v>58.286999999999999</v>
      </c>
      <c r="D37" s="251">
        <v>57.253999999999998</v>
      </c>
      <c r="E37" s="251">
        <v>56.295000000000002</v>
      </c>
      <c r="F37" s="251">
        <v>54.249000000000002</v>
      </c>
    </row>
    <row r="38" spans="2:9" ht="33" x14ac:dyDescent="0.3">
      <c r="B38" s="252" t="s">
        <v>3241</v>
      </c>
      <c r="C38" s="251">
        <v>144.34399999999999</v>
      </c>
      <c r="D38" s="251">
        <v>141.95099999999999</v>
      </c>
      <c r="E38" s="251">
        <v>139.40600000000001</v>
      </c>
      <c r="F38" s="251">
        <v>137.495</v>
      </c>
      <c r="I38" s="253"/>
    </row>
    <row r="39" spans="2:9" x14ac:dyDescent="0.3">
      <c r="B39" s="252" t="s">
        <v>3240</v>
      </c>
      <c r="C39" s="251">
        <v>3.4180000000000001</v>
      </c>
      <c r="D39" s="251">
        <v>3.4350000000000001</v>
      </c>
      <c r="E39" s="251">
        <v>3.4990000000000001</v>
      </c>
      <c r="F39" s="251">
        <v>3.5609999999999999</v>
      </c>
    </row>
    <row r="40" spans="2:9" x14ac:dyDescent="0.3">
      <c r="B40" s="250" t="s">
        <v>3239</v>
      </c>
      <c r="C40" s="249">
        <v>206.04900000000001</v>
      </c>
      <c r="D40" s="249">
        <v>202.64099999999999</v>
      </c>
      <c r="E40" s="249">
        <v>199.2</v>
      </c>
      <c r="F40" s="249">
        <v>195.30500000000001</v>
      </c>
    </row>
    <row r="41" spans="2:9" x14ac:dyDescent="0.3">
      <c r="B41" s="248" t="s">
        <v>3238</v>
      </c>
      <c r="C41" s="247">
        <v>0.318</v>
      </c>
      <c r="D41" s="247">
        <v>0.26400000000000001</v>
      </c>
      <c r="E41" s="247">
        <v>0.34799999999999998</v>
      </c>
      <c r="F41" s="247">
        <v>0.39600000000000002</v>
      </c>
    </row>
    <row r="42" spans="2:9" ht="33" x14ac:dyDescent="0.3">
      <c r="B42" s="246" t="s">
        <v>3237</v>
      </c>
      <c r="C42" s="245">
        <v>0.39758499999694358</v>
      </c>
      <c r="D42" s="245">
        <v>0.3847908216929759</v>
      </c>
      <c r="E42" s="245">
        <v>0.3987506565237271</v>
      </c>
      <c r="F42" s="245">
        <v>0.39714220624517899</v>
      </c>
    </row>
    <row r="46" spans="2:9" x14ac:dyDescent="0.3">
      <c r="F46" s="244" t="s">
        <v>3236</v>
      </c>
    </row>
  </sheetData>
  <mergeCells count="1">
    <mergeCell ref="C4:D4"/>
  </mergeCells>
  <hyperlinks>
    <hyperlink ref="F46" location="Contents!A1" display="To Frontpage" xr:uid="{5B022EA7-D4CE-4568-86E2-3828E02D8526}"/>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35305-58EB-48AE-B612-10675A71FBCD}">
  <sheetPr>
    <pageSetUpPr fitToPage="1"/>
  </sheetPr>
  <dimension ref="A3:L133"/>
  <sheetViews>
    <sheetView zoomScale="85" zoomScaleNormal="85" workbookViewId="0"/>
  </sheetViews>
  <sheetFormatPr defaultRowHeight="16.5" x14ac:dyDescent="0.3"/>
  <cols>
    <col min="1" max="1" width="3.28515625" style="240" customWidth="1"/>
    <col min="2" max="2" width="57.140625" style="240" customWidth="1"/>
    <col min="3" max="3" width="15.85546875" style="240" customWidth="1"/>
    <col min="4" max="8" width="10.7109375" style="240" customWidth="1"/>
    <col min="9" max="9" width="10.85546875" style="240" customWidth="1"/>
    <col min="10" max="10" width="10.7109375" style="240" customWidth="1"/>
    <col min="11" max="11" width="9.140625" style="240"/>
    <col min="12" max="12" width="8.85546875" style="240" customWidth="1"/>
    <col min="13" max="16384" width="9.140625" style="240"/>
  </cols>
  <sheetData>
    <row r="3" spans="2:10" ht="12" customHeight="1" x14ac:dyDescent="0.3"/>
    <row r="4" spans="2:10" ht="18" x14ac:dyDescent="0.3">
      <c r="B4" s="472" t="s">
        <v>3371</v>
      </c>
      <c r="C4" s="473"/>
      <c r="D4" s="473"/>
      <c r="E4" s="473"/>
      <c r="F4" s="278"/>
      <c r="G4" s="278"/>
      <c r="H4" s="278"/>
      <c r="I4" s="278"/>
    </row>
    <row r="5" spans="2:10" ht="4.5" customHeight="1" x14ac:dyDescent="0.3">
      <c r="B5" s="475"/>
      <c r="C5" s="475"/>
      <c r="D5" s="475"/>
      <c r="E5" s="475"/>
      <c r="F5" s="475"/>
      <c r="G5" s="475"/>
      <c r="H5" s="475"/>
      <c r="I5" s="475"/>
    </row>
    <row r="6" spans="2:10" ht="5.25" customHeight="1" x14ac:dyDescent="0.3">
      <c r="B6" s="335"/>
      <c r="C6" s="335"/>
      <c r="D6" s="335"/>
      <c r="E6" s="335"/>
      <c r="F6" s="335"/>
      <c r="G6" s="335"/>
      <c r="H6" s="335"/>
      <c r="I6" s="335"/>
    </row>
    <row r="7" spans="2:10" x14ac:dyDescent="0.3">
      <c r="B7" s="334" t="s">
        <v>3355</v>
      </c>
      <c r="C7" s="333"/>
      <c r="D7" s="333"/>
      <c r="E7" s="333"/>
      <c r="F7" s="333"/>
      <c r="G7" s="274" t="s">
        <v>3271</v>
      </c>
      <c r="H7" s="274" t="s">
        <v>3270</v>
      </c>
      <c r="I7" s="274" t="s">
        <v>3269</v>
      </c>
      <c r="J7" s="274" t="s">
        <v>3268</v>
      </c>
    </row>
    <row r="8" spans="2:10" x14ac:dyDescent="0.3">
      <c r="B8" s="291" t="s">
        <v>3370</v>
      </c>
      <c r="G8" s="265">
        <v>0.54838721482270325</v>
      </c>
      <c r="H8" s="265">
        <v>0.57322494178474914</v>
      </c>
      <c r="I8" s="265">
        <v>0.60839550430778744</v>
      </c>
      <c r="J8" s="265">
        <v>0.60992836337543566</v>
      </c>
    </row>
    <row r="9" spans="2:10" x14ac:dyDescent="0.3">
      <c r="B9" s="291" t="s">
        <v>3369</v>
      </c>
      <c r="G9" s="353">
        <v>7.7761012853820406E-3</v>
      </c>
      <c r="H9" s="353">
        <v>9.8062998386871138E-3</v>
      </c>
      <c r="I9" s="353">
        <v>1.0651690630259126E-2</v>
      </c>
      <c r="J9" s="353">
        <v>9.9929757675100116E-3</v>
      </c>
    </row>
    <row r="10" spans="2:10" x14ac:dyDescent="0.3">
      <c r="B10" s="291" t="s">
        <v>3368</v>
      </c>
      <c r="G10" s="353">
        <v>0.11200683749665526</v>
      </c>
      <c r="H10" s="353">
        <v>0.11752453849213192</v>
      </c>
      <c r="I10" s="353">
        <v>9.530081876456975E-2</v>
      </c>
      <c r="J10" s="353">
        <v>9.498994179901514E-2</v>
      </c>
    </row>
    <row r="11" spans="2:10" x14ac:dyDescent="0.3">
      <c r="B11" s="291" t="s">
        <v>3367</v>
      </c>
      <c r="C11" s="291" t="s">
        <v>3366</v>
      </c>
      <c r="D11" s="291"/>
      <c r="E11" s="291"/>
      <c r="F11" s="291"/>
      <c r="G11" s="352">
        <v>0.25338636028188427</v>
      </c>
      <c r="H11" s="352">
        <v>0.25263387549151334</v>
      </c>
      <c r="I11" s="352">
        <v>0.19561042883536905</v>
      </c>
      <c r="J11" s="352">
        <v>0.1848078563164588</v>
      </c>
    </row>
    <row r="12" spans="2:10" x14ac:dyDescent="0.3">
      <c r="B12" s="300"/>
      <c r="C12" s="324" t="s">
        <v>3365</v>
      </c>
      <c r="D12" s="324"/>
      <c r="E12" s="324"/>
      <c r="F12" s="324"/>
      <c r="G12" s="351">
        <v>0.08</v>
      </c>
      <c r="H12" s="351">
        <v>0.08</v>
      </c>
      <c r="I12" s="351">
        <v>0.08</v>
      </c>
      <c r="J12" s="351">
        <v>0.08</v>
      </c>
    </row>
    <row r="13" spans="2:10" x14ac:dyDescent="0.3">
      <c r="B13" s="291" t="s">
        <v>3354</v>
      </c>
      <c r="G13" s="350">
        <v>0.46400000000000002</v>
      </c>
      <c r="H13" s="350">
        <v>0.48399999999999999</v>
      </c>
      <c r="I13" s="350">
        <v>0.51300000000000001</v>
      </c>
      <c r="J13" s="350">
        <v>0.53400000000000003</v>
      </c>
    </row>
    <row r="14" spans="2:10" x14ac:dyDescent="0.3">
      <c r="C14" s="291" t="s">
        <v>3364</v>
      </c>
      <c r="D14" s="291"/>
      <c r="E14" s="291"/>
      <c r="F14" s="291"/>
      <c r="G14" s="350">
        <v>0</v>
      </c>
      <c r="H14" s="350">
        <v>0</v>
      </c>
      <c r="I14" s="350">
        <v>0</v>
      </c>
      <c r="J14" s="350">
        <v>0</v>
      </c>
    </row>
    <row r="15" spans="2:10" x14ac:dyDescent="0.3">
      <c r="B15" s="291" t="s">
        <v>3363</v>
      </c>
      <c r="G15" s="350"/>
      <c r="H15" s="350"/>
      <c r="I15" s="350"/>
      <c r="J15" s="350"/>
    </row>
    <row r="16" spans="2:10" x14ac:dyDescent="0.3">
      <c r="B16" s="291" t="s">
        <v>3362</v>
      </c>
      <c r="G16" s="295"/>
      <c r="H16" s="295"/>
      <c r="I16" s="295"/>
      <c r="J16" s="295"/>
    </row>
    <row r="17" spans="1:10" x14ac:dyDescent="0.3">
      <c r="B17" s="291" t="s">
        <v>3361</v>
      </c>
      <c r="G17" s="295">
        <v>3.3288419159139622E-3</v>
      </c>
      <c r="H17" s="295">
        <v>3.7383496035827235E-3</v>
      </c>
      <c r="I17" s="295">
        <v>3.9613737323718722E-3</v>
      </c>
      <c r="J17" s="295">
        <v>3.2386829282271927E-3</v>
      </c>
    </row>
    <row r="18" spans="1:10" x14ac:dyDescent="0.3">
      <c r="A18" s="297"/>
      <c r="B18" s="349" t="s">
        <v>3360</v>
      </c>
      <c r="C18" s="339"/>
      <c r="D18" s="339"/>
      <c r="E18" s="339"/>
      <c r="F18" s="339"/>
      <c r="G18" s="348"/>
      <c r="H18" s="348"/>
      <c r="I18" s="348"/>
      <c r="J18" s="348"/>
    </row>
    <row r="19" spans="1:10" x14ac:dyDescent="0.3">
      <c r="B19" s="349" t="s">
        <v>3359</v>
      </c>
      <c r="C19" s="339"/>
      <c r="D19" s="339"/>
      <c r="E19" s="339"/>
      <c r="F19" s="339"/>
      <c r="G19" s="348">
        <v>0.11170644544919361</v>
      </c>
      <c r="H19" s="348">
        <v>0.11141557024832627</v>
      </c>
      <c r="I19" s="348">
        <v>0.10966555219307714</v>
      </c>
      <c r="J19" s="348">
        <v>0.10817479655527337</v>
      </c>
    </row>
    <row r="20" spans="1:10" x14ac:dyDescent="0.3">
      <c r="A20" s="297"/>
      <c r="B20" s="349" t="s">
        <v>3358</v>
      </c>
      <c r="C20" s="339"/>
      <c r="D20" s="339"/>
      <c r="E20" s="339"/>
      <c r="F20" s="339"/>
      <c r="G20" s="348">
        <v>0.11170644544919361</v>
      </c>
      <c r="H20" s="348">
        <v>0.11141557024832627</v>
      </c>
      <c r="I20" s="348">
        <v>0.10966555219307714</v>
      </c>
      <c r="J20" s="348">
        <v>0.10817479655527337</v>
      </c>
    </row>
    <row r="21" spans="1:10" x14ac:dyDescent="0.3">
      <c r="B21" s="347"/>
      <c r="C21" s="339"/>
      <c r="D21" s="339"/>
      <c r="E21" s="339"/>
      <c r="F21" s="339"/>
      <c r="G21" s="346"/>
      <c r="H21" s="346"/>
      <c r="I21" s="346"/>
      <c r="J21" s="346"/>
    </row>
    <row r="22" spans="1:10" x14ac:dyDescent="0.3">
      <c r="B22" s="345" t="s">
        <v>3357</v>
      </c>
      <c r="C22" s="344"/>
      <c r="D22" s="343"/>
      <c r="E22" s="343"/>
      <c r="F22" s="343"/>
      <c r="G22" s="341">
        <v>0</v>
      </c>
      <c r="H22" s="341">
        <v>0</v>
      </c>
      <c r="I22" s="342">
        <v>0</v>
      </c>
      <c r="J22" s="341">
        <v>0</v>
      </c>
    </row>
    <row r="23" spans="1:10" x14ac:dyDescent="0.3">
      <c r="B23" s="292"/>
      <c r="C23" s="340"/>
      <c r="D23" s="339"/>
      <c r="E23" s="339"/>
      <c r="F23" s="339"/>
      <c r="G23" s="338"/>
      <c r="H23" s="337"/>
      <c r="I23" s="337"/>
      <c r="J23" s="337"/>
    </row>
    <row r="24" spans="1:10" ht="21" customHeight="1" x14ac:dyDescent="0.3"/>
    <row r="25" spans="1:10" ht="18" x14ac:dyDescent="0.3">
      <c r="B25" s="472" t="s">
        <v>3356</v>
      </c>
      <c r="C25" s="473"/>
      <c r="D25" s="473"/>
      <c r="E25" s="473"/>
      <c r="F25" s="336"/>
      <c r="G25" s="278"/>
      <c r="H25" s="278"/>
      <c r="I25" s="278"/>
      <c r="J25" s="278"/>
    </row>
    <row r="26" spans="1:10" ht="5.25" customHeight="1" x14ac:dyDescent="0.3">
      <c r="B26" s="335"/>
      <c r="C26" s="335"/>
      <c r="D26" s="335"/>
      <c r="E26" s="335"/>
      <c r="F26" s="335"/>
      <c r="G26" s="335"/>
      <c r="H26" s="335"/>
      <c r="I26" s="335"/>
      <c r="J26" s="335"/>
    </row>
    <row r="27" spans="1:10" x14ac:dyDescent="0.3">
      <c r="B27" s="334" t="s">
        <v>3355</v>
      </c>
      <c r="C27" s="333"/>
      <c r="D27" s="333"/>
      <c r="E27" s="333"/>
      <c r="F27" s="333"/>
      <c r="G27" s="274" t="s">
        <v>3271</v>
      </c>
      <c r="H27" s="274" t="s">
        <v>3270</v>
      </c>
      <c r="I27" s="274" t="s">
        <v>3269</v>
      </c>
      <c r="J27" s="274" t="s">
        <v>3268</v>
      </c>
    </row>
    <row r="28" spans="1:10" x14ac:dyDescent="0.3">
      <c r="B28" s="291" t="s">
        <v>3354</v>
      </c>
      <c r="G28" s="330">
        <v>0.46400000000000002</v>
      </c>
      <c r="H28" s="330">
        <v>0.48399999999999999</v>
      </c>
      <c r="I28" s="330">
        <v>0.51300000000000001</v>
      </c>
      <c r="J28" s="330">
        <v>0.53400000000000003</v>
      </c>
    </row>
    <row r="29" spans="1:10" x14ac:dyDescent="0.3">
      <c r="B29" s="291" t="s">
        <v>3353</v>
      </c>
      <c r="G29" s="332"/>
      <c r="H29" s="330"/>
      <c r="I29" s="330"/>
      <c r="J29" s="330"/>
    </row>
    <row r="30" spans="1:10" x14ac:dyDescent="0.3">
      <c r="B30" s="291" t="s">
        <v>3352</v>
      </c>
      <c r="C30" s="291" t="s">
        <v>3351</v>
      </c>
      <c r="D30" s="291"/>
      <c r="E30" s="291"/>
      <c r="F30" s="291"/>
      <c r="G30" s="330">
        <v>0</v>
      </c>
      <c r="H30" s="330">
        <v>0</v>
      </c>
      <c r="I30" s="330">
        <v>0</v>
      </c>
      <c r="J30" s="330">
        <v>0</v>
      </c>
    </row>
    <row r="31" spans="1:10" x14ac:dyDescent="0.3">
      <c r="C31" s="291" t="s">
        <v>3350</v>
      </c>
      <c r="D31" s="291"/>
      <c r="E31" s="291"/>
      <c r="F31" s="291"/>
      <c r="G31" s="330">
        <v>1E-3</v>
      </c>
      <c r="H31" s="330">
        <v>2E-3</v>
      </c>
      <c r="I31" s="330">
        <v>2E-3</v>
      </c>
      <c r="J31" s="330">
        <v>0</v>
      </c>
    </row>
    <row r="32" spans="1:10" x14ac:dyDescent="0.3">
      <c r="C32" s="282" t="s">
        <v>3349</v>
      </c>
      <c r="D32" s="282"/>
      <c r="E32" s="282"/>
      <c r="F32" s="282"/>
      <c r="G32" s="330">
        <v>0</v>
      </c>
      <c r="H32" s="331">
        <v>0</v>
      </c>
      <c r="I32" s="331">
        <v>1E-3</v>
      </c>
      <c r="J32" s="331">
        <v>4.0000000000000001E-3</v>
      </c>
    </row>
    <row r="33" spans="2:10" x14ac:dyDescent="0.3">
      <c r="C33" s="282" t="s">
        <v>3348</v>
      </c>
      <c r="D33" s="282"/>
      <c r="E33" s="282"/>
      <c r="F33" s="282"/>
      <c r="G33" s="330">
        <v>0</v>
      </c>
      <c r="H33" s="331">
        <v>0</v>
      </c>
      <c r="I33" s="331">
        <v>0</v>
      </c>
      <c r="J33" s="331">
        <v>1E-3</v>
      </c>
    </row>
    <row r="34" spans="2:10" x14ac:dyDescent="0.3">
      <c r="C34" s="282" t="s">
        <v>3347</v>
      </c>
      <c r="D34" s="282"/>
      <c r="E34" s="282"/>
      <c r="F34" s="282"/>
      <c r="G34" s="332">
        <v>6.0000000000000001E-3</v>
      </c>
      <c r="H34" s="331">
        <v>8.0000000000000002E-3</v>
      </c>
      <c r="I34" s="331">
        <v>6.0000000000000001E-3</v>
      </c>
      <c r="J34" s="331">
        <v>0</v>
      </c>
    </row>
    <row r="35" spans="2:10" x14ac:dyDescent="0.3">
      <c r="C35" s="282" t="s">
        <v>3346</v>
      </c>
      <c r="D35" s="282"/>
      <c r="E35" s="282"/>
      <c r="F35" s="282"/>
      <c r="G35" s="330">
        <v>2E-3</v>
      </c>
      <c r="H35" s="331">
        <v>2E-3</v>
      </c>
      <c r="I35" s="331">
        <v>5.0000000000000001E-3</v>
      </c>
      <c r="J35" s="331">
        <v>1.2E-2</v>
      </c>
    </row>
    <row r="36" spans="2:10" x14ac:dyDescent="0.3">
      <c r="C36" s="282" t="s">
        <v>3345</v>
      </c>
      <c r="D36" s="282"/>
      <c r="E36" s="282"/>
      <c r="F36" s="282"/>
      <c r="G36" s="330">
        <v>1E-3</v>
      </c>
      <c r="H36" s="331">
        <v>2E-3</v>
      </c>
      <c r="I36" s="331">
        <v>4.0000000000000001E-3</v>
      </c>
      <c r="J36" s="331">
        <v>4.0000000000000001E-3</v>
      </c>
    </row>
    <row r="37" spans="2:10" x14ac:dyDescent="0.3">
      <c r="C37" s="291" t="s">
        <v>3344</v>
      </c>
      <c r="D37" s="291"/>
      <c r="E37" s="291"/>
      <c r="F37" s="291"/>
      <c r="G37" s="330">
        <v>3.3000000000000002E-2</v>
      </c>
      <c r="H37" s="329">
        <v>3.5000000000000003E-2</v>
      </c>
      <c r="I37" s="329">
        <v>4.0000000000000001E-3</v>
      </c>
      <c r="J37" s="329">
        <v>4.0000000000000001E-3</v>
      </c>
    </row>
    <row r="38" spans="2:10" x14ac:dyDescent="0.3">
      <c r="C38" s="291" t="s">
        <v>3343</v>
      </c>
      <c r="D38" s="291"/>
      <c r="E38" s="291"/>
      <c r="F38" s="291"/>
      <c r="G38" s="330">
        <v>0.42</v>
      </c>
      <c r="H38" s="329">
        <v>0.435</v>
      </c>
      <c r="I38" s="329">
        <v>0.49099999999999999</v>
      </c>
      <c r="J38" s="329">
        <v>0.50900000000000001</v>
      </c>
    </row>
    <row r="39" spans="2:10" x14ac:dyDescent="0.3">
      <c r="C39" s="291" t="s">
        <v>3342</v>
      </c>
      <c r="D39" s="291"/>
      <c r="E39" s="291"/>
      <c r="F39" s="291"/>
      <c r="G39" s="330">
        <v>0</v>
      </c>
      <c r="H39" s="329">
        <v>0</v>
      </c>
      <c r="I39" s="329">
        <v>0</v>
      </c>
      <c r="J39" s="329">
        <v>0</v>
      </c>
    </row>
    <row r="40" spans="2:10" x14ac:dyDescent="0.3">
      <c r="B40" s="291" t="s">
        <v>3341</v>
      </c>
      <c r="C40" s="291" t="s">
        <v>3340</v>
      </c>
      <c r="D40" s="291"/>
      <c r="E40" s="291"/>
      <c r="F40" s="291"/>
      <c r="G40" s="326" t="s">
        <v>3121</v>
      </c>
      <c r="H40" s="326" t="s">
        <v>3121</v>
      </c>
      <c r="I40" s="326" t="s">
        <v>3121</v>
      </c>
      <c r="J40" s="326" t="s">
        <v>3121</v>
      </c>
    </row>
    <row r="41" spans="2:10" x14ac:dyDescent="0.3">
      <c r="C41" s="328" t="s">
        <v>3339</v>
      </c>
      <c r="D41" s="291"/>
      <c r="E41" s="291"/>
      <c r="F41" s="291"/>
      <c r="G41" s="326">
        <v>1</v>
      </c>
      <c r="H41" s="326">
        <v>1</v>
      </c>
      <c r="I41" s="326">
        <v>1</v>
      </c>
      <c r="J41" s="326">
        <v>1</v>
      </c>
    </row>
    <row r="42" spans="2:10" x14ac:dyDescent="0.3">
      <c r="C42" s="291" t="s">
        <v>3338</v>
      </c>
      <c r="D42" s="291"/>
      <c r="E42" s="291"/>
      <c r="F42" s="291"/>
      <c r="G42" s="327"/>
      <c r="H42" s="327"/>
      <c r="I42" s="327"/>
      <c r="J42" s="327"/>
    </row>
    <row r="43" spans="2:10" x14ac:dyDescent="0.3">
      <c r="B43" s="291" t="s">
        <v>3337</v>
      </c>
      <c r="C43" s="291" t="s">
        <v>3336</v>
      </c>
      <c r="D43" s="291"/>
      <c r="E43" s="291"/>
      <c r="F43" s="291"/>
      <c r="G43" s="326">
        <v>0.27500000000000002</v>
      </c>
      <c r="H43" s="326">
        <v>0.28199999999999997</v>
      </c>
      <c r="I43" s="326">
        <v>0.28100000000000003</v>
      </c>
      <c r="J43" s="326">
        <v>0.28499999999999998</v>
      </c>
    </row>
    <row r="44" spans="2:10" x14ac:dyDescent="0.3">
      <c r="C44" s="291" t="s">
        <v>3335</v>
      </c>
      <c r="D44" s="291"/>
      <c r="E44" s="291"/>
      <c r="F44" s="291"/>
      <c r="G44" s="326">
        <v>0.72499999999999998</v>
      </c>
      <c r="H44" s="326">
        <v>0.71799999999999997</v>
      </c>
      <c r="I44" s="326">
        <v>0.71899999999999997</v>
      </c>
      <c r="J44" s="326">
        <v>0.71499999999999997</v>
      </c>
    </row>
    <row r="45" spans="2:10" x14ac:dyDescent="0.3">
      <c r="C45" s="291" t="s">
        <v>3334</v>
      </c>
      <c r="D45" s="291"/>
      <c r="E45" s="291"/>
      <c r="F45" s="291"/>
      <c r="G45" s="326"/>
      <c r="H45" s="326"/>
      <c r="I45" s="326"/>
      <c r="J45" s="326"/>
    </row>
    <row r="46" spans="2:10" x14ac:dyDescent="0.3">
      <c r="B46" s="291" t="s">
        <v>3333</v>
      </c>
      <c r="C46" s="291" t="s">
        <v>214</v>
      </c>
      <c r="D46" s="291"/>
      <c r="E46" s="291"/>
      <c r="F46" s="291"/>
      <c r="G46" s="326">
        <v>1</v>
      </c>
      <c r="H46" s="326">
        <v>1</v>
      </c>
      <c r="I46" s="326">
        <v>1</v>
      </c>
      <c r="J46" s="326">
        <v>1</v>
      </c>
    </row>
    <row r="47" spans="2:10" x14ac:dyDescent="0.3">
      <c r="C47" s="291" t="s">
        <v>201</v>
      </c>
      <c r="D47" s="291"/>
      <c r="E47" s="291"/>
      <c r="F47" s="291"/>
      <c r="G47" s="326" t="s">
        <v>3121</v>
      </c>
      <c r="H47" s="326" t="s">
        <v>3121</v>
      </c>
      <c r="I47" s="326" t="s">
        <v>3121</v>
      </c>
      <c r="J47" s="326" t="s">
        <v>3121</v>
      </c>
    </row>
    <row r="48" spans="2:10" x14ac:dyDescent="0.3">
      <c r="C48" s="291" t="s">
        <v>220</v>
      </c>
      <c r="D48" s="291"/>
      <c r="E48" s="291"/>
      <c r="F48" s="291"/>
      <c r="G48" s="306">
        <v>0</v>
      </c>
      <c r="H48" s="306">
        <v>0</v>
      </c>
      <c r="I48" s="306">
        <v>0</v>
      </c>
      <c r="J48" s="306">
        <v>0</v>
      </c>
    </row>
    <row r="49" spans="2:11" x14ac:dyDescent="0.3">
      <c r="C49" s="291" t="s">
        <v>1547</v>
      </c>
      <c r="D49" s="291"/>
      <c r="E49" s="291"/>
      <c r="F49" s="291"/>
      <c r="G49" s="306">
        <v>0</v>
      </c>
      <c r="H49" s="306">
        <v>0</v>
      </c>
      <c r="I49" s="306">
        <v>0</v>
      </c>
      <c r="J49" s="306">
        <v>0</v>
      </c>
    </row>
    <row r="50" spans="2:11" x14ac:dyDescent="0.3">
      <c r="C50" s="291" t="s">
        <v>205</v>
      </c>
      <c r="D50" s="291"/>
      <c r="E50" s="291"/>
      <c r="F50" s="291"/>
      <c r="G50" s="306">
        <v>0</v>
      </c>
      <c r="H50" s="306">
        <v>0</v>
      </c>
      <c r="I50" s="306">
        <v>0</v>
      </c>
      <c r="J50" s="306">
        <v>0</v>
      </c>
    </row>
    <row r="51" spans="2:11" x14ac:dyDescent="0.3">
      <c r="C51" s="291" t="s">
        <v>1549</v>
      </c>
      <c r="D51" s="291"/>
      <c r="E51" s="291"/>
      <c r="F51" s="291"/>
      <c r="G51" s="306">
        <v>0</v>
      </c>
      <c r="H51" s="306">
        <v>0</v>
      </c>
      <c r="I51" s="306">
        <v>0</v>
      </c>
      <c r="J51" s="306">
        <v>0</v>
      </c>
    </row>
    <row r="52" spans="2:11" x14ac:dyDescent="0.3">
      <c r="C52" s="291" t="s">
        <v>134</v>
      </c>
      <c r="D52" s="291"/>
      <c r="E52" s="291"/>
      <c r="F52" s="291"/>
      <c r="G52" s="306">
        <v>0</v>
      </c>
      <c r="H52" s="306">
        <v>0</v>
      </c>
      <c r="I52" s="306">
        <v>0</v>
      </c>
      <c r="J52" s="306">
        <v>0</v>
      </c>
    </row>
    <row r="53" spans="2:11" x14ac:dyDescent="0.3">
      <c r="B53" s="291" t="s">
        <v>3332</v>
      </c>
      <c r="G53" s="325">
        <v>1</v>
      </c>
      <c r="H53" s="325">
        <v>1</v>
      </c>
      <c r="I53" s="325">
        <v>1</v>
      </c>
      <c r="J53" s="325">
        <v>1</v>
      </c>
    </row>
    <row r="54" spans="2:11" x14ac:dyDescent="0.3">
      <c r="B54" s="291" t="s">
        <v>3331</v>
      </c>
      <c r="G54" s="325">
        <v>1</v>
      </c>
      <c r="H54" s="325">
        <v>1</v>
      </c>
      <c r="I54" s="325">
        <v>1</v>
      </c>
      <c r="J54" s="325">
        <v>1</v>
      </c>
    </row>
    <row r="55" spans="2:11" x14ac:dyDescent="0.3">
      <c r="B55" s="291" t="s">
        <v>3330</v>
      </c>
      <c r="G55" s="325">
        <v>1</v>
      </c>
      <c r="H55" s="325">
        <v>1</v>
      </c>
      <c r="I55" s="325">
        <v>1</v>
      </c>
      <c r="J55" s="325">
        <v>1</v>
      </c>
    </row>
    <row r="56" spans="2:11" x14ac:dyDescent="0.3">
      <c r="B56" s="291" t="s">
        <v>3329</v>
      </c>
      <c r="C56" s="291" t="s">
        <v>3328</v>
      </c>
      <c r="D56" s="291"/>
      <c r="E56" s="291"/>
      <c r="F56" s="291"/>
      <c r="G56" s="289" t="s">
        <v>3325</v>
      </c>
      <c r="H56" s="290" t="s">
        <v>3325</v>
      </c>
      <c r="I56" s="290" t="s">
        <v>3325</v>
      </c>
      <c r="J56" s="289" t="s">
        <v>3325</v>
      </c>
    </row>
    <row r="57" spans="2:11" x14ac:dyDescent="0.3">
      <c r="C57" s="291" t="s">
        <v>3327</v>
      </c>
      <c r="D57" s="291"/>
      <c r="E57" s="291"/>
      <c r="F57" s="291"/>
      <c r="G57" s="289" t="s">
        <v>3318</v>
      </c>
      <c r="H57" s="290" t="s">
        <v>3318</v>
      </c>
      <c r="I57" s="290" t="s">
        <v>3318</v>
      </c>
      <c r="J57" s="289" t="s">
        <v>3318</v>
      </c>
    </row>
    <row r="58" spans="2:11" x14ac:dyDescent="0.3">
      <c r="B58" s="300"/>
      <c r="C58" s="324" t="s">
        <v>3326</v>
      </c>
      <c r="D58" s="324"/>
      <c r="E58" s="324"/>
      <c r="F58" s="324"/>
      <c r="G58" s="322" t="s">
        <v>3325</v>
      </c>
      <c r="H58" s="323" t="s">
        <v>3325</v>
      </c>
      <c r="I58" s="323" t="s">
        <v>3325</v>
      </c>
      <c r="J58" s="322" t="s">
        <v>3325</v>
      </c>
    </row>
    <row r="59" spans="2:11" ht="18" customHeight="1" x14ac:dyDescent="0.3">
      <c r="C59" s="291"/>
      <c r="D59" s="291"/>
      <c r="E59" s="291"/>
      <c r="F59" s="289"/>
      <c r="G59" s="290"/>
      <c r="H59" s="290"/>
      <c r="I59" s="289"/>
    </row>
    <row r="60" spans="2:11" ht="18" x14ac:dyDescent="0.3">
      <c r="B60" s="478" t="s">
        <v>3324</v>
      </c>
      <c r="C60" s="478"/>
      <c r="D60" s="478"/>
      <c r="E60" s="291"/>
      <c r="F60" s="289"/>
      <c r="G60" s="290"/>
      <c r="H60" s="290"/>
      <c r="I60" s="289"/>
      <c r="J60" s="297"/>
    </row>
    <row r="61" spans="2:11" ht="18" x14ac:dyDescent="0.3">
      <c r="B61" s="284"/>
      <c r="C61" s="284"/>
      <c r="D61" s="284"/>
      <c r="E61" s="284"/>
      <c r="F61" s="284"/>
      <c r="G61" s="284"/>
      <c r="H61" s="284"/>
      <c r="I61" s="284"/>
      <c r="J61" s="284"/>
      <c r="K61" s="284"/>
    </row>
    <row r="62" spans="2:11" x14ac:dyDescent="0.3">
      <c r="B62" s="313" t="s">
        <v>3323</v>
      </c>
      <c r="K62" s="297"/>
    </row>
    <row r="63" spans="2:11" x14ac:dyDescent="0.3">
      <c r="B63" s="317" t="s">
        <v>3322</v>
      </c>
      <c r="C63" s="318" t="s">
        <v>3318</v>
      </c>
      <c r="D63" s="318" t="s">
        <v>3317</v>
      </c>
      <c r="E63" s="318" t="s">
        <v>3316</v>
      </c>
      <c r="F63" s="318" t="s">
        <v>3315</v>
      </c>
      <c r="G63" s="318" t="s">
        <v>3314</v>
      </c>
      <c r="H63" s="318" t="s">
        <v>3313</v>
      </c>
      <c r="I63" s="318" t="s">
        <v>3312</v>
      </c>
      <c r="J63" s="318" t="s">
        <v>3311</v>
      </c>
      <c r="K63" s="318" t="s">
        <v>3310</v>
      </c>
    </row>
    <row r="64" spans="2:11" x14ac:dyDescent="0.3">
      <c r="B64" s="240" t="s">
        <v>3321</v>
      </c>
      <c r="D64" s="306"/>
      <c r="E64" s="306"/>
      <c r="F64" s="306"/>
      <c r="G64" s="306"/>
      <c r="H64" s="306"/>
      <c r="I64" s="306"/>
      <c r="J64" s="306"/>
      <c r="K64" s="306"/>
    </row>
    <row r="65" spans="2:11" x14ac:dyDescent="0.3">
      <c r="B65" s="240" t="s">
        <v>3307</v>
      </c>
      <c r="C65" s="310">
        <v>13.415104004071273</v>
      </c>
      <c r="D65" s="306">
        <v>0</v>
      </c>
      <c r="E65" s="306">
        <v>0</v>
      </c>
      <c r="F65" s="306">
        <v>0</v>
      </c>
      <c r="G65" s="306">
        <v>0</v>
      </c>
      <c r="H65" s="306">
        <v>0</v>
      </c>
      <c r="I65" s="306">
        <v>0</v>
      </c>
      <c r="J65" s="306">
        <v>0</v>
      </c>
      <c r="K65" s="306">
        <v>0</v>
      </c>
    </row>
    <row r="66" spans="2:11" x14ac:dyDescent="0.3">
      <c r="B66" s="240" t="s">
        <v>3306</v>
      </c>
      <c r="C66" s="310">
        <v>64.922204212583992</v>
      </c>
      <c r="D66" s="306">
        <v>0</v>
      </c>
      <c r="E66" s="306">
        <v>0</v>
      </c>
      <c r="F66" s="306">
        <v>0</v>
      </c>
      <c r="G66" s="306">
        <v>0</v>
      </c>
      <c r="H66" s="306">
        <v>0</v>
      </c>
      <c r="I66" s="306">
        <v>0</v>
      </c>
      <c r="J66" s="306">
        <v>0</v>
      </c>
      <c r="K66" s="306">
        <v>0</v>
      </c>
    </row>
    <row r="67" spans="2:11" x14ac:dyDescent="0.3">
      <c r="B67" s="300" t="s">
        <v>3297</v>
      </c>
      <c r="C67" s="315">
        <v>33.669529279999999</v>
      </c>
      <c r="D67" s="306">
        <v>0</v>
      </c>
      <c r="E67" s="306">
        <v>0</v>
      </c>
      <c r="F67" s="306">
        <v>0</v>
      </c>
      <c r="G67" s="306">
        <v>0</v>
      </c>
      <c r="H67" s="306">
        <v>0</v>
      </c>
      <c r="I67" s="306">
        <v>0</v>
      </c>
      <c r="J67" s="306">
        <v>0</v>
      </c>
      <c r="K67" s="306">
        <v>0</v>
      </c>
    </row>
    <row r="68" spans="2:11" x14ac:dyDescent="0.3">
      <c r="B68" s="300" t="s">
        <v>136</v>
      </c>
      <c r="C68" s="315">
        <v>112.00683749665527</v>
      </c>
      <c r="D68" s="304">
        <v>0</v>
      </c>
      <c r="E68" s="304">
        <v>0</v>
      </c>
      <c r="F68" s="304">
        <v>0</v>
      </c>
      <c r="G68" s="304">
        <v>0</v>
      </c>
      <c r="H68" s="304">
        <v>0</v>
      </c>
      <c r="I68" s="304">
        <v>0</v>
      </c>
      <c r="J68" s="304">
        <v>0</v>
      </c>
      <c r="K68" s="304">
        <v>0</v>
      </c>
    </row>
    <row r="69" spans="2:11" x14ac:dyDescent="0.3">
      <c r="C69" s="321"/>
    </row>
    <row r="70" spans="2:11" x14ac:dyDescent="0.3">
      <c r="B70" s="313" t="s">
        <v>3320</v>
      </c>
    </row>
    <row r="71" spans="2:11" x14ac:dyDescent="0.3">
      <c r="B71" s="317" t="s">
        <v>3319</v>
      </c>
      <c r="C71" s="318" t="s">
        <v>3318</v>
      </c>
      <c r="D71" s="318" t="s">
        <v>3317</v>
      </c>
      <c r="E71" s="318" t="s">
        <v>3316</v>
      </c>
      <c r="F71" s="318" t="s">
        <v>3315</v>
      </c>
      <c r="G71" s="318" t="s">
        <v>3314</v>
      </c>
      <c r="H71" s="318" t="s">
        <v>3313</v>
      </c>
      <c r="I71" s="318" t="s">
        <v>3312</v>
      </c>
      <c r="J71" s="318" t="s">
        <v>3311</v>
      </c>
      <c r="K71" s="318" t="s">
        <v>3310</v>
      </c>
    </row>
    <row r="72" spans="2:11" x14ac:dyDescent="0.3">
      <c r="B72" s="240" t="s">
        <v>3305</v>
      </c>
      <c r="C72" s="316">
        <v>9.373778886299224</v>
      </c>
      <c r="D72" s="306">
        <v>0</v>
      </c>
      <c r="E72" s="306">
        <v>0</v>
      </c>
      <c r="F72" s="306">
        <v>0</v>
      </c>
      <c r="G72" s="306">
        <v>0</v>
      </c>
      <c r="H72" s="306">
        <v>0</v>
      </c>
      <c r="I72" s="306">
        <v>0</v>
      </c>
      <c r="J72" s="306">
        <v>0</v>
      </c>
      <c r="K72" s="306">
        <v>0</v>
      </c>
    </row>
    <row r="73" spans="2:11" x14ac:dyDescent="0.3">
      <c r="B73" s="240" t="s">
        <v>3304</v>
      </c>
      <c r="C73" s="306">
        <v>0</v>
      </c>
      <c r="D73" s="306">
        <v>0</v>
      </c>
      <c r="E73" s="306">
        <v>0</v>
      </c>
      <c r="F73" s="306">
        <v>0</v>
      </c>
      <c r="G73" s="306">
        <v>0</v>
      </c>
      <c r="H73" s="306">
        <v>0</v>
      </c>
      <c r="I73" s="306">
        <v>0</v>
      </c>
      <c r="J73" s="306">
        <v>0</v>
      </c>
      <c r="K73" s="306">
        <v>0</v>
      </c>
    </row>
    <row r="74" spans="2:11" x14ac:dyDescent="0.3">
      <c r="B74" s="240" t="s">
        <v>2655</v>
      </c>
      <c r="C74" s="310">
        <v>102.63305861035603</v>
      </c>
      <c r="D74" s="240">
        <v>0</v>
      </c>
      <c r="E74" s="240">
        <v>0</v>
      </c>
      <c r="F74" s="240">
        <v>0</v>
      </c>
      <c r="G74" s="320"/>
      <c r="H74" s="320"/>
      <c r="I74" s="320"/>
      <c r="J74" s="320"/>
      <c r="K74" s="320"/>
    </row>
    <row r="75" spans="2:11" x14ac:dyDescent="0.3">
      <c r="B75" s="294" t="s">
        <v>2656</v>
      </c>
      <c r="C75" s="319">
        <v>0</v>
      </c>
      <c r="D75" s="318">
        <v>0</v>
      </c>
      <c r="E75" s="318">
        <v>0</v>
      </c>
      <c r="F75" s="318">
        <v>0</v>
      </c>
      <c r="G75" s="300">
        <v>0</v>
      </c>
      <c r="H75" s="300">
        <v>0</v>
      </c>
      <c r="I75" s="300">
        <v>0</v>
      </c>
      <c r="J75" s="306">
        <v>0</v>
      </c>
      <c r="K75" s="306">
        <v>0</v>
      </c>
    </row>
    <row r="76" spans="2:11" x14ac:dyDescent="0.3">
      <c r="B76" s="300" t="s">
        <v>136</v>
      </c>
      <c r="C76" s="315">
        <v>112.00683749665525</v>
      </c>
      <c r="D76" s="300">
        <v>0</v>
      </c>
      <c r="E76" s="300">
        <v>0</v>
      </c>
      <c r="F76" s="300">
        <v>0</v>
      </c>
      <c r="G76" s="300">
        <v>0</v>
      </c>
      <c r="H76" s="300">
        <v>0</v>
      </c>
      <c r="I76" s="300">
        <v>0</v>
      </c>
      <c r="J76" s="304">
        <v>0</v>
      </c>
      <c r="K76" s="304">
        <v>0</v>
      </c>
    </row>
    <row r="77" spans="2:11" x14ac:dyDescent="0.3">
      <c r="C77" s="310"/>
    </row>
    <row r="78" spans="2:11" x14ac:dyDescent="0.3">
      <c r="B78" s="313" t="s">
        <v>3309</v>
      </c>
    </row>
    <row r="79" spans="2:11" x14ac:dyDescent="0.3">
      <c r="B79" s="317" t="s">
        <v>3308</v>
      </c>
      <c r="C79" s="300" t="s">
        <v>3307</v>
      </c>
      <c r="D79" s="300" t="s">
        <v>3306</v>
      </c>
      <c r="E79" s="300" t="s">
        <v>3297</v>
      </c>
      <c r="F79" s="300" t="s">
        <v>136</v>
      </c>
    </row>
    <row r="80" spans="2:11" x14ac:dyDescent="0.3">
      <c r="B80" s="240" t="s">
        <v>3305</v>
      </c>
      <c r="C80" s="316">
        <v>2.8307443949141309</v>
      </c>
      <c r="D80" s="306">
        <v>6.5430344913850957</v>
      </c>
      <c r="E80" s="306">
        <v>0</v>
      </c>
      <c r="F80" s="306">
        <v>9.3737788862992275</v>
      </c>
    </row>
    <row r="81" spans="2:12" x14ac:dyDescent="0.3">
      <c r="B81" s="240" t="s">
        <v>3304</v>
      </c>
      <c r="C81" s="306">
        <v>0</v>
      </c>
      <c r="D81" s="306">
        <v>0</v>
      </c>
      <c r="E81" s="306">
        <v>0</v>
      </c>
      <c r="F81" s="306">
        <v>0</v>
      </c>
    </row>
    <row r="82" spans="2:12" x14ac:dyDescent="0.3">
      <c r="B82" s="240" t="s">
        <v>2655</v>
      </c>
      <c r="C82" s="310">
        <v>10.584359609157142</v>
      </c>
      <c r="D82" s="316">
        <v>58.379169721198892</v>
      </c>
      <c r="E82" s="316">
        <v>33.669529279999999</v>
      </c>
      <c r="F82" s="316">
        <v>102.63305861035604</v>
      </c>
    </row>
    <row r="83" spans="2:12" x14ac:dyDescent="0.3">
      <c r="B83" s="294" t="s">
        <v>2656</v>
      </c>
      <c r="C83" s="315">
        <v>0</v>
      </c>
      <c r="D83" s="300">
        <v>0</v>
      </c>
      <c r="E83" s="300">
        <v>0</v>
      </c>
      <c r="F83" s="300">
        <v>0</v>
      </c>
    </row>
    <row r="84" spans="2:12" x14ac:dyDescent="0.3">
      <c r="B84" s="300" t="s">
        <v>136</v>
      </c>
      <c r="C84" s="315">
        <v>13.415104004071273</v>
      </c>
      <c r="D84" s="314">
        <v>64.922204212583992</v>
      </c>
      <c r="E84" s="314">
        <v>33.669529279999999</v>
      </c>
      <c r="F84" s="314">
        <v>112.00683749665527</v>
      </c>
    </row>
    <row r="85" spans="2:12" x14ac:dyDescent="0.3">
      <c r="C85" s="310"/>
    </row>
    <row r="86" spans="2:12" x14ac:dyDescent="0.3">
      <c r="B86" s="313" t="s">
        <v>3303</v>
      </c>
      <c r="L86" s="287"/>
    </row>
    <row r="87" spans="2:12" x14ac:dyDescent="0.3">
      <c r="B87" s="479" t="s">
        <v>3302</v>
      </c>
      <c r="C87" s="479"/>
      <c r="D87" s="479"/>
      <c r="E87" s="479"/>
      <c r="F87" s="312">
        <v>112.00683749665527</v>
      </c>
    </row>
    <row r="88" spans="2:12" x14ac:dyDescent="0.3">
      <c r="B88" s="311"/>
      <c r="C88" s="311"/>
      <c r="D88" s="311"/>
      <c r="E88" s="311"/>
      <c r="F88" s="310"/>
    </row>
    <row r="89" spans="2:12" x14ac:dyDescent="0.3">
      <c r="B89" s="296"/>
      <c r="C89" s="296"/>
      <c r="D89" s="296"/>
    </row>
    <row r="90" spans="2:12" x14ac:dyDescent="0.3">
      <c r="B90" s="309" t="s">
        <v>3301</v>
      </c>
      <c r="C90" s="308"/>
      <c r="D90" s="296"/>
    </row>
    <row r="91" spans="2:12" x14ac:dyDescent="0.3">
      <c r="B91" s="307" t="s">
        <v>3299</v>
      </c>
      <c r="C91" s="306">
        <v>0</v>
      </c>
      <c r="D91" s="296"/>
    </row>
    <row r="92" spans="2:12" x14ac:dyDescent="0.3">
      <c r="B92" s="296" t="s">
        <v>3298</v>
      </c>
      <c r="C92" s="306">
        <v>0</v>
      </c>
      <c r="D92" s="296"/>
    </row>
    <row r="93" spans="2:12" x14ac:dyDescent="0.3">
      <c r="B93" s="294" t="s">
        <v>3297</v>
      </c>
      <c r="C93" s="306">
        <v>0</v>
      </c>
      <c r="D93" s="296"/>
    </row>
    <row r="94" spans="2:12" x14ac:dyDescent="0.3">
      <c r="B94" s="305" t="s">
        <v>136</v>
      </c>
      <c r="C94" s="304">
        <v>0</v>
      </c>
      <c r="D94" s="296"/>
    </row>
    <row r="95" spans="2:12" x14ac:dyDescent="0.3">
      <c r="B95" s="296"/>
      <c r="C95" s="296"/>
      <c r="D95" s="296"/>
    </row>
    <row r="96" spans="2:12" x14ac:dyDescent="0.3">
      <c r="B96" s="309" t="s">
        <v>3300</v>
      </c>
      <c r="C96" s="308"/>
      <c r="D96" s="296"/>
    </row>
    <row r="97" spans="2:9" x14ac:dyDescent="0.3">
      <c r="B97" s="307" t="s">
        <v>3299</v>
      </c>
      <c r="C97" s="306">
        <v>0</v>
      </c>
      <c r="D97" s="296"/>
    </row>
    <row r="98" spans="2:9" x14ac:dyDescent="0.3">
      <c r="B98" s="296" t="s">
        <v>3298</v>
      </c>
      <c r="C98" s="306">
        <v>0</v>
      </c>
      <c r="D98" s="296"/>
    </row>
    <row r="99" spans="2:9" x14ac:dyDescent="0.3">
      <c r="B99" s="294" t="s">
        <v>3297</v>
      </c>
      <c r="C99" s="306">
        <v>0</v>
      </c>
      <c r="D99" s="296"/>
    </row>
    <row r="100" spans="2:9" x14ac:dyDescent="0.3">
      <c r="B100" s="305" t="s">
        <v>136</v>
      </c>
      <c r="C100" s="304">
        <v>0</v>
      </c>
      <c r="D100" s="296"/>
    </row>
    <row r="101" spans="2:9" x14ac:dyDescent="0.3">
      <c r="B101" s="296"/>
      <c r="C101" s="303"/>
      <c r="D101" s="296"/>
    </row>
    <row r="102" spans="2:9" ht="18" x14ac:dyDescent="0.3">
      <c r="B102" s="474" t="s">
        <v>3296</v>
      </c>
      <c r="C102" s="474"/>
      <c r="D102" s="474"/>
      <c r="E102" s="474"/>
      <c r="F102" s="474"/>
    </row>
    <row r="103" spans="2:9" ht="18" x14ac:dyDescent="0.3">
      <c r="B103" s="284"/>
      <c r="C103" s="302"/>
      <c r="D103" s="301"/>
      <c r="E103" s="301"/>
      <c r="F103" s="301"/>
    </row>
    <row r="104" spans="2:9" x14ac:dyDescent="0.3">
      <c r="B104" s="300" t="s">
        <v>3295</v>
      </c>
      <c r="C104" s="299" t="s">
        <v>3294</v>
      </c>
    </row>
    <row r="105" spans="2:9" x14ac:dyDescent="0.3">
      <c r="B105" s="296" t="s">
        <v>3293</v>
      </c>
      <c r="C105" s="298">
        <v>1</v>
      </c>
      <c r="D105" s="297"/>
    </row>
    <row r="106" spans="2:9" x14ac:dyDescent="0.3">
      <c r="B106" s="296" t="s">
        <v>3292</v>
      </c>
      <c r="C106" s="295">
        <v>0</v>
      </c>
    </row>
    <row r="107" spans="2:9" x14ac:dyDescent="0.3">
      <c r="B107" s="296" t="s">
        <v>3291</v>
      </c>
      <c r="C107" s="295">
        <v>0</v>
      </c>
    </row>
    <row r="108" spans="2:9" x14ac:dyDescent="0.3">
      <c r="B108" s="296" t="s">
        <v>3290</v>
      </c>
      <c r="C108" s="295">
        <v>0</v>
      </c>
    </row>
    <row r="109" spans="2:9" x14ac:dyDescent="0.3">
      <c r="B109" s="296" t="s">
        <v>3289</v>
      </c>
      <c r="C109" s="295">
        <v>0</v>
      </c>
    </row>
    <row r="110" spans="2:9" x14ac:dyDescent="0.3">
      <c r="B110" s="296" t="s">
        <v>3288</v>
      </c>
      <c r="C110" s="295">
        <v>0</v>
      </c>
    </row>
    <row r="111" spans="2:9" x14ac:dyDescent="0.3">
      <c r="B111" s="294" t="s">
        <v>3287</v>
      </c>
      <c r="C111" s="293">
        <v>0</v>
      </c>
    </row>
    <row r="112" spans="2:9" x14ac:dyDescent="0.3">
      <c r="C112" s="291"/>
      <c r="D112" s="291"/>
      <c r="E112" s="291"/>
      <c r="F112" s="289"/>
      <c r="G112" s="290"/>
      <c r="H112" s="290"/>
      <c r="I112" s="289"/>
    </row>
    <row r="113" spans="2:9" x14ac:dyDescent="0.3">
      <c r="B113" s="292"/>
      <c r="C113" s="291"/>
      <c r="D113" s="291"/>
      <c r="E113" s="291"/>
      <c r="F113" s="289"/>
      <c r="G113" s="290"/>
      <c r="H113" s="290"/>
      <c r="I113" s="289"/>
    </row>
    <row r="115" spans="2:9" ht="18" x14ac:dyDescent="0.3">
      <c r="B115" s="474" t="s">
        <v>3286</v>
      </c>
      <c r="C115" s="474"/>
      <c r="D115" s="474"/>
      <c r="E115" s="474"/>
      <c r="F115" s="474"/>
    </row>
    <row r="116" spans="2:9" ht="18" x14ac:dyDescent="0.3">
      <c r="B116" s="284"/>
      <c r="C116" s="476" t="s">
        <v>3281</v>
      </c>
      <c r="D116" s="476"/>
      <c r="E116" s="476"/>
      <c r="F116" s="476"/>
    </row>
    <row r="117" spans="2:9" x14ac:dyDescent="0.3">
      <c r="B117" s="282" t="s">
        <v>3285</v>
      </c>
      <c r="C117" s="477"/>
      <c r="D117" s="477"/>
      <c r="E117" s="477"/>
      <c r="F117" s="477"/>
    </row>
    <row r="118" spans="2:9" ht="9.75" customHeight="1" x14ac:dyDescent="0.3">
      <c r="B118" s="282"/>
      <c r="C118" s="281"/>
      <c r="D118" s="281"/>
      <c r="E118" s="281"/>
      <c r="F118" s="281"/>
    </row>
    <row r="119" spans="2:9" x14ac:dyDescent="0.3">
      <c r="B119" s="280" t="s">
        <v>3284</v>
      </c>
      <c r="C119" s="480" t="s">
        <v>3275</v>
      </c>
      <c r="D119" s="480"/>
      <c r="E119" s="480"/>
      <c r="F119" s="480"/>
    </row>
    <row r="120" spans="2:9" s="287" customFormat="1" ht="14.25" x14ac:dyDescent="0.2">
      <c r="B120" s="288" t="s">
        <v>3283</v>
      </c>
    </row>
    <row r="121" spans="2:9" x14ac:dyDescent="0.3">
      <c r="B121" s="282"/>
    </row>
    <row r="122" spans="2:9" x14ac:dyDescent="0.3">
      <c r="B122" s="282"/>
    </row>
    <row r="123" spans="2:9" ht="17.25" x14ac:dyDescent="0.3">
      <c r="B123" s="286"/>
    </row>
    <row r="124" spans="2:9" ht="18" x14ac:dyDescent="0.3">
      <c r="B124" s="474" t="s">
        <v>3282</v>
      </c>
      <c r="C124" s="474"/>
      <c r="D124" s="474"/>
      <c r="E124" s="474"/>
      <c r="F124" s="474"/>
    </row>
    <row r="125" spans="2:9" ht="18" x14ac:dyDescent="0.3">
      <c r="B125" s="284"/>
      <c r="C125" s="476" t="s">
        <v>3281</v>
      </c>
      <c r="D125" s="476"/>
      <c r="E125" s="476"/>
      <c r="F125" s="476"/>
    </row>
    <row r="126" spans="2:9" x14ac:dyDescent="0.3">
      <c r="B126" s="283"/>
      <c r="C126" s="481" t="s">
        <v>3280</v>
      </c>
      <c r="D126" s="481"/>
      <c r="E126" s="481" t="s">
        <v>3279</v>
      </c>
      <c r="F126" s="481"/>
    </row>
    <row r="127" spans="2:9" ht="33" x14ac:dyDescent="0.3">
      <c r="B127" s="266" t="s">
        <v>3278</v>
      </c>
      <c r="C127" s="477" t="s">
        <v>3275</v>
      </c>
      <c r="D127" s="477"/>
      <c r="E127" s="477"/>
      <c r="F127" s="477"/>
    </row>
    <row r="128" spans="2:9" x14ac:dyDescent="0.3">
      <c r="B128" s="282" t="s">
        <v>3277</v>
      </c>
      <c r="C128" s="477" t="s">
        <v>3275</v>
      </c>
      <c r="D128" s="477"/>
      <c r="E128" s="477"/>
      <c r="F128" s="477"/>
    </row>
    <row r="129" spans="2:9" x14ac:dyDescent="0.3">
      <c r="B129" s="280" t="s">
        <v>3276</v>
      </c>
      <c r="C129" s="480"/>
      <c r="D129" s="480"/>
      <c r="E129" s="480" t="s">
        <v>3275</v>
      </c>
      <c r="F129" s="480"/>
    </row>
    <row r="130" spans="2:9" x14ac:dyDescent="0.3">
      <c r="B130" s="279"/>
    </row>
    <row r="133" spans="2:9" x14ac:dyDescent="0.3">
      <c r="I133" s="244" t="s">
        <v>3236</v>
      </c>
    </row>
  </sheetData>
  <mergeCells count="20">
    <mergeCell ref="C129:D129"/>
    <mergeCell ref="E127:F127"/>
    <mergeCell ref="E128:F128"/>
    <mergeCell ref="E129:F129"/>
    <mergeCell ref="C126:D126"/>
    <mergeCell ref="E126:F126"/>
    <mergeCell ref="C127:D127"/>
    <mergeCell ref="C128:D128"/>
    <mergeCell ref="C125:F125"/>
    <mergeCell ref="C116:F116"/>
    <mergeCell ref="C117:F117"/>
    <mergeCell ref="B60:D60"/>
    <mergeCell ref="B87:E87"/>
    <mergeCell ref="B102:F102"/>
    <mergeCell ref="C119:F119"/>
    <mergeCell ref="B4:E4"/>
    <mergeCell ref="B25:E25"/>
    <mergeCell ref="B115:F115"/>
    <mergeCell ref="B124:F124"/>
    <mergeCell ref="B5:I5"/>
  </mergeCells>
  <hyperlinks>
    <hyperlink ref="I133" location="Contents!A1" display="To Frontpage" xr:uid="{97407EBE-4572-41D4-B6DD-B1071D7D4CE2}"/>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F5277-F4A7-4B8A-83D4-082FE82676C7}">
  <sheetPr>
    <pageSetUpPr fitToPage="1"/>
  </sheetPr>
  <dimension ref="B4:N30"/>
  <sheetViews>
    <sheetView zoomScaleNormal="100" workbookViewId="0"/>
  </sheetViews>
  <sheetFormatPr defaultRowHeight="16.5" x14ac:dyDescent="0.3"/>
  <cols>
    <col min="1" max="1" width="4.7109375" style="240" customWidth="1"/>
    <col min="2" max="2" width="7.7109375" style="240" customWidth="1"/>
    <col min="3" max="11" width="15.7109375" style="240" customWidth="1"/>
    <col min="12" max="12" width="18.85546875" style="240" customWidth="1"/>
    <col min="13" max="13" width="15.7109375" style="240" customWidth="1"/>
    <col min="14" max="16384" width="9.140625" style="240"/>
  </cols>
  <sheetData>
    <row r="4" spans="2:13" ht="18" x14ac:dyDescent="0.3">
      <c r="B4" s="285" t="s">
        <v>3386</v>
      </c>
      <c r="K4" s="368" t="s">
        <v>3385</v>
      </c>
      <c r="L4" s="367">
        <v>45838</v>
      </c>
    </row>
    <row r="5" spans="2:13" x14ac:dyDescent="0.3">
      <c r="B5" s="292" t="s">
        <v>3384</v>
      </c>
    </row>
    <row r="7" spans="2:13" x14ac:dyDescent="0.3">
      <c r="B7" s="236" t="s">
        <v>3383</v>
      </c>
    </row>
    <row r="8" spans="2:13" ht="3.75" customHeight="1" x14ac:dyDescent="0.3">
      <c r="B8" s="236"/>
    </row>
    <row r="9" spans="2:13" x14ac:dyDescent="0.3">
      <c r="B9" s="364" t="s">
        <v>3217</v>
      </c>
      <c r="C9" s="363"/>
      <c r="D9" s="363"/>
      <c r="E9" s="363"/>
      <c r="F9" s="363"/>
      <c r="G9" s="363"/>
      <c r="H9" s="363"/>
      <c r="I9" s="363"/>
      <c r="J9" s="363"/>
      <c r="K9" s="363"/>
      <c r="L9" s="363"/>
      <c r="M9" s="363"/>
    </row>
    <row r="10" spans="2:13" ht="66" x14ac:dyDescent="0.3">
      <c r="B10" s="300"/>
      <c r="C10" s="361" t="s">
        <v>3381</v>
      </c>
      <c r="D10" s="361" t="s">
        <v>3380</v>
      </c>
      <c r="E10" s="361" t="s">
        <v>3379</v>
      </c>
      <c r="F10" s="361" t="s">
        <v>3378</v>
      </c>
      <c r="G10" s="361" t="s">
        <v>3377</v>
      </c>
      <c r="H10" s="361" t="s">
        <v>3376</v>
      </c>
      <c r="I10" s="361" t="s">
        <v>3375</v>
      </c>
      <c r="J10" s="361" t="s">
        <v>767</v>
      </c>
      <c r="K10" s="361" t="s">
        <v>3374</v>
      </c>
      <c r="L10" s="361" t="s">
        <v>134</v>
      </c>
      <c r="M10" s="360" t="s">
        <v>136</v>
      </c>
    </row>
    <row r="11" spans="2:13" x14ac:dyDescent="0.3">
      <c r="B11" s="359" t="s">
        <v>136</v>
      </c>
      <c r="C11" s="366">
        <v>261</v>
      </c>
      <c r="D11" s="366">
        <v>0</v>
      </c>
      <c r="E11" s="366">
        <v>0</v>
      </c>
      <c r="F11" s="366">
        <v>5</v>
      </c>
      <c r="G11" s="366">
        <v>121</v>
      </c>
      <c r="H11" s="366">
        <v>3</v>
      </c>
      <c r="I11" s="366">
        <v>170</v>
      </c>
      <c r="J11" s="366">
        <v>430</v>
      </c>
      <c r="K11" s="366">
        <v>2</v>
      </c>
      <c r="L11" s="366">
        <v>0</v>
      </c>
      <c r="M11" s="365">
        <f>SUM(C11:L11)</f>
        <v>992</v>
      </c>
    </row>
    <row r="12" spans="2:13" x14ac:dyDescent="0.3">
      <c r="B12" s="356" t="s">
        <v>3372</v>
      </c>
      <c r="C12" s="355">
        <f t="shared" ref="C12:M12" si="0">+C11/$M$11</f>
        <v>0.26310483870967744</v>
      </c>
      <c r="D12" s="355">
        <f t="shared" si="0"/>
        <v>0</v>
      </c>
      <c r="E12" s="355">
        <f t="shared" si="0"/>
        <v>0</v>
      </c>
      <c r="F12" s="355">
        <f t="shared" si="0"/>
        <v>5.0403225806451612E-3</v>
      </c>
      <c r="G12" s="355">
        <f t="shared" si="0"/>
        <v>0.12197580645161291</v>
      </c>
      <c r="H12" s="355">
        <f t="shared" si="0"/>
        <v>3.0241935483870967E-3</v>
      </c>
      <c r="I12" s="355">
        <f t="shared" si="0"/>
        <v>0.17137096774193547</v>
      </c>
      <c r="J12" s="355">
        <f t="shared" si="0"/>
        <v>0.43346774193548387</v>
      </c>
      <c r="K12" s="355">
        <f t="shared" si="0"/>
        <v>2.0161290322580645E-3</v>
      </c>
      <c r="L12" s="355">
        <f t="shared" si="0"/>
        <v>0</v>
      </c>
      <c r="M12" s="355">
        <f t="shared" si="0"/>
        <v>1</v>
      </c>
    </row>
    <row r="14" spans="2:13" x14ac:dyDescent="0.3">
      <c r="B14" s="236" t="s">
        <v>3382</v>
      </c>
    </row>
    <row r="15" spans="2:13" ht="3.75" customHeight="1" x14ac:dyDescent="0.3">
      <c r="B15" s="236"/>
    </row>
    <row r="16" spans="2:13" x14ac:dyDescent="0.3">
      <c r="B16" s="364" t="s">
        <v>3215</v>
      </c>
      <c r="C16" s="363"/>
      <c r="D16" s="363"/>
      <c r="E16" s="363"/>
      <c r="F16" s="363"/>
      <c r="G16" s="363"/>
      <c r="H16" s="363"/>
      <c r="I16" s="363"/>
      <c r="J16" s="363"/>
      <c r="K16" s="363"/>
      <c r="L16" s="363"/>
      <c r="M16" s="363"/>
    </row>
    <row r="17" spans="2:14" ht="66" x14ac:dyDescent="0.3">
      <c r="B17" s="300"/>
      <c r="C17" s="361" t="s">
        <v>3381</v>
      </c>
      <c r="D17" s="361" t="s">
        <v>3380</v>
      </c>
      <c r="E17" s="361" t="s">
        <v>3379</v>
      </c>
      <c r="F17" s="361" t="s">
        <v>3378</v>
      </c>
      <c r="G17" s="361" t="s">
        <v>3377</v>
      </c>
      <c r="H17" s="361" t="s">
        <v>3376</v>
      </c>
      <c r="I17" s="361" t="s">
        <v>3375</v>
      </c>
      <c r="J17" s="361" t="s">
        <v>767</v>
      </c>
      <c r="K17" s="361" t="s">
        <v>3374</v>
      </c>
      <c r="L17" s="361" t="s">
        <v>134</v>
      </c>
      <c r="M17" s="360" t="s">
        <v>136</v>
      </c>
    </row>
    <row r="18" spans="2:14" x14ac:dyDescent="0.3">
      <c r="B18" s="359" t="s">
        <v>136</v>
      </c>
      <c r="C18" s="358">
        <v>0.108</v>
      </c>
      <c r="D18" s="358">
        <v>0</v>
      </c>
      <c r="E18" s="358">
        <v>0</v>
      </c>
      <c r="F18" s="358">
        <v>1.2E-2</v>
      </c>
      <c r="G18" s="358">
        <v>4.2000000000000003E-2</v>
      </c>
      <c r="H18" s="358">
        <v>0</v>
      </c>
      <c r="I18" s="358">
        <v>5.5E-2</v>
      </c>
      <c r="J18" s="358">
        <v>0.223</v>
      </c>
      <c r="K18" s="358">
        <v>1E-3</v>
      </c>
      <c r="L18" s="358">
        <v>0</v>
      </c>
      <c r="M18" s="357">
        <f>SUM(C18:L18)</f>
        <v>0.441</v>
      </c>
    </row>
    <row r="19" spans="2:14" x14ac:dyDescent="0.3">
      <c r="B19" s="356" t="s">
        <v>3372</v>
      </c>
      <c r="C19" s="355">
        <f t="shared" ref="C19:M19" si="1">+C18/$M$18</f>
        <v>0.24489795918367346</v>
      </c>
      <c r="D19" s="355">
        <f t="shared" si="1"/>
        <v>0</v>
      </c>
      <c r="E19" s="355">
        <f t="shared" si="1"/>
        <v>0</v>
      </c>
      <c r="F19" s="355">
        <f t="shared" si="1"/>
        <v>2.7210884353741496E-2</v>
      </c>
      <c r="G19" s="355">
        <f t="shared" si="1"/>
        <v>9.5238095238095247E-2</v>
      </c>
      <c r="H19" s="355">
        <f t="shared" si="1"/>
        <v>0</v>
      </c>
      <c r="I19" s="355">
        <f t="shared" si="1"/>
        <v>0.12471655328798185</v>
      </c>
      <c r="J19" s="355">
        <f t="shared" si="1"/>
        <v>0.50566893424036286</v>
      </c>
      <c r="K19" s="355">
        <f t="shared" si="1"/>
        <v>2.2675736961451248E-3</v>
      </c>
      <c r="L19" s="355">
        <f t="shared" si="1"/>
        <v>0</v>
      </c>
      <c r="M19" s="355">
        <f t="shared" si="1"/>
        <v>1</v>
      </c>
    </row>
    <row r="21" spans="2:14" x14ac:dyDescent="0.3">
      <c r="B21" s="236" t="s">
        <v>3373</v>
      </c>
    </row>
    <row r="22" spans="2:14" ht="3.75" customHeight="1" x14ac:dyDescent="0.3">
      <c r="B22" s="236"/>
    </row>
    <row r="23" spans="2:14" x14ac:dyDescent="0.3">
      <c r="B23" s="364" t="s">
        <v>3213</v>
      </c>
      <c r="C23" s="363"/>
      <c r="D23" s="363"/>
      <c r="E23" s="363"/>
      <c r="F23" s="363"/>
      <c r="G23" s="363"/>
      <c r="H23" s="363"/>
      <c r="I23" s="363"/>
      <c r="J23" s="363"/>
      <c r="K23" s="363"/>
      <c r="L23" s="363"/>
      <c r="M23" s="363"/>
    </row>
    <row r="24" spans="2:14" x14ac:dyDescent="0.3">
      <c r="C24" s="362"/>
    </row>
    <row r="25" spans="2:14" x14ac:dyDescent="0.3">
      <c r="B25" s="300"/>
      <c r="C25" s="361" t="s">
        <v>3135</v>
      </c>
      <c r="D25" s="361" t="s">
        <v>3136</v>
      </c>
      <c r="E25" s="361" t="s">
        <v>3137</v>
      </c>
      <c r="F25" s="361" t="s">
        <v>3138</v>
      </c>
      <c r="G25" s="361" t="s">
        <v>3139</v>
      </c>
      <c r="H25" s="361" t="s">
        <v>3140</v>
      </c>
      <c r="I25" s="360" t="s">
        <v>136</v>
      </c>
    </row>
    <row r="26" spans="2:14" x14ac:dyDescent="0.3">
      <c r="B26" s="359" t="s">
        <v>136</v>
      </c>
      <c r="C26" s="358">
        <v>0.41499999999999998</v>
      </c>
      <c r="D26" s="358">
        <v>1.7999999999999999E-2</v>
      </c>
      <c r="E26" s="358">
        <v>8.9999999999999993E-3</v>
      </c>
      <c r="F26" s="358">
        <v>0</v>
      </c>
      <c r="G26" s="358">
        <v>0</v>
      </c>
      <c r="H26" s="358">
        <v>0</v>
      </c>
      <c r="I26" s="357">
        <f>SUM(C26:H26)</f>
        <v>0.442</v>
      </c>
    </row>
    <row r="27" spans="2:14" x14ac:dyDescent="0.3">
      <c r="B27" s="356" t="s">
        <v>3372</v>
      </c>
      <c r="C27" s="355">
        <f t="shared" ref="C27:I27" si="2">+C26/$I$26</f>
        <v>0.93891402714932126</v>
      </c>
      <c r="D27" s="355">
        <f t="shared" si="2"/>
        <v>4.0723981900452483E-2</v>
      </c>
      <c r="E27" s="355">
        <f t="shared" si="2"/>
        <v>2.0361990950226241E-2</v>
      </c>
      <c r="F27" s="355">
        <f t="shared" si="2"/>
        <v>0</v>
      </c>
      <c r="G27" s="355">
        <f t="shared" si="2"/>
        <v>0</v>
      </c>
      <c r="H27" s="355">
        <f t="shared" si="2"/>
        <v>0</v>
      </c>
      <c r="I27" s="354">
        <f t="shared" si="2"/>
        <v>1</v>
      </c>
    </row>
    <row r="30" spans="2:14" x14ac:dyDescent="0.3">
      <c r="N30" s="244" t="s">
        <v>3236</v>
      </c>
    </row>
  </sheetData>
  <hyperlinks>
    <hyperlink ref="N30" location="Contents!A1" display="To Frontpage" xr:uid="{329A8BD4-F25A-480E-B82D-ABB6C3875E59}"/>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D4089-5D6C-442A-A946-9F8CC70AC068}">
  <sheetPr>
    <pageSetUpPr fitToPage="1"/>
  </sheetPr>
  <dimension ref="B4:N95"/>
  <sheetViews>
    <sheetView topLeftCell="A46" zoomScale="70" zoomScaleNormal="70" workbookViewId="0"/>
  </sheetViews>
  <sheetFormatPr defaultRowHeight="16.5" x14ac:dyDescent="0.3"/>
  <cols>
    <col min="1" max="1" width="4.7109375" style="240" customWidth="1"/>
    <col min="2" max="2" width="31" style="240" customWidth="1"/>
    <col min="3" max="3" width="21.5703125" style="240" customWidth="1"/>
    <col min="4" max="11" width="15.7109375" style="240" customWidth="1"/>
    <col min="12" max="12" width="15.85546875" style="240" customWidth="1"/>
    <col min="13" max="13" width="3.42578125" style="240" customWidth="1"/>
    <col min="14" max="16384" width="9.140625" style="240"/>
  </cols>
  <sheetData>
    <row r="4" spans="2:14" x14ac:dyDescent="0.3">
      <c r="J4" s="368" t="s">
        <v>3385</v>
      </c>
      <c r="K4" s="367">
        <v>45838</v>
      </c>
    </row>
    <row r="5" spans="2:14" x14ac:dyDescent="0.3">
      <c r="B5" s="236" t="s">
        <v>3409</v>
      </c>
    </row>
    <row r="6" spans="2:14" ht="3.75" customHeight="1" x14ac:dyDescent="0.3">
      <c r="B6" s="236"/>
    </row>
    <row r="7" spans="2:14" x14ac:dyDescent="0.3">
      <c r="B7" s="386" t="s">
        <v>3408</v>
      </c>
      <c r="C7" s="386"/>
      <c r="D7" s="378"/>
      <c r="E7" s="391"/>
      <c r="F7" s="391"/>
      <c r="G7" s="391"/>
      <c r="H7" s="391"/>
      <c r="I7" s="391"/>
      <c r="J7" s="391"/>
      <c r="K7" s="377"/>
      <c r="L7" s="377"/>
      <c r="M7" s="377"/>
      <c r="N7" s="377"/>
    </row>
    <row r="8" spans="2:14" x14ac:dyDescent="0.3">
      <c r="B8" s="300"/>
      <c r="C8" s="482" t="s">
        <v>3403</v>
      </c>
      <c r="D8" s="482"/>
      <c r="E8" s="482"/>
      <c r="F8" s="482"/>
      <c r="G8" s="482"/>
      <c r="H8" s="482"/>
      <c r="I8" s="482"/>
      <c r="J8" s="482"/>
      <c r="K8" s="482"/>
      <c r="L8" s="482"/>
    </row>
    <row r="9" spans="2:14" x14ac:dyDescent="0.3">
      <c r="B9" s="300"/>
      <c r="C9" s="376" t="s">
        <v>3399</v>
      </c>
      <c r="D9" s="376" t="s">
        <v>3398</v>
      </c>
      <c r="E9" s="376" t="s">
        <v>3397</v>
      </c>
      <c r="F9" s="376" t="s">
        <v>3396</v>
      </c>
      <c r="G9" s="376" t="s">
        <v>3395</v>
      </c>
      <c r="H9" s="376" t="s">
        <v>3394</v>
      </c>
      <c r="I9" s="376" t="s">
        <v>3393</v>
      </c>
      <c r="J9" s="376" t="s">
        <v>3392</v>
      </c>
      <c r="K9" s="376" t="s">
        <v>3391</v>
      </c>
      <c r="L9" s="376" t="s">
        <v>3390</v>
      </c>
      <c r="N9" s="385"/>
    </row>
    <row r="10" spans="2:14" x14ac:dyDescent="0.3">
      <c r="C10" s="375"/>
      <c r="D10" s="375"/>
      <c r="E10" s="375"/>
      <c r="F10" s="375"/>
      <c r="G10" s="375"/>
      <c r="H10" s="375"/>
      <c r="I10" s="375"/>
      <c r="J10" s="375"/>
      <c r="K10" s="375"/>
      <c r="L10" s="375"/>
    </row>
    <row r="11" spans="2:14" x14ac:dyDescent="0.3">
      <c r="B11" s="374" t="s">
        <v>3381</v>
      </c>
      <c r="C11" s="259">
        <v>6.9000000000000006E-2</v>
      </c>
      <c r="D11" s="259">
        <v>3.2000000000000001E-2</v>
      </c>
      <c r="E11" s="259">
        <v>6.0000000000000001E-3</v>
      </c>
      <c r="F11" s="259">
        <v>1E-3</v>
      </c>
      <c r="G11" s="259">
        <v>0</v>
      </c>
      <c r="H11" s="259">
        <v>0</v>
      </c>
      <c r="I11" s="259">
        <v>0</v>
      </c>
      <c r="J11" s="259">
        <v>0</v>
      </c>
      <c r="K11" s="259">
        <v>0</v>
      </c>
      <c r="L11" s="390">
        <v>0</v>
      </c>
      <c r="N11" s="375"/>
    </row>
    <row r="12" spans="2:14" x14ac:dyDescent="0.3">
      <c r="B12" s="374" t="s">
        <v>3380</v>
      </c>
      <c r="C12" s="389">
        <v>0</v>
      </c>
      <c r="D12" s="389">
        <v>0</v>
      </c>
      <c r="E12" s="389">
        <v>0</v>
      </c>
      <c r="F12" s="389">
        <v>0</v>
      </c>
      <c r="G12" s="389">
        <v>0</v>
      </c>
      <c r="H12" s="389">
        <v>0</v>
      </c>
      <c r="I12" s="389">
        <v>0</v>
      </c>
      <c r="J12" s="389">
        <v>0</v>
      </c>
      <c r="K12" s="389">
        <v>0</v>
      </c>
      <c r="L12" s="389">
        <v>0</v>
      </c>
      <c r="N12" s="389"/>
    </row>
    <row r="13" spans="2:14" x14ac:dyDescent="0.3">
      <c r="B13" s="374" t="s">
        <v>3379</v>
      </c>
      <c r="C13" s="389">
        <v>0</v>
      </c>
      <c r="D13" s="389">
        <v>0</v>
      </c>
      <c r="E13" s="389">
        <v>0</v>
      </c>
      <c r="F13" s="389">
        <v>0</v>
      </c>
      <c r="G13" s="389">
        <v>0</v>
      </c>
      <c r="H13" s="389">
        <v>0</v>
      </c>
      <c r="I13" s="389">
        <v>0</v>
      </c>
      <c r="J13" s="389">
        <v>0</v>
      </c>
      <c r="K13" s="389">
        <v>0</v>
      </c>
      <c r="L13" s="389">
        <v>0</v>
      </c>
      <c r="N13" s="375"/>
    </row>
    <row r="14" spans="2:14" x14ac:dyDescent="0.3">
      <c r="B14" s="374" t="s">
        <v>3378</v>
      </c>
      <c r="C14" s="389">
        <v>1.0999999999999999E-2</v>
      </c>
      <c r="D14" s="389">
        <v>1E-3</v>
      </c>
      <c r="E14" s="389">
        <v>0</v>
      </c>
      <c r="F14" s="389">
        <v>0</v>
      </c>
      <c r="G14" s="389">
        <v>0</v>
      </c>
      <c r="H14" s="389">
        <v>0</v>
      </c>
      <c r="I14" s="389">
        <v>0</v>
      </c>
      <c r="J14" s="389">
        <v>0</v>
      </c>
      <c r="K14" s="389">
        <v>0</v>
      </c>
      <c r="L14" s="389">
        <v>0</v>
      </c>
      <c r="N14" s="375"/>
    </row>
    <row r="15" spans="2:14" x14ac:dyDescent="0.3">
      <c r="B15" s="374" t="s">
        <v>3377</v>
      </c>
      <c r="C15" s="389">
        <v>2.4E-2</v>
      </c>
      <c r="D15" s="389">
        <v>1.4E-2</v>
      </c>
      <c r="E15" s="389">
        <v>3.0000000000000001E-3</v>
      </c>
      <c r="F15" s="389">
        <v>1E-3</v>
      </c>
      <c r="G15" s="389">
        <v>0</v>
      </c>
      <c r="H15" s="389">
        <v>0</v>
      </c>
      <c r="I15" s="389">
        <v>0</v>
      </c>
      <c r="J15" s="389">
        <v>0</v>
      </c>
      <c r="K15" s="389">
        <v>0</v>
      </c>
      <c r="L15" s="389">
        <v>0</v>
      </c>
      <c r="N15" s="375"/>
    </row>
    <row r="16" spans="2:14" ht="33" x14ac:dyDescent="0.3">
      <c r="B16" s="374" t="s">
        <v>3376</v>
      </c>
      <c r="C16" s="389">
        <v>0</v>
      </c>
      <c r="D16" s="389">
        <v>0</v>
      </c>
      <c r="E16" s="389">
        <v>0</v>
      </c>
      <c r="F16" s="389">
        <v>0</v>
      </c>
      <c r="G16" s="389">
        <v>0</v>
      </c>
      <c r="H16" s="389">
        <v>0</v>
      </c>
      <c r="I16" s="389">
        <v>0</v>
      </c>
      <c r="J16" s="389">
        <v>0</v>
      </c>
      <c r="K16" s="389">
        <v>0</v>
      </c>
      <c r="L16" s="389">
        <v>0</v>
      </c>
      <c r="N16" s="375"/>
    </row>
    <row r="17" spans="2:14" x14ac:dyDescent="0.3">
      <c r="B17" s="374" t="s">
        <v>3375</v>
      </c>
      <c r="C17" s="389">
        <v>4.3999999999999997E-2</v>
      </c>
      <c r="D17" s="389">
        <v>0.01</v>
      </c>
      <c r="E17" s="389">
        <v>1E-3</v>
      </c>
      <c r="F17" s="389">
        <v>0</v>
      </c>
      <c r="G17" s="389">
        <v>0</v>
      </c>
      <c r="H17" s="389">
        <v>0</v>
      </c>
      <c r="I17" s="389">
        <v>0</v>
      </c>
      <c r="J17" s="389">
        <v>0</v>
      </c>
      <c r="K17" s="389">
        <v>0</v>
      </c>
      <c r="L17" s="389">
        <v>0</v>
      </c>
      <c r="N17" s="375"/>
    </row>
    <row r="18" spans="2:14" x14ac:dyDescent="0.3">
      <c r="B18" s="374" t="s">
        <v>3388</v>
      </c>
      <c r="C18" s="389">
        <v>0.20100000000000001</v>
      </c>
      <c r="D18" s="389">
        <v>2.1000000000000001E-2</v>
      </c>
      <c r="E18" s="389">
        <v>1E-3</v>
      </c>
      <c r="F18" s="389">
        <v>0</v>
      </c>
      <c r="G18" s="389">
        <v>0</v>
      </c>
      <c r="H18" s="389">
        <v>0</v>
      </c>
      <c r="I18" s="389">
        <v>0</v>
      </c>
      <c r="J18" s="389">
        <v>0</v>
      </c>
      <c r="K18" s="389">
        <v>0</v>
      </c>
      <c r="L18" s="389">
        <v>0</v>
      </c>
      <c r="N18" s="375"/>
    </row>
    <row r="19" spans="2:14" ht="33" x14ac:dyDescent="0.3">
      <c r="B19" s="374" t="s">
        <v>3387</v>
      </c>
      <c r="C19" s="389">
        <v>1E-3</v>
      </c>
      <c r="D19" s="389">
        <v>0</v>
      </c>
      <c r="E19" s="389">
        <v>0</v>
      </c>
      <c r="F19" s="389">
        <v>0</v>
      </c>
      <c r="G19" s="389">
        <v>0</v>
      </c>
      <c r="H19" s="389">
        <v>0</v>
      </c>
      <c r="I19" s="389">
        <v>0</v>
      </c>
      <c r="J19" s="389">
        <v>0</v>
      </c>
      <c r="K19" s="389">
        <v>0</v>
      </c>
      <c r="L19" s="389">
        <v>0</v>
      </c>
      <c r="N19" s="375"/>
    </row>
    <row r="20" spans="2:14" x14ac:dyDescent="0.3">
      <c r="B20" s="374" t="s">
        <v>134</v>
      </c>
      <c r="C20" s="389">
        <v>0</v>
      </c>
      <c r="D20" s="389">
        <v>0</v>
      </c>
      <c r="E20" s="389">
        <v>0</v>
      </c>
      <c r="F20" s="389">
        <v>0</v>
      </c>
      <c r="G20" s="389">
        <v>0</v>
      </c>
      <c r="H20" s="389">
        <v>0</v>
      </c>
      <c r="I20" s="389">
        <v>0</v>
      </c>
      <c r="J20" s="389">
        <v>0</v>
      </c>
      <c r="K20" s="389">
        <v>0</v>
      </c>
      <c r="L20" s="389">
        <v>0</v>
      </c>
      <c r="N20" s="375"/>
    </row>
    <row r="21" spans="2:14" x14ac:dyDescent="0.3">
      <c r="C21" s="389"/>
      <c r="D21" s="389"/>
      <c r="E21" s="389"/>
      <c r="F21" s="389"/>
      <c r="G21" s="389"/>
      <c r="H21" s="389"/>
      <c r="I21" s="389"/>
      <c r="J21" s="389"/>
      <c r="K21" s="389"/>
      <c r="L21" s="389"/>
      <c r="N21" s="242"/>
    </row>
    <row r="22" spans="2:14" x14ac:dyDescent="0.3">
      <c r="B22" s="359" t="s">
        <v>136</v>
      </c>
      <c r="C22" s="388">
        <f t="shared" ref="C22:L22" si="0">SUM(C11:C20)</f>
        <v>0.35000000000000003</v>
      </c>
      <c r="D22" s="388">
        <f t="shared" si="0"/>
        <v>7.8E-2</v>
      </c>
      <c r="E22" s="388">
        <f t="shared" si="0"/>
        <v>1.1000000000000003E-2</v>
      </c>
      <c r="F22" s="388">
        <f t="shared" si="0"/>
        <v>2E-3</v>
      </c>
      <c r="G22" s="388">
        <f t="shared" si="0"/>
        <v>0</v>
      </c>
      <c r="H22" s="388">
        <f t="shared" si="0"/>
        <v>0</v>
      </c>
      <c r="I22" s="388">
        <f t="shared" si="0"/>
        <v>0</v>
      </c>
      <c r="J22" s="388">
        <f t="shared" si="0"/>
        <v>0</v>
      </c>
      <c r="K22" s="388">
        <f t="shared" si="0"/>
        <v>0</v>
      </c>
      <c r="L22" s="388">
        <f t="shared" si="0"/>
        <v>0</v>
      </c>
      <c r="N22" s="387"/>
    </row>
    <row r="27" spans="2:14" x14ac:dyDescent="0.3">
      <c r="B27" s="236" t="s">
        <v>3407</v>
      </c>
    </row>
    <row r="28" spans="2:14" ht="3.75" customHeight="1" x14ac:dyDescent="0.3">
      <c r="B28" s="236"/>
    </row>
    <row r="29" spans="2:14" x14ac:dyDescent="0.3">
      <c r="B29" s="386" t="s">
        <v>3406</v>
      </c>
      <c r="C29" s="378"/>
      <c r="D29" s="377"/>
      <c r="E29" s="377"/>
      <c r="F29" s="377"/>
      <c r="G29" s="377"/>
      <c r="H29" s="377"/>
      <c r="I29" s="377"/>
      <c r="J29" s="377"/>
      <c r="K29" s="377"/>
      <c r="L29" s="377"/>
    </row>
    <row r="30" spans="2:14" x14ac:dyDescent="0.3">
      <c r="B30" s="300"/>
      <c r="C30" s="482" t="s">
        <v>3400</v>
      </c>
      <c r="D30" s="482"/>
      <c r="E30" s="482"/>
      <c r="F30" s="482"/>
      <c r="G30" s="482"/>
      <c r="H30" s="482"/>
      <c r="I30" s="482"/>
      <c r="J30" s="482"/>
      <c r="K30" s="482"/>
      <c r="L30" s="482"/>
    </row>
    <row r="31" spans="2:14" x14ac:dyDescent="0.3">
      <c r="B31" s="300"/>
      <c r="C31" s="376" t="s">
        <v>3399</v>
      </c>
      <c r="D31" s="376" t="s">
        <v>3398</v>
      </c>
      <c r="E31" s="376" t="s">
        <v>3397</v>
      </c>
      <c r="F31" s="376" t="s">
        <v>3396</v>
      </c>
      <c r="G31" s="376" t="s">
        <v>3395</v>
      </c>
      <c r="H31" s="376" t="s">
        <v>3394</v>
      </c>
      <c r="I31" s="376" t="s">
        <v>3393</v>
      </c>
      <c r="J31" s="376" t="s">
        <v>3392</v>
      </c>
      <c r="K31" s="376" t="s">
        <v>3391</v>
      </c>
      <c r="L31" s="376" t="s">
        <v>3390</v>
      </c>
      <c r="N31" s="385"/>
    </row>
    <row r="32" spans="2:14" x14ac:dyDescent="0.3">
      <c r="C32" s="375"/>
      <c r="D32" s="375"/>
      <c r="E32" s="375"/>
      <c r="F32" s="375"/>
      <c r="G32" s="375"/>
      <c r="H32" s="375"/>
      <c r="I32" s="375"/>
      <c r="J32" s="375"/>
      <c r="K32" s="375"/>
      <c r="L32" s="375"/>
    </row>
    <row r="33" spans="2:14" x14ac:dyDescent="0.3">
      <c r="B33" s="374" t="s">
        <v>3381</v>
      </c>
      <c r="C33" s="373">
        <f t="shared" ref="C33:L33" si="1">IFERROR(C11/SUM($C11:$L11),0)</f>
        <v>0.63888888888888884</v>
      </c>
      <c r="D33" s="373">
        <f t="shared" si="1"/>
        <v>0.29629629629629628</v>
      </c>
      <c r="E33" s="373">
        <f t="shared" si="1"/>
        <v>5.5555555555555552E-2</v>
      </c>
      <c r="F33" s="373">
        <f t="shared" si="1"/>
        <v>9.2592592592592587E-3</v>
      </c>
      <c r="G33" s="373">
        <f t="shared" si="1"/>
        <v>0</v>
      </c>
      <c r="H33" s="373">
        <f t="shared" si="1"/>
        <v>0</v>
      </c>
      <c r="I33" s="373">
        <f t="shared" si="1"/>
        <v>0</v>
      </c>
      <c r="J33" s="373">
        <f t="shared" si="1"/>
        <v>0</v>
      </c>
      <c r="K33" s="373">
        <f t="shared" si="1"/>
        <v>0</v>
      </c>
      <c r="L33" s="373">
        <f t="shared" si="1"/>
        <v>0</v>
      </c>
      <c r="M33" s="339"/>
      <c r="N33" s="384"/>
    </row>
    <row r="34" spans="2:14" x14ac:dyDescent="0.3">
      <c r="B34" s="374" t="s">
        <v>3380</v>
      </c>
      <c r="C34" s="373">
        <f t="shared" ref="C34:L34" si="2">IFERROR(C12/SUM($C12:$L12),0)</f>
        <v>0</v>
      </c>
      <c r="D34" s="373">
        <f t="shared" si="2"/>
        <v>0</v>
      </c>
      <c r="E34" s="373">
        <f t="shared" si="2"/>
        <v>0</v>
      </c>
      <c r="F34" s="373">
        <f t="shared" si="2"/>
        <v>0</v>
      </c>
      <c r="G34" s="373">
        <f t="shared" si="2"/>
        <v>0</v>
      </c>
      <c r="H34" s="373">
        <f t="shared" si="2"/>
        <v>0</v>
      </c>
      <c r="I34" s="373">
        <f t="shared" si="2"/>
        <v>0</v>
      </c>
      <c r="J34" s="373">
        <f t="shared" si="2"/>
        <v>0</v>
      </c>
      <c r="K34" s="373">
        <f t="shared" si="2"/>
        <v>0</v>
      </c>
      <c r="L34" s="373">
        <f t="shared" si="2"/>
        <v>0</v>
      </c>
      <c r="M34" s="339"/>
      <c r="N34" s="384"/>
    </row>
    <row r="35" spans="2:14" x14ac:dyDescent="0.3">
      <c r="B35" s="374" t="s">
        <v>3379</v>
      </c>
      <c r="C35" s="373">
        <f t="shared" ref="C35:L35" si="3">IFERROR(C13/SUM($C13:$L13),0)</f>
        <v>0</v>
      </c>
      <c r="D35" s="373">
        <f t="shared" si="3"/>
        <v>0</v>
      </c>
      <c r="E35" s="373">
        <f t="shared" si="3"/>
        <v>0</v>
      </c>
      <c r="F35" s="373">
        <f t="shared" si="3"/>
        <v>0</v>
      </c>
      <c r="G35" s="373">
        <f t="shared" si="3"/>
        <v>0</v>
      </c>
      <c r="H35" s="373">
        <f t="shared" si="3"/>
        <v>0</v>
      </c>
      <c r="I35" s="373">
        <f t="shared" si="3"/>
        <v>0</v>
      </c>
      <c r="J35" s="373">
        <f t="shared" si="3"/>
        <v>0</v>
      </c>
      <c r="K35" s="373">
        <f t="shared" si="3"/>
        <v>0</v>
      </c>
      <c r="L35" s="373">
        <f t="shared" si="3"/>
        <v>0</v>
      </c>
      <c r="M35" s="339"/>
      <c r="N35" s="384"/>
    </row>
    <row r="36" spans="2:14" x14ac:dyDescent="0.3">
      <c r="B36" s="374" t="s">
        <v>3378</v>
      </c>
      <c r="C36" s="373">
        <f t="shared" ref="C36:L36" si="4">IFERROR(C14/SUM($C14:$L14),0)</f>
        <v>0.91666666666666663</v>
      </c>
      <c r="D36" s="373">
        <f t="shared" si="4"/>
        <v>8.3333333333333329E-2</v>
      </c>
      <c r="E36" s="373">
        <f t="shared" si="4"/>
        <v>0</v>
      </c>
      <c r="F36" s="373">
        <f t="shared" si="4"/>
        <v>0</v>
      </c>
      <c r="G36" s="373">
        <f t="shared" si="4"/>
        <v>0</v>
      </c>
      <c r="H36" s="373">
        <f t="shared" si="4"/>
        <v>0</v>
      </c>
      <c r="I36" s="373">
        <f t="shared" si="4"/>
        <v>0</v>
      </c>
      <c r="J36" s="373">
        <f t="shared" si="4"/>
        <v>0</v>
      </c>
      <c r="K36" s="373">
        <f t="shared" si="4"/>
        <v>0</v>
      </c>
      <c r="L36" s="373">
        <f t="shared" si="4"/>
        <v>0</v>
      </c>
      <c r="M36" s="339"/>
      <c r="N36" s="384"/>
    </row>
    <row r="37" spans="2:14" x14ac:dyDescent="0.3">
      <c r="B37" s="374" t="s">
        <v>3377</v>
      </c>
      <c r="C37" s="373">
        <f t="shared" ref="C37:L37" si="5">IFERROR(C15/SUM($C15:$L15),0)</f>
        <v>0.5714285714285714</v>
      </c>
      <c r="D37" s="373">
        <f t="shared" si="5"/>
        <v>0.33333333333333331</v>
      </c>
      <c r="E37" s="373">
        <f t="shared" si="5"/>
        <v>7.1428571428571425E-2</v>
      </c>
      <c r="F37" s="373">
        <f t="shared" si="5"/>
        <v>2.3809523809523808E-2</v>
      </c>
      <c r="G37" s="373">
        <f t="shared" si="5"/>
        <v>0</v>
      </c>
      <c r="H37" s="373">
        <f t="shared" si="5"/>
        <v>0</v>
      </c>
      <c r="I37" s="373">
        <f t="shared" si="5"/>
        <v>0</v>
      </c>
      <c r="J37" s="373">
        <f t="shared" si="5"/>
        <v>0</v>
      </c>
      <c r="K37" s="373">
        <f t="shared" si="5"/>
        <v>0</v>
      </c>
      <c r="L37" s="373">
        <f t="shared" si="5"/>
        <v>0</v>
      </c>
      <c r="M37" s="339"/>
      <c r="N37" s="384"/>
    </row>
    <row r="38" spans="2:14" ht="33" x14ac:dyDescent="0.3">
      <c r="B38" s="374" t="s">
        <v>3376</v>
      </c>
      <c r="C38" s="373">
        <f t="shared" ref="C38:L38" si="6">IFERROR(C16/SUM($C16:$L16),0)</f>
        <v>0</v>
      </c>
      <c r="D38" s="373">
        <f t="shared" si="6"/>
        <v>0</v>
      </c>
      <c r="E38" s="373">
        <f t="shared" si="6"/>
        <v>0</v>
      </c>
      <c r="F38" s="373">
        <f t="shared" si="6"/>
        <v>0</v>
      </c>
      <c r="G38" s="373">
        <f t="shared" si="6"/>
        <v>0</v>
      </c>
      <c r="H38" s="373">
        <f t="shared" si="6"/>
        <v>0</v>
      </c>
      <c r="I38" s="373">
        <f t="shared" si="6"/>
        <v>0</v>
      </c>
      <c r="J38" s="373">
        <f t="shared" si="6"/>
        <v>0</v>
      </c>
      <c r="K38" s="373">
        <f t="shared" si="6"/>
        <v>0</v>
      </c>
      <c r="L38" s="373">
        <f t="shared" si="6"/>
        <v>0</v>
      </c>
      <c r="M38" s="339"/>
      <c r="N38" s="384"/>
    </row>
    <row r="39" spans="2:14" x14ac:dyDescent="0.3">
      <c r="B39" s="374" t="s">
        <v>3375</v>
      </c>
      <c r="C39" s="373">
        <f t="shared" ref="C39:L39" si="7">IFERROR(C17/SUM($C17:$L17),0)</f>
        <v>0.79999999999999993</v>
      </c>
      <c r="D39" s="373">
        <f t="shared" si="7"/>
        <v>0.18181818181818182</v>
      </c>
      <c r="E39" s="373">
        <f t="shared" si="7"/>
        <v>1.8181818181818181E-2</v>
      </c>
      <c r="F39" s="373">
        <f t="shared" si="7"/>
        <v>0</v>
      </c>
      <c r="G39" s="373">
        <f t="shared" si="7"/>
        <v>0</v>
      </c>
      <c r="H39" s="373">
        <f t="shared" si="7"/>
        <v>0</v>
      </c>
      <c r="I39" s="373">
        <f t="shared" si="7"/>
        <v>0</v>
      </c>
      <c r="J39" s="373">
        <f t="shared" si="7"/>
        <v>0</v>
      </c>
      <c r="K39" s="373">
        <f t="shared" si="7"/>
        <v>0</v>
      </c>
      <c r="L39" s="373">
        <f t="shared" si="7"/>
        <v>0</v>
      </c>
      <c r="M39" s="339"/>
      <c r="N39" s="384"/>
    </row>
    <row r="40" spans="2:14" x14ac:dyDescent="0.3">
      <c r="B40" s="374" t="s">
        <v>3388</v>
      </c>
      <c r="C40" s="373">
        <f t="shared" ref="C40:L40" si="8">IFERROR(C18/SUM($C18:$L18),0)</f>
        <v>0.90134529147982068</v>
      </c>
      <c r="D40" s="373">
        <f t="shared" si="8"/>
        <v>9.4170403587443954E-2</v>
      </c>
      <c r="E40" s="373">
        <f t="shared" si="8"/>
        <v>4.4843049327354259E-3</v>
      </c>
      <c r="F40" s="373">
        <f t="shared" si="8"/>
        <v>0</v>
      </c>
      <c r="G40" s="373">
        <f t="shared" si="8"/>
        <v>0</v>
      </c>
      <c r="H40" s="373">
        <f t="shared" si="8"/>
        <v>0</v>
      </c>
      <c r="I40" s="373">
        <f t="shared" si="8"/>
        <v>0</v>
      </c>
      <c r="J40" s="373">
        <f t="shared" si="8"/>
        <v>0</v>
      </c>
      <c r="K40" s="373">
        <f t="shared" si="8"/>
        <v>0</v>
      </c>
      <c r="L40" s="373">
        <f t="shared" si="8"/>
        <v>0</v>
      </c>
      <c r="M40" s="339"/>
      <c r="N40" s="384"/>
    </row>
    <row r="41" spans="2:14" ht="33" x14ac:dyDescent="0.3">
      <c r="B41" s="374" t="s">
        <v>3387</v>
      </c>
      <c r="C41" s="373">
        <f t="shared" ref="C41:L41" si="9">IFERROR(C19/SUM($C19:$L19),0)</f>
        <v>1</v>
      </c>
      <c r="D41" s="373">
        <f t="shared" si="9"/>
        <v>0</v>
      </c>
      <c r="E41" s="373">
        <f t="shared" si="9"/>
        <v>0</v>
      </c>
      <c r="F41" s="373">
        <f t="shared" si="9"/>
        <v>0</v>
      </c>
      <c r="G41" s="373">
        <f t="shared" si="9"/>
        <v>0</v>
      </c>
      <c r="H41" s="373">
        <f t="shared" si="9"/>
        <v>0</v>
      </c>
      <c r="I41" s="373">
        <f t="shared" si="9"/>
        <v>0</v>
      </c>
      <c r="J41" s="373">
        <f t="shared" si="9"/>
        <v>0</v>
      </c>
      <c r="K41" s="373">
        <f t="shared" si="9"/>
        <v>0</v>
      </c>
      <c r="L41" s="373">
        <f t="shared" si="9"/>
        <v>0</v>
      </c>
      <c r="M41" s="339"/>
      <c r="N41" s="384"/>
    </row>
    <row r="42" spans="2:14" x14ac:dyDescent="0.3">
      <c r="B42" s="374" t="s">
        <v>134</v>
      </c>
      <c r="C42" s="373">
        <f t="shared" ref="C42:L42" si="10">IFERROR(C20/SUM($C20:$L20),0)</f>
        <v>0</v>
      </c>
      <c r="D42" s="373">
        <f t="shared" si="10"/>
        <v>0</v>
      </c>
      <c r="E42" s="373">
        <f t="shared" si="10"/>
        <v>0</v>
      </c>
      <c r="F42" s="373">
        <f t="shared" si="10"/>
        <v>0</v>
      </c>
      <c r="G42" s="373">
        <f t="shared" si="10"/>
        <v>0</v>
      </c>
      <c r="H42" s="373">
        <f t="shared" si="10"/>
        <v>0</v>
      </c>
      <c r="I42" s="373">
        <f t="shared" si="10"/>
        <v>0</v>
      </c>
      <c r="J42" s="373">
        <f t="shared" si="10"/>
        <v>0</v>
      </c>
      <c r="K42" s="373">
        <f t="shared" si="10"/>
        <v>0</v>
      </c>
      <c r="L42" s="373">
        <f t="shared" si="10"/>
        <v>0</v>
      </c>
      <c r="M42" s="339"/>
      <c r="N42" s="384"/>
    </row>
    <row r="43" spans="2:14" x14ac:dyDescent="0.3">
      <c r="C43" s="373"/>
      <c r="D43" s="373"/>
      <c r="E43" s="373"/>
      <c r="F43" s="373"/>
      <c r="G43" s="373"/>
      <c r="H43" s="373"/>
      <c r="I43" s="373"/>
      <c r="J43" s="373"/>
      <c r="K43" s="373"/>
      <c r="L43" s="373"/>
      <c r="M43" s="339"/>
    </row>
    <row r="44" spans="2:14" x14ac:dyDescent="0.3">
      <c r="B44" s="359" t="s">
        <v>136</v>
      </c>
      <c r="C44" s="370">
        <f t="shared" ref="C44:L44" si="11">IFERROR(C22/SUM($C22:$L22),0)</f>
        <v>0.79365079365079361</v>
      </c>
      <c r="D44" s="370">
        <f t="shared" si="11"/>
        <v>0.1768707482993197</v>
      </c>
      <c r="E44" s="370">
        <f t="shared" si="11"/>
        <v>2.4943310657596376E-2</v>
      </c>
      <c r="F44" s="370">
        <f t="shared" si="11"/>
        <v>4.5351473922902487E-3</v>
      </c>
      <c r="G44" s="370">
        <f t="shared" si="11"/>
        <v>0</v>
      </c>
      <c r="H44" s="370">
        <f t="shared" si="11"/>
        <v>0</v>
      </c>
      <c r="I44" s="370">
        <f t="shared" si="11"/>
        <v>0</v>
      </c>
      <c r="J44" s="370">
        <f t="shared" si="11"/>
        <v>0</v>
      </c>
      <c r="K44" s="370">
        <f t="shared" si="11"/>
        <v>0</v>
      </c>
      <c r="L44" s="370">
        <f t="shared" si="11"/>
        <v>0</v>
      </c>
      <c r="M44" s="339"/>
      <c r="N44" s="383"/>
    </row>
    <row r="49" spans="2:14" x14ac:dyDescent="0.3">
      <c r="B49" s="236" t="s">
        <v>3405</v>
      </c>
    </row>
    <row r="50" spans="2:14" ht="3.75" customHeight="1" x14ac:dyDescent="0.3">
      <c r="B50" s="236"/>
    </row>
    <row r="51" spans="2:14" x14ac:dyDescent="0.3">
      <c r="B51" s="379" t="s">
        <v>3404</v>
      </c>
      <c r="C51" s="378"/>
      <c r="D51" s="378"/>
      <c r="E51" s="377"/>
      <c r="F51" s="377"/>
      <c r="G51" s="377"/>
      <c r="H51" s="377"/>
      <c r="I51" s="377"/>
      <c r="J51" s="377"/>
      <c r="K51" s="377"/>
      <c r="L51" s="377"/>
      <c r="M51" s="377"/>
      <c r="N51" s="377"/>
    </row>
    <row r="52" spans="2:14" x14ac:dyDescent="0.3">
      <c r="B52" s="300"/>
      <c r="C52" s="482" t="s">
        <v>3403</v>
      </c>
      <c r="D52" s="482"/>
      <c r="E52" s="482"/>
      <c r="F52" s="482"/>
      <c r="G52" s="482"/>
      <c r="H52" s="482"/>
      <c r="I52" s="482"/>
      <c r="J52" s="482"/>
      <c r="K52" s="482"/>
      <c r="L52" s="482"/>
      <c r="N52" s="300"/>
    </row>
    <row r="53" spans="2:14" ht="33" x14ac:dyDescent="0.3">
      <c r="B53" s="300"/>
      <c r="C53" s="376" t="s">
        <v>3399</v>
      </c>
      <c r="D53" s="376" t="s">
        <v>3398</v>
      </c>
      <c r="E53" s="376" t="s">
        <v>3397</v>
      </c>
      <c r="F53" s="376" t="s">
        <v>3396</v>
      </c>
      <c r="G53" s="376" t="s">
        <v>3395</v>
      </c>
      <c r="H53" s="376" t="s">
        <v>3394</v>
      </c>
      <c r="I53" s="376" t="s">
        <v>3393</v>
      </c>
      <c r="J53" s="376" t="s">
        <v>3392</v>
      </c>
      <c r="K53" s="376" t="s">
        <v>3391</v>
      </c>
      <c r="L53" s="376" t="s">
        <v>3390</v>
      </c>
      <c r="N53" s="376" t="s">
        <v>3389</v>
      </c>
    </row>
    <row r="54" spans="2:14" x14ac:dyDescent="0.3">
      <c r="C54" s="375"/>
      <c r="D54" s="375"/>
      <c r="E54" s="375"/>
      <c r="F54" s="375"/>
      <c r="G54" s="375"/>
      <c r="H54" s="375"/>
      <c r="I54" s="375"/>
      <c r="J54" s="375"/>
      <c r="K54" s="375"/>
      <c r="L54" s="375"/>
    </row>
    <row r="55" spans="2:14" x14ac:dyDescent="0.3">
      <c r="B55" s="374" t="s">
        <v>3381</v>
      </c>
      <c r="C55" s="382">
        <v>1.4999999999999999E-2</v>
      </c>
      <c r="D55" s="382">
        <v>5.7000000000000002E-2</v>
      </c>
      <c r="E55" s="382">
        <v>2.9000000000000001E-2</v>
      </c>
      <c r="F55" s="382">
        <v>4.0000000000000001E-3</v>
      </c>
      <c r="G55" s="382">
        <v>2E-3</v>
      </c>
      <c r="H55" s="382">
        <v>0</v>
      </c>
      <c r="I55" s="382">
        <v>0</v>
      </c>
      <c r="J55" s="382">
        <v>0</v>
      </c>
      <c r="K55" s="382">
        <v>0</v>
      </c>
      <c r="L55" s="382">
        <v>1E-3</v>
      </c>
      <c r="N55" s="371">
        <v>0.35699999999999998</v>
      </c>
    </row>
    <row r="56" spans="2:14" x14ac:dyDescent="0.3">
      <c r="B56" s="374" t="s">
        <v>3380</v>
      </c>
      <c r="C56" s="382">
        <v>0</v>
      </c>
      <c r="D56" s="382">
        <v>0</v>
      </c>
      <c r="E56" s="382">
        <v>0</v>
      </c>
      <c r="F56" s="382">
        <v>0</v>
      </c>
      <c r="G56" s="382">
        <v>0</v>
      </c>
      <c r="H56" s="382">
        <v>0</v>
      </c>
      <c r="I56" s="382">
        <v>0</v>
      </c>
      <c r="J56" s="382">
        <v>0</v>
      </c>
      <c r="K56" s="382">
        <v>0</v>
      </c>
      <c r="L56" s="382">
        <v>0</v>
      </c>
      <c r="N56" s="371" t="s">
        <v>3121</v>
      </c>
    </row>
    <row r="57" spans="2:14" x14ac:dyDescent="0.3">
      <c r="B57" s="374" t="s">
        <v>3379</v>
      </c>
      <c r="C57" s="382">
        <v>0</v>
      </c>
      <c r="D57" s="382">
        <v>0</v>
      </c>
      <c r="E57" s="382">
        <v>0</v>
      </c>
      <c r="F57" s="382">
        <v>0</v>
      </c>
      <c r="G57" s="382">
        <v>0</v>
      </c>
      <c r="H57" s="382">
        <v>0</v>
      </c>
      <c r="I57" s="382">
        <v>0</v>
      </c>
      <c r="J57" s="382">
        <v>0</v>
      </c>
      <c r="K57" s="382">
        <v>0</v>
      </c>
      <c r="L57" s="382">
        <v>0</v>
      </c>
      <c r="N57" s="371" t="s">
        <v>3121</v>
      </c>
    </row>
    <row r="58" spans="2:14" x14ac:dyDescent="0.3">
      <c r="B58" s="374" t="s">
        <v>3378</v>
      </c>
      <c r="C58" s="382">
        <v>0.01</v>
      </c>
      <c r="D58" s="382">
        <v>0</v>
      </c>
      <c r="E58" s="382">
        <v>2E-3</v>
      </c>
      <c r="F58" s="382">
        <v>0</v>
      </c>
      <c r="G58" s="382">
        <v>0</v>
      </c>
      <c r="H58" s="382">
        <v>0</v>
      </c>
      <c r="I58" s="382">
        <v>0</v>
      </c>
      <c r="J58" s="382">
        <v>0</v>
      </c>
      <c r="K58" s="382">
        <v>0</v>
      </c>
      <c r="L58" s="382">
        <v>0</v>
      </c>
      <c r="N58" s="371">
        <v>0.19500000000000001</v>
      </c>
    </row>
    <row r="59" spans="2:14" x14ac:dyDescent="0.3">
      <c r="B59" s="374" t="s">
        <v>3377</v>
      </c>
      <c r="C59" s="382">
        <v>4.0000000000000001E-3</v>
      </c>
      <c r="D59" s="382">
        <v>2.3E-2</v>
      </c>
      <c r="E59" s="382">
        <v>0.01</v>
      </c>
      <c r="F59" s="382">
        <v>3.0000000000000001E-3</v>
      </c>
      <c r="G59" s="382">
        <v>1E-3</v>
      </c>
      <c r="H59" s="382">
        <v>0</v>
      </c>
      <c r="I59" s="382">
        <v>0</v>
      </c>
      <c r="J59" s="382">
        <v>0</v>
      </c>
      <c r="K59" s="382">
        <v>0</v>
      </c>
      <c r="L59" s="382">
        <v>1E-3</v>
      </c>
      <c r="N59" s="371">
        <v>0.40799999999999997</v>
      </c>
    </row>
    <row r="60" spans="2:14" ht="33" x14ac:dyDescent="0.3">
      <c r="B60" s="374" t="s">
        <v>3376</v>
      </c>
      <c r="C60" s="382">
        <v>0</v>
      </c>
      <c r="D60" s="382">
        <v>0</v>
      </c>
      <c r="E60" s="382">
        <v>0</v>
      </c>
      <c r="F60" s="382">
        <v>0</v>
      </c>
      <c r="G60" s="382">
        <v>0</v>
      </c>
      <c r="H60" s="382">
        <v>0</v>
      </c>
      <c r="I60" s="382">
        <v>0</v>
      </c>
      <c r="J60" s="382">
        <v>0</v>
      </c>
      <c r="K60" s="382">
        <v>0</v>
      </c>
      <c r="L60" s="382">
        <v>0</v>
      </c>
      <c r="N60" s="371">
        <v>7.0000000000000007E-2</v>
      </c>
    </row>
    <row r="61" spans="2:14" x14ac:dyDescent="0.3">
      <c r="B61" s="374" t="s">
        <v>3375</v>
      </c>
      <c r="C61" s="382">
        <v>0.02</v>
      </c>
      <c r="D61" s="382">
        <v>2.8000000000000001E-2</v>
      </c>
      <c r="E61" s="382">
        <v>5.0000000000000001E-3</v>
      </c>
      <c r="F61" s="382">
        <v>1E-3</v>
      </c>
      <c r="G61" s="382">
        <v>0</v>
      </c>
      <c r="H61" s="382">
        <v>1E-3</v>
      </c>
      <c r="I61" s="382">
        <v>0</v>
      </c>
      <c r="J61" s="382">
        <v>0</v>
      </c>
      <c r="K61" s="382">
        <v>0</v>
      </c>
      <c r="L61" s="382">
        <v>0</v>
      </c>
      <c r="N61" s="371">
        <v>0.26</v>
      </c>
    </row>
    <row r="62" spans="2:14" x14ac:dyDescent="0.3">
      <c r="B62" s="374" t="s">
        <v>3388</v>
      </c>
      <c r="C62" s="382">
        <v>0.14299999999999999</v>
      </c>
      <c r="D62" s="382">
        <v>7.3999999999999996E-2</v>
      </c>
      <c r="E62" s="382">
        <v>6.0000000000000001E-3</v>
      </c>
      <c r="F62" s="382">
        <v>0</v>
      </c>
      <c r="G62" s="382">
        <v>0</v>
      </c>
      <c r="H62" s="382">
        <v>0</v>
      </c>
      <c r="I62" s="382">
        <v>0</v>
      </c>
      <c r="J62" s="382">
        <v>0</v>
      </c>
      <c r="K62" s="382">
        <v>0</v>
      </c>
      <c r="L62" s="382">
        <v>0</v>
      </c>
      <c r="N62" s="371">
        <v>0.18099999999999999</v>
      </c>
    </row>
    <row r="63" spans="2:14" ht="33" x14ac:dyDescent="0.3">
      <c r="B63" s="374" t="s">
        <v>3387</v>
      </c>
      <c r="C63" s="382">
        <v>1E-3</v>
      </c>
      <c r="D63" s="382">
        <v>0</v>
      </c>
      <c r="E63" s="382">
        <v>0</v>
      </c>
      <c r="F63" s="382">
        <v>0</v>
      </c>
      <c r="G63" s="382">
        <v>0</v>
      </c>
      <c r="H63" s="382">
        <v>0</v>
      </c>
      <c r="I63" s="382">
        <v>0</v>
      </c>
      <c r="J63" s="382">
        <v>0</v>
      </c>
      <c r="K63" s="382">
        <v>0</v>
      </c>
      <c r="L63" s="382">
        <v>0</v>
      </c>
      <c r="N63" s="371">
        <v>0.26100000000000001</v>
      </c>
    </row>
    <row r="64" spans="2:14" x14ac:dyDescent="0.3">
      <c r="B64" s="374" t="s">
        <v>134</v>
      </c>
      <c r="C64" s="382">
        <v>0</v>
      </c>
      <c r="D64" s="382">
        <v>0</v>
      </c>
      <c r="E64" s="382">
        <v>0</v>
      </c>
      <c r="F64" s="382">
        <v>0</v>
      </c>
      <c r="G64" s="382">
        <v>0</v>
      </c>
      <c r="H64" s="382">
        <v>0</v>
      </c>
      <c r="I64" s="382">
        <v>0</v>
      </c>
      <c r="J64" s="382">
        <v>0</v>
      </c>
      <c r="K64" s="382">
        <v>0</v>
      </c>
      <c r="L64" s="382">
        <v>0</v>
      </c>
      <c r="N64" s="371" t="s">
        <v>3121</v>
      </c>
    </row>
    <row r="65" spans="2:14" x14ac:dyDescent="0.3">
      <c r="C65" s="382"/>
      <c r="D65" s="382"/>
      <c r="E65" s="382"/>
      <c r="F65" s="382"/>
      <c r="G65" s="382"/>
      <c r="H65" s="382"/>
      <c r="I65" s="382"/>
      <c r="J65" s="382"/>
      <c r="K65" s="382"/>
      <c r="L65" s="382"/>
      <c r="N65" s="371"/>
    </row>
    <row r="66" spans="2:14" x14ac:dyDescent="0.3">
      <c r="B66" s="359" t="s">
        <v>136</v>
      </c>
      <c r="C66" s="381">
        <f t="shared" ref="C66:L66" si="12">SUM(C55:C64)</f>
        <v>0.193</v>
      </c>
      <c r="D66" s="381">
        <f t="shared" si="12"/>
        <v>0.182</v>
      </c>
      <c r="E66" s="381">
        <f t="shared" si="12"/>
        <v>5.1999999999999998E-2</v>
      </c>
      <c r="F66" s="381">
        <f t="shared" si="12"/>
        <v>8.0000000000000002E-3</v>
      </c>
      <c r="G66" s="381">
        <f t="shared" si="12"/>
        <v>3.0000000000000001E-3</v>
      </c>
      <c r="H66" s="381">
        <f t="shared" si="12"/>
        <v>1E-3</v>
      </c>
      <c r="I66" s="381">
        <f t="shared" si="12"/>
        <v>0</v>
      </c>
      <c r="J66" s="381">
        <f t="shared" si="12"/>
        <v>0</v>
      </c>
      <c r="K66" s="381">
        <f t="shared" si="12"/>
        <v>0</v>
      </c>
      <c r="L66" s="381">
        <f t="shared" si="12"/>
        <v>2E-3</v>
      </c>
      <c r="N66" s="380">
        <v>0.25600000000000001</v>
      </c>
    </row>
    <row r="71" spans="2:14" x14ac:dyDescent="0.3">
      <c r="B71" s="236" t="s">
        <v>3402</v>
      </c>
    </row>
    <row r="72" spans="2:14" ht="3.75" customHeight="1" x14ac:dyDescent="0.3">
      <c r="B72" s="236"/>
    </row>
    <row r="73" spans="2:14" x14ac:dyDescent="0.3">
      <c r="B73" s="379" t="s">
        <v>3401</v>
      </c>
      <c r="C73" s="378"/>
      <c r="D73" s="378"/>
      <c r="E73" s="377"/>
      <c r="F73" s="377"/>
      <c r="G73" s="377"/>
      <c r="H73" s="377"/>
      <c r="I73" s="377"/>
      <c r="J73" s="377"/>
      <c r="K73" s="377"/>
      <c r="L73" s="377"/>
      <c r="N73" s="377"/>
    </row>
    <row r="74" spans="2:14" x14ac:dyDescent="0.3">
      <c r="B74" s="300"/>
      <c r="C74" s="482" t="s">
        <v>3400</v>
      </c>
      <c r="D74" s="482"/>
      <c r="E74" s="482"/>
      <c r="F74" s="482"/>
      <c r="G74" s="482"/>
      <c r="H74" s="482"/>
      <c r="I74" s="482"/>
      <c r="J74" s="482"/>
      <c r="K74" s="482"/>
      <c r="L74" s="482"/>
      <c r="N74" s="300"/>
    </row>
    <row r="75" spans="2:14" ht="33" x14ac:dyDescent="0.3">
      <c r="B75" s="300"/>
      <c r="C75" s="376" t="s">
        <v>3399</v>
      </c>
      <c r="D75" s="376" t="s">
        <v>3398</v>
      </c>
      <c r="E75" s="376" t="s">
        <v>3397</v>
      </c>
      <c r="F75" s="376" t="s">
        <v>3396</v>
      </c>
      <c r="G75" s="376" t="s">
        <v>3395</v>
      </c>
      <c r="H75" s="376" t="s">
        <v>3394</v>
      </c>
      <c r="I75" s="376" t="s">
        <v>3393</v>
      </c>
      <c r="J75" s="376" t="s">
        <v>3392</v>
      </c>
      <c r="K75" s="376" t="s">
        <v>3391</v>
      </c>
      <c r="L75" s="376" t="s">
        <v>3390</v>
      </c>
      <c r="N75" s="376" t="s">
        <v>3389</v>
      </c>
    </row>
    <row r="76" spans="2:14" x14ac:dyDescent="0.3">
      <c r="C76" s="375"/>
      <c r="D76" s="375"/>
      <c r="E76" s="375"/>
      <c r="F76" s="375"/>
      <c r="G76" s="375"/>
      <c r="H76" s="375"/>
      <c r="I76" s="375"/>
      <c r="J76" s="375"/>
      <c r="K76" s="375"/>
      <c r="L76" s="375"/>
    </row>
    <row r="77" spans="2:14" x14ac:dyDescent="0.3">
      <c r="B77" s="374" t="s">
        <v>3381</v>
      </c>
      <c r="C77" s="373">
        <f t="shared" ref="C77:L77" si="13">IFERROR(C55/SUM($C55:$L55),0)</f>
        <v>0.13888888888888887</v>
      </c>
      <c r="D77" s="373">
        <f t="shared" si="13"/>
        <v>0.52777777777777779</v>
      </c>
      <c r="E77" s="373">
        <f t="shared" si="13"/>
        <v>0.26851851851851849</v>
      </c>
      <c r="F77" s="373">
        <f t="shared" si="13"/>
        <v>3.7037037037037035E-2</v>
      </c>
      <c r="G77" s="373">
        <f t="shared" si="13"/>
        <v>1.8518518518518517E-2</v>
      </c>
      <c r="H77" s="373">
        <f t="shared" si="13"/>
        <v>0</v>
      </c>
      <c r="I77" s="373">
        <f t="shared" si="13"/>
        <v>0</v>
      </c>
      <c r="J77" s="373">
        <f t="shared" si="13"/>
        <v>0</v>
      </c>
      <c r="K77" s="373">
        <f t="shared" si="13"/>
        <v>0</v>
      </c>
      <c r="L77" s="373">
        <f t="shared" si="13"/>
        <v>9.2592592592592587E-3</v>
      </c>
      <c r="M77" s="339"/>
      <c r="N77" s="371">
        <f t="shared" ref="N77:N86" si="14">+N55</f>
        <v>0.35699999999999998</v>
      </c>
    </row>
    <row r="78" spans="2:14" x14ac:dyDescent="0.3">
      <c r="B78" s="374" t="s">
        <v>3380</v>
      </c>
      <c r="C78" s="373">
        <f t="shared" ref="C78:L78" si="15">IFERROR(C56/SUM($C56:$L56),0)</f>
        <v>0</v>
      </c>
      <c r="D78" s="373">
        <f t="shared" si="15"/>
        <v>0</v>
      </c>
      <c r="E78" s="373">
        <f t="shared" si="15"/>
        <v>0</v>
      </c>
      <c r="F78" s="373">
        <f t="shared" si="15"/>
        <v>0</v>
      </c>
      <c r="G78" s="373">
        <f t="shared" si="15"/>
        <v>0</v>
      </c>
      <c r="H78" s="373">
        <f t="shared" si="15"/>
        <v>0</v>
      </c>
      <c r="I78" s="373">
        <f t="shared" si="15"/>
        <v>0</v>
      </c>
      <c r="J78" s="373">
        <f t="shared" si="15"/>
        <v>0</v>
      </c>
      <c r="K78" s="373">
        <f t="shared" si="15"/>
        <v>0</v>
      </c>
      <c r="L78" s="373">
        <f t="shared" si="15"/>
        <v>0</v>
      </c>
      <c r="M78" s="339"/>
      <c r="N78" s="371" t="str">
        <f t="shared" si="14"/>
        <v xml:space="preserve"> </v>
      </c>
    </row>
    <row r="79" spans="2:14" x14ac:dyDescent="0.3">
      <c r="B79" s="374" t="s">
        <v>3379</v>
      </c>
      <c r="C79" s="373">
        <f t="shared" ref="C79:L79" si="16">IFERROR(C57/SUM($C57:$L57),0)</f>
        <v>0</v>
      </c>
      <c r="D79" s="373">
        <f t="shared" si="16"/>
        <v>0</v>
      </c>
      <c r="E79" s="373">
        <f t="shared" si="16"/>
        <v>0</v>
      </c>
      <c r="F79" s="373">
        <f t="shared" si="16"/>
        <v>0</v>
      </c>
      <c r="G79" s="373">
        <f t="shared" si="16"/>
        <v>0</v>
      </c>
      <c r="H79" s="373">
        <f t="shared" si="16"/>
        <v>0</v>
      </c>
      <c r="I79" s="373">
        <f t="shared" si="16"/>
        <v>0</v>
      </c>
      <c r="J79" s="373">
        <f t="shared" si="16"/>
        <v>0</v>
      </c>
      <c r="K79" s="373">
        <f t="shared" si="16"/>
        <v>0</v>
      </c>
      <c r="L79" s="373">
        <f t="shared" si="16"/>
        <v>0</v>
      </c>
      <c r="M79" s="339"/>
      <c r="N79" s="371" t="str">
        <f t="shared" si="14"/>
        <v xml:space="preserve"> </v>
      </c>
    </row>
    <row r="80" spans="2:14" x14ac:dyDescent="0.3">
      <c r="B80" s="374" t="s">
        <v>3378</v>
      </c>
      <c r="C80" s="373">
        <f t="shared" ref="C80:L80" si="17">IFERROR(C58/SUM($C58:$L58),0)</f>
        <v>0.83333333333333337</v>
      </c>
      <c r="D80" s="373">
        <f t="shared" si="17"/>
        <v>0</v>
      </c>
      <c r="E80" s="373">
        <f t="shared" si="17"/>
        <v>0.16666666666666666</v>
      </c>
      <c r="F80" s="373">
        <f t="shared" si="17"/>
        <v>0</v>
      </c>
      <c r="G80" s="373">
        <f t="shared" si="17"/>
        <v>0</v>
      </c>
      <c r="H80" s="373">
        <f t="shared" si="17"/>
        <v>0</v>
      </c>
      <c r="I80" s="373">
        <f t="shared" si="17"/>
        <v>0</v>
      </c>
      <c r="J80" s="373">
        <f t="shared" si="17"/>
        <v>0</v>
      </c>
      <c r="K80" s="373">
        <f t="shared" si="17"/>
        <v>0</v>
      </c>
      <c r="L80" s="373">
        <f t="shared" si="17"/>
        <v>0</v>
      </c>
      <c r="M80" s="339"/>
      <c r="N80" s="371">
        <f t="shared" si="14"/>
        <v>0.19500000000000001</v>
      </c>
    </row>
    <row r="81" spans="2:14" x14ac:dyDescent="0.3">
      <c r="B81" s="374" t="s">
        <v>3377</v>
      </c>
      <c r="C81" s="373">
        <f t="shared" ref="C81:L81" si="18">IFERROR(C59/SUM($C59:$L59),0)</f>
        <v>9.5238095238095233E-2</v>
      </c>
      <c r="D81" s="373">
        <f t="shared" si="18"/>
        <v>0.54761904761904756</v>
      </c>
      <c r="E81" s="373">
        <f t="shared" si="18"/>
        <v>0.23809523809523808</v>
      </c>
      <c r="F81" s="373">
        <f t="shared" si="18"/>
        <v>7.1428571428571425E-2</v>
      </c>
      <c r="G81" s="373">
        <f t="shared" si="18"/>
        <v>2.3809523809523808E-2</v>
      </c>
      <c r="H81" s="373">
        <f t="shared" si="18"/>
        <v>0</v>
      </c>
      <c r="I81" s="373">
        <f t="shared" si="18"/>
        <v>0</v>
      </c>
      <c r="J81" s="373">
        <f t="shared" si="18"/>
        <v>0</v>
      </c>
      <c r="K81" s="373">
        <f t="shared" si="18"/>
        <v>0</v>
      </c>
      <c r="L81" s="373">
        <f t="shared" si="18"/>
        <v>2.3809523809523808E-2</v>
      </c>
      <c r="M81" s="339"/>
      <c r="N81" s="371">
        <f t="shared" si="14"/>
        <v>0.40799999999999997</v>
      </c>
    </row>
    <row r="82" spans="2:14" ht="33" x14ac:dyDescent="0.3">
      <c r="B82" s="374" t="s">
        <v>3376</v>
      </c>
      <c r="C82" s="373">
        <f t="shared" ref="C82:L82" si="19">IFERROR(C60/SUM($C60:$L60),0)</f>
        <v>0</v>
      </c>
      <c r="D82" s="373">
        <f t="shared" si="19"/>
        <v>0</v>
      </c>
      <c r="E82" s="373">
        <f t="shared" si="19"/>
        <v>0</v>
      </c>
      <c r="F82" s="373">
        <f t="shared" si="19"/>
        <v>0</v>
      </c>
      <c r="G82" s="373">
        <f t="shared" si="19"/>
        <v>0</v>
      </c>
      <c r="H82" s="373">
        <f t="shared" si="19"/>
        <v>0</v>
      </c>
      <c r="I82" s="373">
        <f t="shared" si="19"/>
        <v>0</v>
      </c>
      <c r="J82" s="373">
        <f t="shared" si="19"/>
        <v>0</v>
      </c>
      <c r="K82" s="373">
        <f t="shared" si="19"/>
        <v>0</v>
      </c>
      <c r="L82" s="373">
        <f t="shared" si="19"/>
        <v>0</v>
      </c>
      <c r="M82" s="339"/>
      <c r="N82" s="371">
        <f t="shared" si="14"/>
        <v>7.0000000000000007E-2</v>
      </c>
    </row>
    <row r="83" spans="2:14" x14ac:dyDescent="0.3">
      <c r="B83" s="374" t="s">
        <v>3375</v>
      </c>
      <c r="C83" s="373">
        <f t="shared" ref="C83:L83" si="20">IFERROR(C61/SUM($C61:$L61),0)</f>
        <v>0.36363636363636365</v>
      </c>
      <c r="D83" s="373">
        <f t="shared" si="20"/>
        <v>0.50909090909090915</v>
      </c>
      <c r="E83" s="373">
        <f t="shared" si="20"/>
        <v>9.0909090909090912E-2</v>
      </c>
      <c r="F83" s="373">
        <f t="shared" si="20"/>
        <v>1.8181818181818181E-2</v>
      </c>
      <c r="G83" s="373">
        <f t="shared" si="20"/>
        <v>0</v>
      </c>
      <c r="H83" s="373">
        <f t="shared" si="20"/>
        <v>1.8181818181818181E-2</v>
      </c>
      <c r="I83" s="373">
        <f t="shared" si="20"/>
        <v>0</v>
      </c>
      <c r="J83" s="373">
        <f t="shared" si="20"/>
        <v>0</v>
      </c>
      <c r="K83" s="373">
        <f t="shared" si="20"/>
        <v>0</v>
      </c>
      <c r="L83" s="373">
        <f t="shared" si="20"/>
        <v>0</v>
      </c>
      <c r="M83" s="339"/>
      <c r="N83" s="371">
        <f t="shared" si="14"/>
        <v>0.26</v>
      </c>
    </row>
    <row r="84" spans="2:14" x14ac:dyDescent="0.3">
      <c r="B84" s="374" t="s">
        <v>3388</v>
      </c>
      <c r="C84" s="373">
        <f t="shared" ref="C84:L84" si="21">IFERROR(C62/SUM($C62:$L62),0)</f>
        <v>0.64125560538116588</v>
      </c>
      <c r="D84" s="373">
        <f t="shared" si="21"/>
        <v>0.33183856502242154</v>
      </c>
      <c r="E84" s="373">
        <f t="shared" si="21"/>
        <v>2.6905829596412561E-2</v>
      </c>
      <c r="F84" s="373">
        <f t="shared" si="21"/>
        <v>0</v>
      </c>
      <c r="G84" s="373">
        <f t="shared" si="21"/>
        <v>0</v>
      </c>
      <c r="H84" s="373">
        <f t="shared" si="21"/>
        <v>0</v>
      </c>
      <c r="I84" s="373">
        <f t="shared" si="21"/>
        <v>0</v>
      </c>
      <c r="J84" s="373">
        <f t="shared" si="21"/>
        <v>0</v>
      </c>
      <c r="K84" s="373">
        <f t="shared" si="21"/>
        <v>0</v>
      </c>
      <c r="L84" s="373">
        <f t="shared" si="21"/>
        <v>0</v>
      </c>
      <c r="M84" s="339"/>
      <c r="N84" s="371">
        <f t="shared" si="14"/>
        <v>0.18099999999999999</v>
      </c>
    </row>
    <row r="85" spans="2:14" ht="33" x14ac:dyDescent="0.3">
      <c r="B85" s="374" t="s">
        <v>3387</v>
      </c>
      <c r="C85" s="373">
        <f t="shared" ref="C85:L85" si="22">IFERROR(C63/SUM($C63:$L63),0)</f>
        <v>1</v>
      </c>
      <c r="D85" s="373">
        <f t="shared" si="22"/>
        <v>0</v>
      </c>
      <c r="E85" s="373">
        <f t="shared" si="22"/>
        <v>0</v>
      </c>
      <c r="F85" s="373">
        <f t="shared" si="22"/>
        <v>0</v>
      </c>
      <c r="G85" s="373">
        <f t="shared" si="22"/>
        <v>0</v>
      </c>
      <c r="H85" s="373">
        <f t="shared" si="22"/>
        <v>0</v>
      </c>
      <c r="I85" s="373">
        <f t="shared" si="22"/>
        <v>0</v>
      </c>
      <c r="J85" s="373">
        <f t="shared" si="22"/>
        <v>0</v>
      </c>
      <c r="K85" s="373">
        <f t="shared" si="22"/>
        <v>0</v>
      </c>
      <c r="L85" s="373">
        <f t="shared" si="22"/>
        <v>0</v>
      </c>
      <c r="M85" s="339"/>
      <c r="N85" s="371">
        <f t="shared" si="14"/>
        <v>0.26100000000000001</v>
      </c>
    </row>
    <row r="86" spans="2:14" x14ac:dyDescent="0.3">
      <c r="B86" s="374" t="s">
        <v>134</v>
      </c>
      <c r="C86" s="373">
        <f t="shared" ref="C86:L86" si="23">IFERROR(C64/SUM($C64:$L64),0)</f>
        <v>0</v>
      </c>
      <c r="D86" s="373">
        <f t="shared" si="23"/>
        <v>0</v>
      </c>
      <c r="E86" s="373">
        <f t="shared" si="23"/>
        <v>0</v>
      </c>
      <c r="F86" s="373">
        <f t="shared" si="23"/>
        <v>0</v>
      </c>
      <c r="G86" s="373">
        <f t="shared" si="23"/>
        <v>0</v>
      </c>
      <c r="H86" s="373">
        <f t="shared" si="23"/>
        <v>0</v>
      </c>
      <c r="I86" s="373">
        <f t="shared" si="23"/>
        <v>0</v>
      </c>
      <c r="J86" s="373">
        <f t="shared" si="23"/>
        <v>0</v>
      </c>
      <c r="K86" s="373">
        <f t="shared" si="23"/>
        <v>0</v>
      </c>
      <c r="L86" s="373">
        <f t="shared" si="23"/>
        <v>0</v>
      </c>
      <c r="M86" s="339"/>
      <c r="N86" s="371" t="str">
        <f t="shared" si="14"/>
        <v xml:space="preserve"> </v>
      </c>
    </row>
    <row r="87" spans="2:14" x14ac:dyDescent="0.3">
      <c r="C87" s="372"/>
      <c r="D87" s="372"/>
      <c r="E87" s="372"/>
      <c r="F87" s="372"/>
      <c r="G87" s="372"/>
      <c r="H87" s="372"/>
      <c r="I87" s="372"/>
      <c r="J87" s="372"/>
      <c r="K87" s="372"/>
      <c r="L87" s="372"/>
      <c r="M87" s="339"/>
      <c r="N87" s="371"/>
    </row>
    <row r="88" spans="2:14" x14ac:dyDescent="0.3">
      <c r="B88" s="359" t="s">
        <v>136</v>
      </c>
      <c r="C88" s="370">
        <f t="shared" ref="C88:L88" si="24">IFERROR(C66/SUM($C66:$L66),0)</f>
        <v>0.43764172335600909</v>
      </c>
      <c r="D88" s="370">
        <f t="shared" si="24"/>
        <v>0.41269841269841268</v>
      </c>
      <c r="E88" s="370">
        <f t="shared" si="24"/>
        <v>0.11791383219954647</v>
      </c>
      <c r="F88" s="370">
        <f t="shared" si="24"/>
        <v>1.8140589569160998E-2</v>
      </c>
      <c r="G88" s="370">
        <f t="shared" si="24"/>
        <v>6.8027210884353739E-3</v>
      </c>
      <c r="H88" s="370">
        <f t="shared" si="24"/>
        <v>2.2675736961451248E-3</v>
      </c>
      <c r="I88" s="370">
        <f t="shared" si="24"/>
        <v>0</v>
      </c>
      <c r="J88" s="370">
        <f t="shared" si="24"/>
        <v>0</v>
      </c>
      <c r="K88" s="370">
        <f t="shared" si="24"/>
        <v>0</v>
      </c>
      <c r="L88" s="370">
        <f t="shared" si="24"/>
        <v>4.5351473922902496E-3</v>
      </c>
      <c r="M88" s="339"/>
      <c r="N88" s="369">
        <f>+N66</f>
        <v>0.25600000000000001</v>
      </c>
    </row>
    <row r="95" spans="2:14" x14ac:dyDescent="0.3">
      <c r="N95" s="244" t="s">
        <v>3236</v>
      </c>
    </row>
  </sheetData>
  <mergeCells count="4">
    <mergeCell ref="C8:L8"/>
    <mergeCell ref="C30:L30"/>
    <mergeCell ref="C52:L52"/>
    <mergeCell ref="C74:L74"/>
  </mergeCells>
  <hyperlinks>
    <hyperlink ref="N95" location="Contents!A1" display="To Frontpage" xr:uid="{DB98FC54-3126-47DC-88B2-3DE6D1FC4781}"/>
  </hyperlinks>
  <pageMargins left="0.70866141732283472" right="0.70866141732283472" top="0.74803149606299213" bottom="0.74803149606299213" header="0.31496062992125984" footer="0.31496062992125984"/>
  <pageSetup paperSize="9" scale="4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5ED6A-EDEB-4E35-8EA4-E20480150745}">
  <sheetPr>
    <pageSetUpPr fitToPage="1"/>
  </sheetPr>
  <dimension ref="B4:I31"/>
  <sheetViews>
    <sheetView zoomScale="85" zoomScaleNormal="85" workbookViewId="0"/>
  </sheetViews>
  <sheetFormatPr defaultRowHeight="16.5" x14ac:dyDescent="0.3"/>
  <cols>
    <col min="1" max="1" width="4.7109375" style="240" customWidth="1"/>
    <col min="2" max="2" width="30.28515625" style="240" customWidth="1"/>
    <col min="3" max="8" width="27.42578125" style="240" customWidth="1"/>
    <col min="9" max="9" width="25.7109375" style="240" customWidth="1"/>
    <col min="10" max="16384" width="9.140625" style="240"/>
  </cols>
  <sheetData>
    <row r="4" spans="2:9" x14ac:dyDescent="0.3">
      <c r="G4" s="368" t="s">
        <v>3385</v>
      </c>
      <c r="H4" s="367">
        <v>45838</v>
      </c>
    </row>
    <row r="5" spans="2:9" x14ac:dyDescent="0.3">
      <c r="B5" s="236" t="s">
        <v>3417</v>
      </c>
    </row>
    <row r="6" spans="2:9" ht="3.75" customHeight="1" x14ac:dyDescent="0.3">
      <c r="B6" s="236"/>
    </row>
    <row r="7" spans="2:9" x14ac:dyDescent="0.3">
      <c r="B7" s="386" t="s">
        <v>3203</v>
      </c>
      <c r="C7" s="386"/>
      <c r="D7" s="393"/>
      <c r="E7" s="393"/>
      <c r="F7" s="393"/>
      <c r="G7" s="393"/>
      <c r="H7" s="393"/>
      <c r="I7" s="393"/>
    </row>
    <row r="8" spans="2:9" x14ac:dyDescent="0.3">
      <c r="B8" s="300"/>
      <c r="C8" s="300"/>
      <c r="D8" s="300"/>
      <c r="E8" s="300"/>
      <c r="F8" s="300"/>
      <c r="G8" s="300"/>
      <c r="H8" s="300"/>
      <c r="I8" s="300"/>
    </row>
    <row r="9" spans="2:9" ht="49.5" x14ac:dyDescent="0.3">
      <c r="B9" s="300"/>
      <c r="C9" s="376" t="s">
        <v>3416</v>
      </c>
      <c r="D9" s="376" t="s">
        <v>3415</v>
      </c>
      <c r="E9" s="376" t="s">
        <v>3414</v>
      </c>
      <c r="F9" s="376" t="s">
        <v>3413</v>
      </c>
      <c r="G9" s="376" t="s">
        <v>3412</v>
      </c>
      <c r="H9" s="376" t="s">
        <v>3411</v>
      </c>
      <c r="I9" s="376" t="s">
        <v>136</v>
      </c>
    </row>
    <row r="11" spans="2:9" x14ac:dyDescent="0.3">
      <c r="B11" s="374" t="s">
        <v>3381</v>
      </c>
      <c r="C11" s="392">
        <v>4.0000000000000001E-3</v>
      </c>
      <c r="D11" s="392">
        <v>2.8000000000000001E-2</v>
      </c>
      <c r="E11" s="392">
        <v>0.02</v>
      </c>
      <c r="F11" s="392">
        <v>2.8000000000000001E-2</v>
      </c>
      <c r="G11" s="392">
        <v>2.8000000000000001E-2</v>
      </c>
      <c r="H11" s="392">
        <v>0</v>
      </c>
      <c r="I11" s="392">
        <f t="shared" ref="I11:I20" si="0">SUM(C11:H11)</f>
        <v>0.108</v>
      </c>
    </row>
    <row r="12" spans="2:9" x14ac:dyDescent="0.3">
      <c r="B12" s="374" t="s">
        <v>3380</v>
      </c>
      <c r="C12" s="392">
        <v>0</v>
      </c>
      <c r="D12" s="392">
        <v>0</v>
      </c>
      <c r="E12" s="392">
        <v>0</v>
      </c>
      <c r="F12" s="392">
        <v>0</v>
      </c>
      <c r="G12" s="392">
        <v>0</v>
      </c>
      <c r="H12" s="392">
        <v>0</v>
      </c>
      <c r="I12" s="392">
        <f t="shared" si="0"/>
        <v>0</v>
      </c>
    </row>
    <row r="13" spans="2:9" x14ac:dyDescent="0.3">
      <c r="B13" s="374" t="s">
        <v>3379</v>
      </c>
      <c r="C13" s="392">
        <v>0</v>
      </c>
      <c r="D13" s="392">
        <v>0</v>
      </c>
      <c r="E13" s="392">
        <v>0</v>
      </c>
      <c r="F13" s="392">
        <v>0</v>
      </c>
      <c r="G13" s="392">
        <v>0</v>
      </c>
      <c r="H13" s="392">
        <v>0</v>
      </c>
      <c r="I13" s="392">
        <f t="shared" si="0"/>
        <v>0</v>
      </c>
    </row>
    <row r="14" spans="2:9" x14ac:dyDescent="0.3">
      <c r="B14" s="374" t="s">
        <v>3378</v>
      </c>
      <c r="C14" s="392">
        <v>0.01</v>
      </c>
      <c r="D14" s="392">
        <v>1E-3</v>
      </c>
      <c r="E14" s="392">
        <v>0</v>
      </c>
      <c r="F14" s="392">
        <v>0</v>
      </c>
      <c r="G14" s="392">
        <v>1E-3</v>
      </c>
      <c r="H14" s="392">
        <v>0</v>
      </c>
      <c r="I14" s="392">
        <f t="shared" si="0"/>
        <v>1.2E-2</v>
      </c>
    </row>
    <row r="15" spans="2:9" x14ac:dyDescent="0.3">
      <c r="B15" s="374" t="s">
        <v>3377</v>
      </c>
      <c r="C15" s="392">
        <v>2E-3</v>
      </c>
      <c r="D15" s="392">
        <v>4.0000000000000001E-3</v>
      </c>
      <c r="E15" s="392">
        <v>8.0000000000000002E-3</v>
      </c>
      <c r="F15" s="392">
        <v>1.2999999999999999E-2</v>
      </c>
      <c r="G15" s="392">
        <v>1.6E-2</v>
      </c>
      <c r="H15" s="392">
        <v>0</v>
      </c>
      <c r="I15" s="392">
        <f t="shared" si="0"/>
        <v>4.2999999999999997E-2</v>
      </c>
    </row>
    <row r="16" spans="2:9" ht="33" x14ac:dyDescent="0.3">
      <c r="B16" s="374" t="s">
        <v>3376</v>
      </c>
      <c r="C16" s="392">
        <v>0</v>
      </c>
      <c r="D16" s="392">
        <v>0</v>
      </c>
      <c r="E16" s="392">
        <v>0</v>
      </c>
      <c r="F16" s="392">
        <v>0</v>
      </c>
      <c r="G16" s="392">
        <v>0</v>
      </c>
      <c r="H16" s="392">
        <v>0</v>
      </c>
      <c r="I16" s="392">
        <f t="shared" si="0"/>
        <v>0</v>
      </c>
    </row>
    <row r="17" spans="2:9" x14ac:dyDescent="0.3">
      <c r="B17" s="374" t="s">
        <v>3375</v>
      </c>
      <c r="C17" s="392">
        <v>0.01</v>
      </c>
      <c r="D17" s="392">
        <v>1.2999999999999999E-2</v>
      </c>
      <c r="E17" s="392">
        <v>8.0000000000000002E-3</v>
      </c>
      <c r="F17" s="392">
        <v>0.01</v>
      </c>
      <c r="G17" s="392">
        <v>1.4E-2</v>
      </c>
      <c r="H17" s="392">
        <v>0</v>
      </c>
      <c r="I17" s="392">
        <f t="shared" si="0"/>
        <v>5.5E-2</v>
      </c>
    </row>
    <row r="18" spans="2:9" x14ac:dyDescent="0.3">
      <c r="B18" s="374" t="s">
        <v>3388</v>
      </c>
      <c r="C18" s="392">
        <v>1.4E-2</v>
      </c>
      <c r="D18" s="392">
        <v>3.4000000000000002E-2</v>
      </c>
      <c r="E18" s="392">
        <v>4.7E-2</v>
      </c>
      <c r="F18" s="392">
        <v>6.4000000000000001E-2</v>
      </c>
      <c r="G18" s="392">
        <v>6.4000000000000001E-2</v>
      </c>
      <c r="H18" s="392">
        <v>0</v>
      </c>
      <c r="I18" s="392">
        <f t="shared" si="0"/>
        <v>0.223</v>
      </c>
    </row>
    <row r="19" spans="2:9" ht="33" x14ac:dyDescent="0.3">
      <c r="B19" s="374" t="s">
        <v>3387</v>
      </c>
      <c r="C19" s="392">
        <v>0</v>
      </c>
      <c r="D19" s="392">
        <v>0</v>
      </c>
      <c r="E19" s="392">
        <v>0</v>
      </c>
      <c r="F19" s="392">
        <v>1E-3</v>
      </c>
      <c r="G19" s="392">
        <v>0</v>
      </c>
      <c r="H19" s="392">
        <v>0</v>
      </c>
      <c r="I19" s="392">
        <f t="shared" si="0"/>
        <v>1E-3</v>
      </c>
    </row>
    <row r="20" spans="2:9" x14ac:dyDescent="0.3">
      <c r="B20" s="374" t="s">
        <v>134</v>
      </c>
      <c r="C20" s="392">
        <v>0</v>
      </c>
      <c r="D20" s="392">
        <v>0</v>
      </c>
      <c r="E20" s="392">
        <v>0</v>
      </c>
      <c r="F20" s="392">
        <v>0</v>
      </c>
      <c r="G20" s="392">
        <v>0</v>
      </c>
      <c r="H20" s="392">
        <v>0</v>
      </c>
      <c r="I20" s="392">
        <f t="shared" si="0"/>
        <v>0</v>
      </c>
    </row>
    <row r="21" spans="2:9" x14ac:dyDescent="0.3">
      <c r="C21" s="392"/>
      <c r="D21" s="392"/>
      <c r="E21" s="392"/>
      <c r="F21" s="392"/>
      <c r="G21" s="392"/>
      <c r="H21" s="392"/>
      <c r="I21" s="392"/>
    </row>
    <row r="22" spans="2:9" x14ac:dyDescent="0.3">
      <c r="B22" s="359" t="s">
        <v>136</v>
      </c>
      <c r="C22" s="357">
        <f t="shared" ref="C22:I22" si="1">SUM(C11:C20)</f>
        <v>0.04</v>
      </c>
      <c r="D22" s="357">
        <f t="shared" si="1"/>
        <v>0.08</v>
      </c>
      <c r="E22" s="357">
        <f t="shared" si="1"/>
        <v>8.3000000000000004E-2</v>
      </c>
      <c r="F22" s="357">
        <f t="shared" si="1"/>
        <v>0.11600000000000001</v>
      </c>
      <c r="G22" s="357">
        <f t="shared" si="1"/>
        <v>0.123</v>
      </c>
      <c r="H22" s="357">
        <f t="shared" si="1"/>
        <v>0</v>
      </c>
      <c r="I22" s="357">
        <f t="shared" si="1"/>
        <v>0.44199999999999995</v>
      </c>
    </row>
    <row r="23" spans="2:9" x14ac:dyDescent="0.3">
      <c r="B23" s="292" t="s">
        <v>3410</v>
      </c>
    </row>
    <row r="31" spans="2:9" x14ac:dyDescent="0.3">
      <c r="I31" s="244" t="s">
        <v>3236</v>
      </c>
    </row>
  </sheetData>
  <hyperlinks>
    <hyperlink ref="I31" location="Contents!A1" display="To Frontpage" xr:uid="{0F7A7148-6A4A-4568-B707-684606BCDB62}"/>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46" t="s">
        <v>3070</v>
      </c>
      <c r="E6" s="446"/>
      <c r="F6" s="446"/>
      <c r="G6" s="446"/>
      <c r="H6" s="446"/>
      <c r="I6" s="6"/>
      <c r="J6" s="7"/>
    </row>
    <row r="7" spans="2:10" ht="26.25" x14ac:dyDescent="0.25">
      <c r="B7" s="5"/>
      <c r="C7" s="6"/>
      <c r="D7" s="6"/>
      <c r="E7" s="6"/>
      <c r="F7" s="11" t="s">
        <v>501</v>
      </c>
      <c r="G7" s="6"/>
      <c r="H7" s="6"/>
      <c r="I7" s="6"/>
      <c r="J7" s="7"/>
    </row>
    <row r="8" spans="2:10" ht="26.25" x14ac:dyDescent="0.25">
      <c r="B8" s="5"/>
      <c r="C8" s="6"/>
      <c r="D8" s="6"/>
      <c r="E8" s="6"/>
      <c r="F8" s="11" t="s">
        <v>3098</v>
      </c>
      <c r="G8" s="6"/>
      <c r="H8" s="6"/>
      <c r="I8" s="6"/>
      <c r="J8" s="7"/>
    </row>
    <row r="9" spans="2:10" ht="21" x14ac:dyDescent="0.25">
      <c r="B9" s="5"/>
      <c r="C9" s="6"/>
      <c r="D9" s="6"/>
      <c r="E9" s="6"/>
      <c r="F9" s="12" t="s">
        <v>3583</v>
      </c>
      <c r="G9" s="518"/>
      <c r="H9" s="6"/>
      <c r="I9" s="6"/>
      <c r="J9" s="7"/>
    </row>
    <row r="10" spans="2:10" ht="21" x14ac:dyDescent="0.25">
      <c r="B10" s="5"/>
      <c r="C10" s="6"/>
      <c r="D10" s="6"/>
      <c r="E10" s="6"/>
      <c r="F10" s="12" t="s">
        <v>3099</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49" t="s">
        <v>14</v>
      </c>
      <c r="E24" s="450" t="s">
        <v>15</v>
      </c>
      <c r="F24" s="450"/>
      <c r="G24" s="450"/>
      <c r="H24" s="450"/>
      <c r="I24" s="6"/>
      <c r="J24" s="7"/>
    </row>
    <row r="25" spans="2:10" x14ac:dyDescent="0.25">
      <c r="B25" s="5"/>
      <c r="C25" s="6"/>
      <c r="D25" s="6"/>
      <c r="H25" s="6"/>
      <c r="I25" s="6"/>
      <c r="J25" s="7"/>
    </row>
    <row r="26" spans="2:10" x14ac:dyDescent="0.25">
      <c r="B26" s="5"/>
      <c r="C26" s="6"/>
      <c r="D26" s="449" t="s">
        <v>16</v>
      </c>
      <c r="E26" s="450"/>
      <c r="F26" s="450"/>
      <c r="G26" s="450"/>
      <c r="H26" s="450"/>
      <c r="I26" s="6"/>
      <c r="J26" s="7"/>
    </row>
    <row r="27" spans="2:10" x14ac:dyDescent="0.25">
      <c r="B27" s="5"/>
      <c r="C27" s="6"/>
      <c r="D27" s="15"/>
      <c r="E27" s="15"/>
      <c r="F27" s="15"/>
      <c r="G27" s="15"/>
      <c r="H27" s="15"/>
      <c r="I27" s="6"/>
      <c r="J27" s="7"/>
    </row>
    <row r="28" spans="2:10" x14ac:dyDescent="0.25">
      <c r="B28" s="5"/>
      <c r="C28" s="6"/>
      <c r="D28" s="449" t="s">
        <v>17</v>
      </c>
      <c r="E28" s="450" t="s">
        <v>15</v>
      </c>
      <c r="F28" s="450"/>
      <c r="G28" s="450"/>
      <c r="H28" s="450"/>
      <c r="I28" s="6"/>
      <c r="J28" s="7"/>
    </row>
    <row r="29" spans="2:10" x14ac:dyDescent="0.25">
      <c r="B29" s="5"/>
      <c r="C29" s="6"/>
      <c r="D29" s="15"/>
      <c r="E29" s="15"/>
      <c r="F29" s="15"/>
      <c r="G29" s="15"/>
      <c r="H29" s="15"/>
      <c r="I29" s="6"/>
      <c r="J29" s="7"/>
    </row>
    <row r="30" spans="2:10" x14ac:dyDescent="0.25">
      <c r="B30" s="5"/>
      <c r="C30" s="6"/>
      <c r="D30" s="449" t="s">
        <v>18</v>
      </c>
      <c r="E30" s="450" t="s">
        <v>15</v>
      </c>
      <c r="F30" s="450"/>
      <c r="G30" s="450"/>
      <c r="H30" s="450"/>
      <c r="I30" s="6"/>
      <c r="J30" s="7"/>
    </row>
    <row r="31" spans="2:10" x14ac:dyDescent="0.25">
      <c r="B31" s="5"/>
      <c r="C31" s="6"/>
      <c r="D31" s="15"/>
      <c r="E31" s="15"/>
      <c r="F31" s="15"/>
      <c r="G31" s="15"/>
      <c r="H31" s="15"/>
      <c r="I31" s="6"/>
      <c r="J31" s="7"/>
    </row>
    <row r="32" spans="2:10" x14ac:dyDescent="0.25">
      <c r="B32" s="5"/>
      <c r="C32" s="6"/>
      <c r="D32" s="449" t="s">
        <v>19</v>
      </c>
      <c r="E32" s="450" t="s">
        <v>15</v>
      </c>
      <c r="F32" s="450"/>
      <c r="G32" s="450"/>
      <c r="H32" s="450"/>
      <c r="I32" s="6"/>
      <c r="J32" s="7"/>
    </row>
    <row r="33" spans="2:10" x14ac:dyDescent="0.25">
      <c r="B33" s="5"/>
      <c r="C33" s="6"/>
      <c r="I33" s="6"/>
      <c r="J33" s="7"/>
    </row>
    <row r="34" spans="2:10" x14ac:dyDescent="0.25">
      <c r="B34" s="5"/>
      <c r="C34" s="6"/>
      <c r="D34" s="449" t="s">
        <v>20</v>
      </c>
      <c r="E34" s="450" t="s">
        <v>15</v>
      </c>
      <c r="F34" s="450"/>
      <c r="G34" s="450"/>
      <c r="H34" s="450"/>
      <c r="I34" s="6"/>
      <c r="J34" s="7"/>
    </row>
    <row r="35" spans="2:10" x14ac:dyDescent="0.25">
      <c r="B35" s="5"/>
      <c r="C35" s="6"/>
      <c r="D35" s="6"/>
      <c r="E35" s="6"/>
      <c r="F35" s="6"/>
      <c r="G35" s="6"/>
      <c r="H35" s="6"/>
      <c r="I35" s="6"/>
      <c r="J35" s="7"/>
    </row>
    <row r="36" spans="2:10" x14ac:dyDescent="0.25">
      <c r="B36" s="5"/>
      <c r="C36" s="6"/>
      <c r="D36" s="447" t="s">
        <v>21</v>
      </c>
      <c r="E36" s="448"/>
      <c r="F36" s="448"/>
      <c r="G36" s="448"/>
      <c r="H36" s="448"/>
      <c r="I36" s="6"/>
      <c r="J36" s="7"/>
    </row>
    <row r="37" spans="2:10" x14ac:dyDescent="0.25">
      <c r="B37" s="5"/>
      <c r="C37" s="6"/>
      <c r="D37" s="6"/>
      <c r="E37" s="6"/>
      <c r="F37" s="14"/>
      <c r="G37" s="6"/>
      <c r="H37" s="6"/>
      <c r="I37" s="6"/>
      <c r="J37" s="7"/>
    </row>
    <row r="38" spans="2:10" x14ac:dyDescent="0.25">
      <c r="B38" s="5"/>
      <c r="C38" s="6"/>
      <c r="D38" s="447" t="s">
        <v>1514</v>
      </c>
      <c r="E38" s="448"/>
      <c r="F38" s="448"/>
      <c r="G38" s="448"/>
      <c r="H38" s="448"/>
      <c r="I38" s="6"/>
      <c r="J38" s="7"/>
    </row>
    <row r="39" spans="2:10" x14ac:dyDescent="0.25">
      <c r="B39" s="5"/>
      <c r="C39" s="6"/>
      <c r="I39" s="6"/>
      <c r="J39" s="7"/>
    </row>
    <row r="40" spans="2:10" x14ac:dyDescent="0.25">
      <c r="B40" s="5"/>
      <c r="C40" s="6"/>
      <c r="D40" s="447" t="s">
        <v>2752</v>
      </c>
      <c r="E40" s="448" t="s">
        <v>15</v>
      </c>
      <c r="F40" s="448"/>
      <c r="G40" s="448"/>
      <c r="H40" s="448"/>
      <c r="I40" s="6"/>
      <c r="J40" s="7"/>
    </row>
    <row r="41" spans="2:10" x14ac:dyDescent="0.25">
      <c r="B41" s="5"/>
      <c r="C41" s="6"/>
      <c r="D41" s="6"/>
      <c r="E41" s="15"/>
      <c r="F41" s="15"/>
      <c r="G41" s="15"/>
      <c r="H41" s="15"/>
      <c r="I41" s="6"/>
      <c r="J41" s="7"/>
    </row>
    <row r="42" spans="2:10" x14ac:dyDescent="0.25">
      <c r="B42" s="5"/>
      <c r="C42" s="6"/>
      <c r="D42" s="447" t="s">
        <v>2753</v>
      </c>
      <c r="E42" s="448"/>
      <c r="F42" s="448"/>
      <c r="G42" s="448"/>
      <c r="H42" s="448"/>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F6AC9-E153-47F4-9F17-1F0FA5ADD2DC}">
  <sheetPr>
    <pageSetUpPr fitToPage="1"/>
  </sheetPr>
  <dimension ref="B4:O66"/>
  <sheetViews>
    <sheetView zoomScale="70" zoomScaleNormal="70" workbookViewId="0"/>
  </sheetViews>
  <sheetFormatPr defaultRowHeight="16.5" x14ac:dyDescent="0.3"/>
  <cols>
    <col min="1" max="1" width="4.7109375" style="240" customWidth="1"/>
    <col min="2" max="2" width="26.28515625" style="240" customWidth="1"/>
    <col min="3" max="12" width="17.7109375" style="240" customWidth="1"/>
    <col min="13" max="13" width="18" style="240" customWidth="1"/>
    <col min="14" max="16384" width="9.140625" style="240"/>
  </cols>
  <sheetData>
    <row r="4" spans="2:13" x14ac:dyDescent="0.3">
      <c r="K4" s="368" t="s">
        <v>3385</v>
      </c>
      <c r="L4" s="367">
        <v>45838</v>
      </c>
    </row>
    <row r="5" spans="2:13" x14ac:dyDescent="0.3">
      <c r="B5" s="236" t="s">
        <v>3431</v>
      </c>
    </row>
    <row r="6" spans="2:13" x14ac:dyDescent="0.3">
      <c r="B6" s="386" t="s">
        <v>3201</v>
      </c>
      <c r="C6" s="393"/>
      <c r="D6" s="393"/>
      <c r="E6" s="393"/>
      <c r="F6" s="393"/>
      <c r="G6" s="393"/>
      <c r="H6" s="393"/>
      <c r="I6" s="393"/>
      <c r="J6" s="393"/>
      <c r="K6" s="393"/>
      <c r="L6" s="393"/>
      <c r="M6" s="393"/>
    </row>
    <row r="7" spans="2:13" x14ac:dyDescent="0.3">
      <c r="B7" s="300"/>
      <c r="C7" s="300"/>
      <c r="D7" s="300"/>
      <c r="E7" s="300"/>
      <c r="F7" s="300"/>
      <c r="G7" s="300"/>
      <c r="H7" s="300"/>
      <c r="I7" s="300"/>
      <c r="J7" s="300"/>
      <c r="K7" s="300"/>
      <c r="L7" s="300"/>
      <c r="M7" s="300"/>
    </row>
    <row r="8" spans="2:13" ht="49.5" x14ac:dyDescent="0.3">
      <c r="B8" s="300"/>
      <c r="C8" s="361" t="s">
        <v>3381</v>
      </c>
      <c r="D8" s="361" t="s">
        <v>3380</v>
      </c>
      <c r="E8" s="361" t="s">
        <v>3379</v>
      </c>
      <c r="F8" s="361" t="s">
        <v>3378</v>
      </c>
      <c r="G8" s="361" t="s">
        <v>3377</v>
      </c>
      <c r="H8" s="361" t="s">
        <v>3376</v>
      </c>
      <c r="I8" s="361" t="s">
        <v>3375</v>
      </c>
      <c r="J8" s="361" t="s">
        <v>767</v>
      </c>
      <c r="K8" s="361" t="s">
        <v>3374</v>
      </c>
      <c r="L8" s="361" t="s">
        <v>134</v>
      </c>
      <c r="M8" s="360" t="s">
        <v>136</v>
      </c>
    </row>
    <row r="9" spans="2:13" x14ac:dyDescent="0.3">
      <c r="B9" s="240" t="s">
        <v>3427</v>
      </c>
      <c r="C9" s="392">
        <v>0</v>
      </c>
      <c r="D9" s="392">
        <v>0</v>
      </c>
      <c r="E9" s="392">
        <v>0</v>
      </c>
      <c r="F9" s="392">
        <v>0</v>
      </c>
      <c r="G9" s="392">
        <v>0</v>
      </c>
      <c r="H9" s="392">
        <v>0</v>
      </c>
      <c r="I9" s="392">
        <v>0</v>
      </c>
      <c r="J9" s="392">
        <v>0</v>
      </c>
      <c r="K9" s="392">
        <v>0</v>
      </c>
      <c r="L9" s="392">
        <v>0</v>
      </c>
      <c r="M9" s="392">
        <f t="shared" ref="M9:M19" si="0">SUM(C9:L9)</f>
        <v>0</v>
      </c>
    </row>
    <row r="10" spans="2:13" x14ac:dyDescent="0.3">
      <c r="B10" s="240" t="s">
        <v>3426</v>
      </c>
      <c r="C10" s="392">
        <v>0</v>
      </c>
      <c r="D10" s="392">
        <v>0</v>
      </c>
      <c r="E10" s="392">
        <v>0</v>
      </c>
      <c r="F10" s="392">
        <v>0</v>
      </c>
      <c r="G10" s="392">
        <v>0</v>
      </c>
      <c r="H10" s="392">
        <v>0</v>
      </c>
      <c r="I10" s="392">
        <v>0</v>
      </c>
      <c r="J10" s="392">
        <v>0</v>
      </c>
      <c r="K10" s="392">
        <v>0</v>
      </c>
      <c r="L10" s="392">
        <v>0</v>
      </c>
      <c r="M10" s="392">
        <f t="shared" si="0"/>
        <v>0</v>
      </c>
    </row>
    <row r="11" spans="2:13" ht="30" customHeight="1" x14ac:dyDescent="0.3">
      <c r="B11" s="399" t="s">
        <v>3425</v>
      </c>
      <c r="C11" s="392">
        <v>0</v>
      </c>
      <c r="D11" s="392">
        <v>0</v>
      </c>
      <c r="E11" s="392">
        <v>0</v>
      </c>
      <c r="F11" s="392">
        <v>0</v>
      </c>
      <c r="G11" s="392">
        <v>0</v>
      </c>
      <c r="H11" s="392">
        <v>0</v>
      </c>
      <c r="I11" s="392">
        <v>0</v>
      </c>
      <c r="J11" s="392">
        <v>0</v>
      </c>
      <c r="K11" s="392">
        <v>0</v>
      </c>
      <c r="L11" s="392">
        <v>0</v>
      </c>
      <c r="M11" s="392">
        <f t="shared" si="0"/>
        <v>0</v>
      </c>
    </row>
    <row r="12" spans="2:13" x14ac:dyDescent="0.3">
      <c r="B12" s="398" t="s">
        <v>3424</v>
      </c>
      <c r="C12" s="392">
        <v>0</v>
      </c>
      <c r="D12" s="392">
        <v>0</v>
      </c>
      <c r="E12" s="392">
        <v>0</v>
      </c>
      <c r="F12" s="392">
        <v>0</v>
      </c>
      <c r="G12" s="392">
        <v>0</v>
      </c>
      <c r="H12" s="392">
        <v>0</v>
      </c>
      <c r="I12" s="392">
        <v>0</v>
      </c>
      <c r="J12" s="392">
        <v>0</v>
      </c>
      <c r="K12" s="392">
        <v>0</v>
      </c>
      <c r="L12" s="392">
        <v>0</v>
      </c>
      <c r="M12" s="392">
        <f t="shared" si="0"/>
        <v>0</v>
      </c>
    </row>
    <row r="13" spans="2:13" x14ac:dyDescent="0.3">
      <c r="B13" s="398" t="s">
        <v>3423</v>
      </c>
      <c r="C13" s="392">
        <v>0</v>
      </c>
      <c r="D13" s="392">
        <v>0</v>
      </c>
      <c r="E13" s="392">
        <v>0</v>
      </c>
      <c r="F13" s="392">
        <v>0</v>
      </c>
      <c r="G13" s="392">
        <v>0</v>
      </c>
      <c r="H13" s="392">
        <v>0</v>
      </c>
      <c r="I13" s="392">
        <v>0</v>
      </c>
      <c r="J13" s="392">
        <v>0</v>
      </c>
      <c r="K13" s="392">
        <v>0</v>
      </c>
      <c r="L13" s="392">
        <v>0</v>
      </c>
      <c r="M13" s="392">
        <f t="shared" si="0"/>
        <v>0</v>
      </c>
    </row>
    <row r="14" spans="2:13" x14ac:dyDescent="0.3">
      <c r="B14" s="397" t="s">
        <v>3422</v>
      </c>
      <c r="C14" s="392">
        <v>0</v>
      </c>
      <c r="D14" s="392">
        <v>0</v>
      </c>
      <c r="E14" s="392">
        <v>0</v>
      </c>
      <c r="F14" s="392">
        <v>0</v>
      </c>
      <c r="G14" s="392">
        <v>0</v>
      </c>
      <c r="H14" s="392">
        <v>0</v>
      </c>
      <c r="I14" s="392">
        <v>0</v>
      </c>
      <c r="J14" s="392">
        <v>0</v>
      </c>
      <c r="K14" s="392">
        <v>0</v>
      </c>
      <c r="L14" s="392">
        <v>0</v>
      </c>
      <c r="M14" s="392">
        <f t="shared" si="0"/>
        <v>0</v>
      </c>
    </row>
    <row r="15" spans="2:13" x14ac:dyDescent="0.3">
      <c r="B15" s="397" t="s">
        <v>3421</v>
      </c>
      <c r="C15" s="392">
        <v>0</v>
      </c>
      <c r="D15" s="392">
        <v>0</v>
      </c>
      <c r="E15" s="392">
        <v>0</v>
      </c>
      <c r="F15" s="392">
        <v>0</v>
      </c>
      <c r="G15" s="392">
        <v>0</v>
      </c>
      <c r="H15" s="392">
        <v>0</v>
      </c>
      <c r="I15" s="392">
        <v>0</v>
      </c>
      <c r="J15" s="392">
        <v>0</v>
      </c>
      <c r="K15" s="392">
        <v>0</v>
      </c>
      <c r="L15" s="392">
        <v>0</v>
      </c>
      <c r="M15" s="392">
        <f t="shared" si="0"/>
        <v>0</v>
      </c>
    </row>
    <row r="16" spans="2:13" x14ac:dyDescent="0.3">
      <c r="B16" s="240" t="s">
        <v>3420</v>
      </c>
      <c r="C16" s="392">
        <v>0</v>
      </c>
      <c r="D16" s="392">
        <v>0</v>
      </c>
      <c r="E16" s="392">
        <v>0</v>
      </c>
      <c r="F16" s="392">
        <v>0</v>
      </c>
      <c r="G16" s="392">
        <v>0</v>
      </c>
      <c r="H16" s="392">
        <v>0</v>
      </c>
      <c r="I16" s="392">
        <v>0</v>
      </c>
      <c r="J16" s="392">
        <v>0</v>
      </c>
      <c r="K16" s="392">
        <v>0</v>
      </c>
      <c r="L16" s="392">
        <v>0</v>
      </c>
      <c r="M16" s="392">
        <f t="shared" si="0"/>
        <v>0</v>
      </c>
    </row>
    <row r="17" spans="2:13" x14ac:dyDescent="0.3">
      <c r="B17" s="395" t="s">
        <v>3419</v>
      </c>
      <c r="C17" s="392">
        <v>0</v>
      </c>
      <c r="D17" s="392">
        <v>0</v>
      </c>
      <c r="E17" s="392">
        <v>0</v>
      </c>
      <c r="F17" s="392">
        <v>0</v>
      </c>
      <c r="G17" s="392">
        <v>0</v>
      </c>
      <c r="H17" s="392">
        <v>0</v>
      </c>
      <c r="I17" s="392">
        <v>0</v>
      </c>
      <c r="J17" s="392">
        <v>0</v>
      </c>
      <c r="K17" s="392">
        <v>0</v>
      </c>
      <c r="L17" s="392">
        <v>0</v>
      </c>
      <c r="M17" s="392">
        <f t="shared" si="0"/>
        <v>0</v>
      </c>
    </row>
    <row r="18" spans="2:13" x14ac:dyDescent="0.3">
      <c r="B18" s="395" t="s">
        <v>3418</v>
      </c>
      <c r="C18" s="392">
        <v>0</v>
      </c>
      <c r="D18" s="392">
        <v>0</v>
      </c>
      <c r="E18" s="392">
        <v>0</v>
      </c>
      <c r="F18" s="392">
        <v>0</v>
      </c>
      <c r="G18" s="392">
        <v>0</v>
      </c>
      <c r="H18" s="392">
        <v>0</v>
      </c>
      <c r="I18" s="392">
        <v>0</v>
      </c>
      <c r="J18" s="392">
        <v>0</v>
      </c>
      <c r="K18" s="392">
        <v>0</v>
      </c>
      <c r="L18" s="392">
        <v>0</v>
      </c>
      <c r="M18" s="392">
        <f t="shared" si="0"/>
        <v>0</v>
      </c>
    </row>
    <row r="19" spans="2:13" x14ac:dyDescent="0.3">
      <c r="B19" s="240" t="s">
        <v>134</v>
      </c>
      <c r="C19" s="392">
        <v>0</v>
      </c>
      <c r="D19" s="392">
        <v>0</v>
      </c>
      <c r="E19" s="392">
        <v>0</v>
      </c>
      <c r="F19" s="392">
        <v>0</v>
      </c>
      <c r="G19" s="392">
        <v>0</v>
      </c>
      <c r="H19" s="392">
        <v>0</v>
      </c>
      <c r="I19" s="392">
        <v>0</v>
      </c>
      <c r="J19" s="392">
        <v>0</v>
      </c>
      <c r="K19" s="392">
        <v>0</v>
      </c>
      <c r="L19" s="392">
        <v>0</v>
      </c>
      <c r="M19" s="392">
        <f t="shared" si="0"/>
        <v>0</v>
      </c>
    </row>
    <row r="20" spans="2:13" x14ac:dyDescent="0.3">
      <c r="B20" s="394" t="s">
        <v>136</v>
      </c>
      <c r="C20" s="357">
        <f t="shared" ref="C20:M20" si="1">SUM(C9:C11,C17:C19)</f>
        <v>0</v>
      </c>
      <c r="D20" s="357">
        <f t="shared" si="1"/>
        <v>0</v>
      </c>
      <c r="E20" s="357">
        <f t="shared" si="1"/>
        <v>0</v>
      </c>
      <c r="F20" s="357">
        <f t="shared" si="1"/>
        <v>0</v>
      </c>
      <c r="G20" s="357">
        <f t="shared" si="1"/>
        <v>0</v>
      </c>
      <c r="H20" s="357">
        <f t="shared" si="1"/>
        <v>0</v>
      </c>
      <c r="I20" s="357">
        <f t="shared" si="1"/>
        <v>0</v>
      </c>
      <c r="J20" s="357">
        <f t="shared" si="1"/>
        <v>0</v>
      </c>
      <c r="K20" s="357">
        <f t="shared" si="1"/>
        <v>0</v>
      </c>
      <c r="L20" s="357">
        <f t="shared" si="1"/>
        <v>0</v>
      </c>
      <c r="M20" s="357">
        <f t="shared" si="1"/>
        <v>0</v>
      </c>
    </row>
    <row r="21" spans="2:13" x14ac:dyDescent="0.3">
      <c r="B21" s="292" t="s">
        <v>3430</v>
      </c>
    </row>
    <row r="25" spans="2:13" x14ac:dyDescent="0.3">
      <c r="B25" s="236" t="s">
        <v>3429</v>
      </c>
    </row>
    <row r="26" spans="2:13" x14ac:dyDescent="0.3">
      <c r="B26" s="386" t="s">
        <v>3199</v>
      </c>
      <c r="C26" s="393"/>
      <c r="D26" s="393"/>
      <c r="E26" s="393"/>
      <c r="F26" s="393"/>
      <c r="G26" s="393"/>
      <c r="H26" s="393"/>
      <c r="I26" s="393"/>
      <c r="J26" s="393"/>
      <c r="K26" s="393"/>
      <c r="L26" s="393"/>
      <c r="M26" s="393"/>
    </row>
    <row r="27" spans="2:13" x14ac:dyDescent="0.3">
      <c r="B27" s="300"/>
      <c r="C27" s="300"/>
      <c r="D27" s="300"/>
      <c r="E27" s="300"/>
      <c r="F27" s="300"/>
      <c r="G27" s="300"/>
      <c r="H27" s="300"/>
      <c r="I27" s="300"/>
      <c r="J27" s="300"/>
      <c r="K27" s="300"/>
      <c r="L27" s="300"/>
      <c r="M27" s="300"/>
    </row>
    <row r="28" spans="2:13" ht="49.5" x14ac:dyDescent="0.3">
      <c r="B28" s="300"/>
      <c r="C28" s="361" t="s">
        <v>3381</v>
      </c>
      <c r="D28" s="361" t="s">
        <v>3380</v>
      </c>
      <c r="E28" s="361" t="s">
        <v>3379</v>
      </c>
      <c r="F28" s="361" t="s">
        <v>3378</v>
      </c>
      <c r="G28" s="361" t="s">
        <v>3377</v>
      </c>
      <c r="H28" s="361" t="s">
        <v>3376</v>
      </c>
      <c r="I28" s="361" t="s">
        <v>3375</v>
      </c>
      <c r="J28" s="361" t="s">
        <v>767</v>
      </c>
      <c r="K28" s="361" t="s">
        <v>3374</v>
      </c>
      <c r="L28" s="361" t="s">
        <v>134</v>
      </c>
      <c r="M28" s="360" t="s">
        <v>136</v>
      </c>
    </row>
    <row r="29" spans="2:13" x14ac:dyDescent="0.3">
      <c r="B29" s="240" t="s">
        <v>3427</v>
      </c>
      <c r="C29" s="392">
        <v>0</v>
      </c>
      <c r="D29" s="392">
        <v>0</v>
      </c>
      <c r="E29" s="392">
        <v>0</v>
      </c>
      <c r="F29" s="392">
        <v>0</v>
      </c>
      <c r="G29" s="392">
        <v>0</v>
      </c>
      <c r="H29" s="392">
        <v>0</v>
      </c>
      <c r="I29" s="392">
        <v>0</v>
      </c>
      <c r="J29" s="392">
        <v>0</v>
      </c>
      <c r="K29" s="392">
        <v>0</v>
      </c>
      <c r="L29" s="392">
        <v>0</v>
      </c>
      <c r="M29" s="392">
        <f t="shared" ref="M29:M39" si="2">SUM(C29:L29)</f>
        <v>0</v>
      </c>
    </row>
    <row r="30" spans="2:13" x14ac:dyDescent="0.3">
      <c r="B30" s="296" t="s">
        <v>3426</v>
      </c>
      <c r="C30" s="392">
        <v>3.6999999999999998E-2</v>
      </c>
      <c r="D30" s="392">
        <v>0</v>
      </c>
      <c r="E30" s="392">
        <v>0</v>
      </c>
      <c r="F30" s="392">
        <v>2E-3</v>
      </c>
      <c r="G30" s="392">
        <v>1.2999999999999999E-2</v>
      </c>
      <c r="H30" s="392">
        <v>0</v>
      </c>
      <c r="I30" s="392">
        <v>1.6E-2</v>
      </c>
      <c r="J30" s="392">
        <v>5.2999999999999999E-2</v>
      </c>
      <c r="K30" s="392">
        <v>0</v>
      </c>
      <c r="L30" s="392">
        <v>0</v>
      </c>
      <c r="M30" s="392">
        <f t="shared" si="2"/>
        <v>0.121</v>
      </c>
    </row>
    <row r="31" spans="2:13" ht="49.5" x14ac:dyDescent="0.3">
      <c r="B31" s="399" t="s">
        <v>3425</v>
      </c>
      <c r="C31" s="392">
        <v>0</v>
      </c>
      <c r="D31" s="392">
        <v>0</v>
      </c>
      <c r="E31" s="392">
        <v>0</v>
      </c>
      <c r="F31" s="392">
        <v>0</v>
      </c>
      <c r="G31" s="392">
        <v>0</v>
      </c>
      <c r="H31" s="392">
        <v>0</v>
      </c>
      <c r="I31" s="392">
        <v>0</v>
      </c>
      <c r="J31" s="392">
        <v>0</v>
      </c>
      <c r="K31" s="392">
        <v>0</v>
      </c>
      <c r="L31" s="392">
        <v>0</v>
      </c>
      <c r="M31" s="392">
        <f t="shared" si="2"/>
        <v>0</v>
      </c>
    </row>
    <row r="32" spans="2:13" x14ac:dyDescent="0.3">
      <c r="B32" s="398" t="s">
        <v>3424</v>
      </c>
      <c r="C32" s="392">
        <v>0</v>
      </c>
      <c r="D32" s="392">
        <v>0</v>
      </c>
      <c r="E32" s="392">
        <v>0</v>
      </c>
      <c r="F32" s="392">
        <v>0</v>
      </c>
      <c r="G32" s="392">
        <v>0</v>
      </c>
      <c r="H32" s="392">
        <v>0</v>
      </c>
      <c r="I32" s="392">
        <v>0</v>
      </c>
      <c r="J32" s="392">
        <v>0</v>
      </c>
      <c r="K32" s="392">
        <v>0</v>
      </c>
      <c r="L32" s="392">
        <v>0</v>
      </c>
      <c r="M32" s="392">
        <f t="shared" si="2"/>
        <v>0</v>
      </c>
    </row>
    <row r="33" spans="2:13" x14ac:dyDescent="0.3">
      <c r="B33" s="398" t="s">
        <v>3423</v>
      </c>
      <c r="C33" s="392">
        <v>0</v>
      </c>
      <c r="D33" s="392">
        <v>0</v>
      </c>
      <c r="E33" s="392">
        <v>0</v>
      </c>
      <c r="F33" s="392">
        <v>0</v>
      </c>
      <c r="G33" s="392">
        <v>0</v>
      </c>
      <c r="H33" s="392">
        <v>0</v>
      </c>
      <c r="I33" s="392">
        <v>0</v>
      </c>
      <c r="J33" s="392">
        <v>0</v>
      </c>
      <c r="K33" s="392">
        <v>0</v>
      </c>
      <c r="L33" s="392">
        <v>0</v>
      </c>
      <c r="M33" s="392">
        <f t="shared" si="2"/>
        <v>0</v>
      </c>
    </row>
    <row r="34" spans="2:13" x14ac:dyDescent="0.3">
      <c r="B34" s="397" t="s">
        <v>3422</v>
      </c>
      <c r="C34" s="392">
        <v>0</v>
      </c>
      <c r="D34" s="392">
        <v>0</v>
      </c>
      <c r="E34" s="392">
        <v>0</v>
      </c>
      <c r="F34" s="392">
        <v>0</v>
      </c>
      <c r="G34" s="392">
        <v>0</v>
      </c>
      <c r="H34" s="392">
        <v>0</v>
      </c>
      <c r="I34" s="392">
        <v>0</v>
      </c>
      <c r="J34" s="392">
        <v>0</v>
      </c>
      <c r="K34" s="392">
        <v>0</v>
      </c>
      <c r="L34" s="392">
        <v>0</v>
      </c>
      <c r="M34" s="392">
        <f t="shared" si="2"/>
        <v>0</v>
      </c>
    </row>
    <row r="35" spans="2:13" x14ac:dyDescent="0.3">
      <c r="B35" s="397" t="s">
        <v>3421</v>
      </c>
      <c r="C35" s="392">
        <v>0</v>
      </c>
      <c r="D35" s="392">
        <v>0</v>
      </c>
      <c r="E35" s="392">
        <v>0</v>
      </c>
      <c r="F35" s="392">
        <v>0</v>
      </c>
      <c r="G35" s="392">
        <v>0</v>
      </c>
      <c r="H35" s="392">
        <v>0</v>
      </c>
      <c r="I35" s="392">
        <v>0</v>
      </c>
      <c r="J35" s="392">
        <v>0</v>
      </c>
      <c r="K35" s="392">
        <v>0</v>
      </c>
      <c r="L35" s="392">
        <v>0</v>
      </c>
      <c r="M35" s="392">
        <f t="shared" si="2"/>
        <v>0</v>
      </c>
    </row>
    <row r="36" spans="2:13" x14ac:dyDescent="0.3">
      <c r="B36" s="240" t="s">
        <v>3420</v>
      </c>
      <c r="C36" s="392">
        <v>7.0999999999999994E-2</v>
      </c>
      <c r="D36" s="392">
        <v>0</v>
      </c>
      <c r="E36" s="392">
        <v>0</v>
      </c>
      <c r="F36" s="392">
        <v>1.0999999999999999E-2</v>
      </c>
      <c r="G36" s="392">
        <v>2.9000000000000001E-2</v>
      </c>
      <c r="H36" s="392">
        <v>0</v>
      </c>
      <c r="I36" s="392">
        <v>3.9E-2</v>
      </c>
      <c r="J36" s="392">
        <v>0.17</v>
      </c>
      <c r="K36" s="392">
        <v>1E-3</v>
      </c>
      <c r="L36" s="392">
        <v>0</v>
      </c>
      <c r="M36" s="392">
        <f t="shared" si="2"/>
        <v>0.32100000000000001</v>
      </c>
    </row>
    <row r="37" spans="2:13" x14ac:dyDescent="0.3">
      <c r="B37" s="395" t="s">
        <v>3419</v>
      </c>
      <c r="C37" s="392">
        <v>0</v>
      </c>
      <c r="D37" s="392">
        <v>0</v>
      </c>
      <c r="E37" s="392">
        <v>0</v>
      </c>
      <c r="F37" s="392">
        <v>0</v>
      </c>
      <c r="G37" s="392">
        <v>0</v>
      </c>
      <c r="H37" s="392">
        <v>0</v>
      </c>
      <c r="I37" s="392">
        <v>0</v>
      </c>
      <c r="J37" s="392">
        <v>0</v>
      </c>
      <c r="K37" s="392">
        <v>0</v>
      </c>
      <c r="L37" s="392">
        <v>0</v>
      </c>
      <c r="M37" s="392">
        <f t="shared" si="2"/>
        <v>0</v>
      </c>
    </row>
    <row r="38" spans="2:13" x14ac:dyDescent="0.3">
      <c r="B38" s="395" t="s">
        <v>3418</v>
      </c>
      <c r="C38" s="392">
        <v>7.0999999999999994E-2</v>
      </c>
      <c r="D38" s="392">
        <v>0</v>
      </c>
      <c r="E38" s="392">
        <v>0</v>
      </c>
      <c r="F38" s="392">
        <v>1.0999999999999999E-2</v>
      </c>
      <c r="G38" s="392">
        <v>2.9000000000000001E-2</v>
      </c>
      <c r="H38" s="392">
        <v>0</v>
      </c>
      <c r="I38" s="392">
        <v>3.9E-2</v>
      </c>
      <c r="J38" s="392">
        <v>0.17</v>
      </c>
      <c r="K38" s="392">
        <v>1E-3</v>
      </c>
      <c r="L38" s="392">
        <v>0</v>
      </c>
      <c r="M38" s="392">
        <f t="shared" si="2"/>
        <v>0.32100000000000001</v>
      </c>
    </row>
    <row r="39" spans="2:13" x14ac:dyDescent="0.3">
      <c r="B39" s="240" t="s">
        <v>134</v>
      </c>
      <c r="C39" s="392">
        <v>0</v>
      </c>
      <c r="D39" s="392">
        <v>0</v>
      </c>
      <c r="E39" s="392">
        <v>0</v>
      </c>
      <c r="F39" s="392">
        <v>0</v>
      </c>
      <c r="G39" s="392">
        <v>0</v>
      </c>
      <c r="H39" s="392">
        <v>0</v>
      </c>
      <c r="I39" s="392">
        <v>0</v>
      </c>
      <c r="J39" s="392">
        <v>0</v>
      </c>
      <c r="K39" s="392">
        <v>0</v>
      </c>
      <c r="L39" s="392">
        <v>0</v>
      </c>
      <c r="M39" s="392">
        <f t="shared" si="2"/>
        <v>0</v>
      </c>
    </row>
    <row r="40" spans="2:13" x14ac:dyDescent="0.3">
      <c r="B40" s="394" t="s">
        <v>136</v>
      </c>
      <c r="C40" s="357">
        <f t="shared" ref="C40:M40" si="3">SUM(C29:C31,C37:C39)</f>
        <v>0.10799999999999998</v>
      </c>
      <c r="D40" s="357">
        <f t="shared" si="3"/>
        <v>0</v>
      </c>
      <c r="E40" s="357">
        <f t="shared" si="3"/>
        <v>0</v>
      </c>
      <c r="F40" s="357">
        <f t="shared" si="3"/>
        <v>1.2999999999999999E-2</v>
      </c>
      <c r="G40" s="357">
        <f t="shared" si="3"/>
        <v>4.2000000000000003E-2</v>
      </c>
      <c r="H40" s="357">
        <f t="shared" si="3"/>
        <v>0</v>
      </c>
      <c r="I40" s="357">
        <f t="shared" si="3"/>
        <v>5.5E-2</v>
      </c>
      <c r="J40" s="357">
        <f t="shared" si="3"/>
        <v>0.223</v>
      </c>
      <c r="K40" s="357">
        <f t="shared" si="3"/>
        <v>1E-3</v>
      </c>
      <c r="L40" s="357">
        <f t="shared" si="3"/>
        <v>0</v>
      </c>
      <c r="M40" s="357">
        <f t="shared" si="3"/>
        <v>0.442</v>
      </c>
    </row>
    <row r="45" spans="2:13" x14ac:dyDescent="0.3">
      <c r="B45" s="236" t="s">
        <v>3428</v>
      </c>
    </row>
    <row r="46" spans="2:13" x14ac:dyDescent="0.3">
      <c r="B46" s="386" t="s">
        <v>3197</v>
      </c>
      <c r="C46" s="393"/>
      <c r="D46" s="393"/>
      <c r="E46" s="393"/>
      <c r="F46" s="393"/>
      <c r="G46" s="393"/>
      <c r="H46" s="393"/>
      <c r="I46" s="393"/>
      <c r="J46" s="393"/>
      <c r="K46" s="393"/>
      <c r="L46" s="393"/>
      <c r="M46" s="393"/>
    </row>
    <row r="47" spans="2:13" x14ac:dyDescent="0.3">
      <c r="B47" s="300"/>
      <c r="C47" s="300"/>
      <c r="D47" s="300"/>
      <c r="E47" s="300"/>
      <c r="F47" s="300"/>
      <c r="G47" s="300"/>
      <c r="H47" s="300"/>
      <c r="I47" s="300"/>
      <c r="J47" s="300"/>
      <c r="K47" s="300"/>
      <c r="L47" s="300"/>
      <c r="M47" s="300"/>
    </row>
    <row r="48" spans="2:13" ht="49.5" x14ac:dyDescent="0.3">
      <c r="B48" s="300"/>
      <c r="C48" s="361" t="s">
        <v>3381</v>
      </c>
      <c r="D48" s="361" t="s">
        <v>3380</v>
      </c>
      <c r="E48" s="361" t="s">
        <v>3379</v>
      </c>
      <c r="F48" s="361" t="s">
        <v>3378</v>
      </c>
      <c r="G48" s="361" t="s">
        <v>3377</v>
      </c>
      <c r="H48" s="361" t="s">
        <v>3376</v>
      </c>
      <c r="I48" s="361" t="s">
        <v>3375</v>
      </c>
      <c r="J48" s="361" t="s">
        <v>767</v>
      </c>
      <c r="K48" s="361" t="s">
        <v>3374</v>
      </c>
      <c r="L48" s="361" t="s">
        <v>134</v>
      </c>
      <c r="M48" s="360" t="s">
        <v>136</v>
      </c>
    </row>
    <row r="49" spans="2:15" x14ac:dyDescent="0.3">
      <c r="B49" s="240" t="s">
        <v>3427</v>
      </c>
      <c r="C49" s="392">
        <v>0</v>
      </c>
      <c r="D49" s="392">
        <v>0</v>
      </c>
      <c r="E49" s="392">
        <v>0</v>
      </c>
      <c r="F49" s="392">
        <v>0</v>
      </c>
      <c r="G49" s="392">
        <v>0</v>
      </c>
      <c r="H49" s="392">
        <v>0</v>
      </c>
      <c r="I49" s="392">
        <v>0</v>
      </c>
      <c r="J49" s="392">
        <v>0</v>
      </c>
      <c r="K49" s="392">
        <v>0</v>
      </c>
      <c r="L49" s="392">
        <v>0</v>
      </c>
      <c r="M49" s="392">
        <f t="shared" ref="M49:M59" si="4">SUM(C49:L49)</f>
        <v>0</v>
      </c>
    </row>
    <row r="50" spans="2:15" x14ac:dyDescent="0.3">
      <c r="B50" s="240" t="s">
        <v>3426</v>
      </c>
      <c r="C50" s="392">
        <v>3.6999999999999998E-2</v>
      </c>
      <c r="D50" s="392">
        <v>0</v>
      </c>
      <c r="E50" s="392">
        <v>0</v>
      </c>
      <c r="F50" s="392">
        <v>2E-3</v>
      </c>
      <c r="G50" s="392">
        <v>1.2999999999999999E-2</v>
      </c>
      <c r="H50" s="392">
        <v>0</v>
      </c>
      <c r="I50" s="392">
        <v>1.6E-2</v>
      </c>
      <c r="J50" s="392">
        <v>5.2999999999999999E-2</v>
      </c>
      <c r="K50" s="392">
        <v>0</v>
      </c>
      <c r="L50" s="392">
        <v>0</v>
      </c>
      <c r="M50" s="392">
        <f t="shared" si="4"/>
        <v>0.121</v>
      </c>
      <c r="O50" s="396"/>
    </row>
    <row r="51" spans="2:15" ht="49.5" x14ac:dyDescent="0.3">
      <c r="B51" s="399" t="s">
        <v>3425</v>
      </c>
      <c r="C51" s="392">
        <v>0</v>
      </c>
      <c r="D51" s="392">
        <v>0</v>
      </c>
      <c r="E51" s="392">
        <v>0</v>
      </c>
      <c r="F51" s="392">
        <v>0</v>
      </c>
      <c r="G51" s="392">
        <v>0</v>
      </c>
      <c r="H51" s="392">
        <v>0</v>
      </c>
      <c r="I51" s="392">
        <v>0</v>
      </c>
      <c r="J51" s="392">
        <v>0</v>
      </c>
      <c r="K51" s="392">
        <v>0</v>
      </c>
      <c r="L51" s="392">
        <v>0</v>
      </c>
      <c r="M51" s="392">
        <f t="shared" si="4"/>
        <v>0</v>
      </c>
      <c r="O51" s="396"/>
    </row>
    <row r="52" spans="2:15" x14ac:dyDescent="0.3">
      <c r="B52" s="398" t="s">
        <v>3424</v>
      </c>
      <c r="C52" s="392">
        <v>0</v>
      </c>
      <c r="D52" s="392">
        <v>0</v>
      </c>
      <c r="E52" s="392">
        <v>0</v>
      </c>
      <c r="F52" s="392">
        <v>0</v>
      </c>
      <c r="G52" s="392">
        <v>0</v>
      </c>
      <c r="H52" s="392">
        <v>0</v>
      </c>
      <c r="I52" s="392">
        <v>0</v>
      </c>
      <c r="J52" s="392">
        <v>0</v>
      </c>
      <c r="K52" s="392">
        <v>0</v>
      </c>
      <c r="L52" s="392">
        <v>0</v>
      </c>
      <c r="M52" s="392">
        <f t="shared" si="4"/>
        <v>0</v>
      </c>
      <c r="O52" s="396"/>
    </row>
    <row r="53" spans="2:15" x14ac:dyDescent="0.3">
      <c r="B53" s="398" t="s">
        <v>3423</v>
      </c>
      <c r="C53" s="392">
        <v>0</v>
      </c>
      <c r="D53" s="392">
        <v>0</v>
      </c>
      <c r="E53" s="392">
        <v>0</v>
      </c>
      <c r="F53" s="392">
        <v>0</v>
      </c>
      <c r="G53" s="392">
        <v>0</v>
      </c>
      <c r="H53" s="392">
        <v>0</v>
      </c>
      <c r="I53" s="392">
        <v>0</v>
      </c>
      <c r="J53" s="392">
        <v>0</v>
      </c>
      <c r="K53" s="392">
        <v>0</v>
      </c>
      <c r="L53" s="392">
        <v>0</v>
      </c>
      <c r="M53" s="392">
        <f t="shared" si="4"/>
        <v>0</v>
      </c>
      <c r="O53" s="396"/>
    </row>
    <row r="54" spans="2:15" x14ac:dyDescent="0.3">
      <c r="B54" s="397" t="s">
        <v>3422</v>
      </c>
      <c r="C54" s="392">
        <v>0</v>
      </c>
      <c r="D54" s="392">
        <v>0</v>
      </c>
      <c r="E54" s="392">
        <v>0</v>
      </c>
      <c r="F54" s="392">
        <v>0</v>
      </c>
      <c r="G54" s="392">
        <v>0</v>
      </c>
      <c r="H54" s="392">
        <v>0</v>
      </c>
      <c r="I54" s="392">
        <v>0</v>
      </c>
      <c r="J54" s="392">
        <v>0</v>
      </c>
      <c r="K54" s="392">
        <v>0</v>
      </c>
      <c r="L54" s="392">
        <v>0</v>
      </c>
      <c r="M54" s="392">
        <f t="shared" si="4"/>
        <v>0</v>
      </c>
      <c r="O54" s="396"/>
    </row>
    <row r="55" spans="2:15" x14ac:dyDescent="0.3">
      <c r="B55" s="397" t="s">
        <v>3421</v>
      </c>
      <c r="C55" s="392">
        <v>0</v>
      </c>
      <c r="D55" s="392">
        <v>0</v>
      </c>
      <c r="E55" s="392">
        <v>0</v>
      </c>
      <c r="F55" s="392">
        <v>0</v>
      </c>
      <c r="G55" s="392">
        <v>0</v>
      </c>
      <c r="H55" s="392">
        <v>0</v>
      </c>
      <c r="I55" s="392">
        <v>0</v>
      </c>
      <c r="J55" s="392">
        <v>0</v>
      </c>
      <c r="K55" s="392">
        <v>0</v>
      </c>
      <c r="L55" s="392">
        <v>0</v>
      </c>
      <c r="M55" s="392">
        <f t="shared" si="4"/>
        <v>0</v>
      </c>
      <c r="O55" s="396"/>
    </row>
    <row r="56" spans="2:15" x14ac:dyDescent="0.3">
      <c r="B56" s="240" t="s">
        <v>3420</v>
      </c>
      <c r="C56" s="392">
        <v>7.0999999999999994E-2</v>
      </c>
      <c r="D56" s="392">
        <v>0</v>
      </c>
      <c r="E56" s="392">
        <v>0</v>
      </c>
      <c r="F56" s="392">
        <v>1.0999999999999999E-2</v>
      </c>
      <c r="G56" s="392">
        <v>2.9000000000000001E-2</v>
      </c>
      <c r="H56" s="392">
        <v>0</v>
      </c>
      <c r="I56" s="392">
        <v>3.9E-2</v>
      </c>
      <c r="J56" s="392">
        <v>0.17</v>
      </c>
      <c r="K56" s="392">
        <v>1E-3</v>
      </c>
      <c r="L56" s="392">
        <v>0</v>
      </c>
      <c r="M56" s="392">
        <f t="shared" si="4"/>
        <v>0.32100000000000001</v>
      </c>
      <c r="O56" s="396"/>
    </row>
    <row r="57" spans="2:15" x14ac:dyDescent="0.3">
      <c r="B57" s="395" t="s">
        <v>3419</v>
      </c>
      <c r="C57" s="392">
        <v>0</v>
      </c>
      <c r="D57" s="392">
        <v>0</v>
      </c>
      <c r="E57" s="392">
        <v>0</v>
      </c>
      <c r="F57" s="392">
        <v>0</v>
      </c>
      <c r="G57" s="392">
        <v>0</v>
      </c>
      <c r="H57" s="392">
        <v>0</v>
      </c>
      <c r="I57" s="392">
        <v>0</v>
      </c>
      <c r="J57" s="392">
        <v>0</v>
      </c>
      <c r="K57" s="392">
        <v>0</v>
      </c>
      <c r="L57" s="392">
        <v>0</v>
      </c>
      <c r="M57" s="392">
        <f t="shared" si="4"/>
        <v>0</v>
      </c>
      <c r="O57" s="396"/>
    </row>
    <row r="58" spans="2:15" x14ac:dyDescent="0.3">
      <c r="B58" s="395" t="s">
        <v>3418</v>
      </c>
      <c r="C58" s="392">
        <v>7.0999999999999994E-2</v>
      </c>
      <c r="D58" s="392">
        <v>0</v>
      </c>
      <c r="E58" s="392">
        <v>0</v>
      </c>
      <c r="F58" s="392">
        <v>1.0999999999999999E-2</v>
      </c>
      <c r="G58" s="392">
        <v>2.9000000000000001E-2</v>
      </c>
      <c r="H58" s="392">
        <v>0</v>
      </c>
      <c r="I58" s="392">
        <v>3.9E-2</v>
      </c>
      <c r="J58" s="392">
        <v>0.17</v>
      </c>
      <c r="K58" s="392">
        <v>1E-3</v>
      </c>
      <c r="L58" s="392">
        <v>0</v>
      </c>
      <c r="M58" s="392">
        <f t="shared" si="4"/>
        <v>0.32100000000000001</v>
      </c>
    </row>
    <row r="59" spans="2:15" x14ac:dyDescent="0.3">
      <c r="B59" s="240" t="s">
        <v>134</v>
      </c>
      <c r="C59" s="392">
        <v>0</v>
      </c>
      <c r="D59" s="392">
        <v>0</v>
      </c>
      <c r="E59" s="392">
        <v>0</v>
      </c>
      <c r="F59" s="392">
        <v>0</v>
      </c>
      <c r="G59" s="392">
        <v>0</v>
      </c>
      <c r="H59" s="392">
        <v>0</v>
      </c>
      <c r="I59" s="392">
        <v>0</v>
      </c>
      <c r="J59" s="392">
        <v>0</v>
      </c>
      <c r="K59" s="392">
        <v>0</v>
      </c>
      <c r="L59" s="392">
        <v>0</v>
      </c>
      <c r="M59" s="392">
        <f t="shared" si="4"/>
        <v>0</v>
      </c>
    </row>
    <row r="60" spans="2:15" x14ac:dyDescent="0.3">
      <c r="B60" s="394" t="s">
        <v>136</v>
      </c>
      <c r="C60" s="357">
        <f t="shared" ref="C60:M60" si="5">SUM(C49:C51,C57:C59)</f>
        <v>0.10799999999999998</v>
      </c>
      <c r="D60" s="357">
        <f t="shared" si="5"/>
        <v>0</v>
      </c>
      <c r="E60" s="357">
        <f t="shared" si="5"/>
        <v>0</v>
      </c>
      <c r="F60" s="357">
        <f t="shared" si="5"/>
        <v>1.2999999999999999E-2</v>
      </c>
      <c r="G60" s="357">
        <f t="shared" si="5"/>
        <v>4.2000000000000003E-2</v>
      </c>
      <c r="H60" s="357">
        <f t="shared" si="5"/>
        <v>0</v>
      </c>
      <c r="I60" s="357">
        <f t="shared" si="5"/>
        <v>5.5E-2</v>
      </c>
      <c r="J60" s="357">
        <f t="shared" si="5"/>
        <v>0.223</v>
      </c>
      <c r="K60" s="357">
        <f t="shared" si="5"/>
        <v>1E-3</v>
      </c>
      <c r="L60" s="357">
        <f t="shared" si="5"/>
        <v>0</v>
      </c>
      <c r="M60" s="357">
        <f t="shared" si="5"/>
        <v>0.442</v>
      </c>
    </row>
    <row r="66" spans="14:14" x14ac:dyDescent="0.3">
      <c r="N66" s="244" t="s">
        <v>3236</v>
      </c>
    </row>
  </sheetData>
  <hyperlinks>
    <hyperlink ref="N66" location="Contents!A1" display="To Frontpage" xr:uid="{65A6EB93-D1CF-40B7-8B84-046D73944A05}"/>
  </hyperlinks>
  <pageMargins left="0.70866141732283472" right="0.70866141732283472" top="0.74803149606299213" bottom="0.74803149606299213" header="0.31496062992125984" footer="0.31496062992125984"/>
  <pageSetup paperSize="9"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2E5B3-BFEE-4F7B-BBC5-4BBEFB880DB1}">
  <sheetPr>
    <pageSetUpPr fitToPage="1"/>
  </sheetPr>
  <dimension ref="B4:N87"/>
  <sheetViews>
    <sheetView zoomScale="85" zoomScaleNormal="85" zoomScaleSheetLayoutView="100" workbookViewId="0"/>
  </sheetViews>
  <sheetFormatPr defaultRowHeight="16.5" x14ac:dyDescent="0.3"/>
  <cols>
    <col min="1" max="1" width="4.7109375" style="240" customWidth="1"/>
    <col min="2" max="2" width="25.140625" style="240" bestFit="1" customWidth="1"/>
    <col min="3" max="12" width="17.7109375" style="240" customWidth="1"/>
    <col min="13" max="13" width="18.5703125" style="240" bestFit="1" customWidth="1"/>
    <col min="14" max="20" width="9.140625" style="240"/>
    <col min="21" max="21" width="9.140625" style="240" customWidth="1"/>
    <col min="22" max="16384" width="9.140625" style="240"/>
  </cols>
  <sheetData>
    <row r="4" spans="2:13" x14ac:dyDescent="0.3">
      <c r="K4" s="368" t="s">
        <v>3385</v>
      </c>
      <c r="L4" s="367">
        <v>45838</v>
      </c>
    </row>
    <row r="5" spans="2:13" x14ac:dyDescent="0.3">
      <c r="B5" s="236" t="s">
        <v>3466</v>
      </c>
    </row>
    <row r="6" spans="2:13" x14ac:dyDescent="0.3">
      <c r="B6" s="386" t="s">
        <v>3465</v>
      </c>
      <c r="C6" s="393"/>
      <c r="D6" s="393"/>
      <c r="E6" s="393"/>
      <c r="F6" s="393"/>
      <c r="G6" s="393"/>
      <c r="H6" s="393"/>
      <c r="I6" s="393"/>
      <c r="J6" s="393"/>
      <c r="K6" s="393"/>
      <c r="L6" s="393"/>
      <c r="M6" s="393"/>
    </row>
    <row r="7" spans="2:13" x14ac:dyDescent="0.3">
      <c r="B7" s="300"/>
      <c r="C7" s="300"/>
      <c r="D7" s="300"/>
      <c r="E7" s="300"/>
      <c r="F7" s="300"/>
      <c r="G7" s="300"/>
      <c r="H7" s="300"/>
      <c r="I7" s="300"/>
      <c r="J7" s="300"/>
      <c r="K7" s="300"/>
      <c r="L7" s="300"/>
      <c r="M7" s="300"/>
    </row>
    <row r="8" spans="2:13" ht="49.5" x14ac:dyDescent="0.3">
      <c r="B8" s="300"/>
      <c r="C8" s="361" t="s">
        <v>3381</v>
      </c>
      <c r="D8" s="361" t="s">
        <v>3380</v>
      </c>
      <c r="E8" s="361" t="s">
        <v>3379</v>
      </c>
      <c r="F8" s="361" t="s">
        <v>3378</v>
      </c>
      <c r="G8" s="361" t="s">
        <v>3377</v>
      </c>
      <c r="H8" s="361" t="s">
        <v>3376</v>
      </c>
      <c r="I8" s="361" t="s">
        <v>3375</v>
      </c>
      <c r="J8" s="361" t="s">
        <v>767</v>
      </c>
      <c r="K8" s="361" t="s">
        <v>3374</v>
      </c>
      <c r="L8" s="361" t="s">
        <v>134</v>
      </c>
      <c r="M8" s="360" t="s">
        <v>136</v>
      </c>
    </row>
    <row r="9" spans="2:13" x14ac:dyDescent="0.3">
      <c r="B9" s="240" t="s">
        <v>3464</v>
      </c>
      <c r="C9" s="392">
        <v>0</v>
      </c>
      <c r="D9" s="392">
        <v>0</v>
      </c>
      <c r="E9" s="392">
        <v>0</v>
      </c>
      <c r="F9" s="392">
        <v>0</v>
      </c>
      <c r="G9" s="392">
        <v>0</v>
      </c>
      <c r="H9" s="392">
        <v>0</v>
      </c>
      <c r="I9" s="392">
        <v>0</v>
      </c>
      <c r="J9" s="392">
        <v>0</v>
      </c>
      <c r="K9" s="392">
        <v>0</v>
      </c>
      <c r="L9" s="392">
        <v>0</v>
      </c>
      <c r="M9" s="392">
        <f>SUM(C9:L9)</f>
        <v>0</v>
      </c>
    </row>
    <row r="10" spans="2:13" x14ac:dyDescent="0.3">
      <c r="B10" s="240" t="s">
        <v>3463</v>
      </c>
      <c r="C10" s="392">
        <v>0</v>
      </c>
      <c r="D10" s="392">
        <v>0</v>
      </c>
      <c r="E10" s="392">
        <v>0</v>
      </c>
      <c r="F10" s="392">
        <v>0</v>
      </c>
      <c r="G10" s="392">
        <v>0</v>
      </c>
      <c r="H10" s="392">
        <v>0</v>
      </c>
      <c r="I10" s="392">
        <v>0</v>
      </c>
      <c r="J10" s="392">
        <v>0</v>
      </c>
      <c r="K10" s="392">
        <v>0</v>
      </c>
      <c r="L10" s="392">
        <v>0</v>
      </c>
      <c r="M10" s="392">
        <f>SUM(C10:L10)</f>
        <v>0</v>
      </c>
    </row>
    <row r="11" spans="2:13" x14ac:dyDescent="0.3">
      <c r="B11" s="240" t="s">
        <v>3462</v>
      </c>
      <c r="C11" s="392">
        <v>0</v>
      </c>
      <c r="D11" s="392">
        <v>0</v>
      </c>
      <c r="E11" s="392">
        <v>0</v>
      </c>
      <c r="F11" s="392">
        <v>0</v>
      </c>
      <c r="G11" s="392">
        <v>0</v>
      </c>
      <c r="H11" s="392">
        <v>0</v>
      </c>
      <c r="I11" s="392">
        <v>0</v>
      </c>
      <c r="J11" s="392">
        <v>0</v>
      </c>
      <c r="K11" s="392">
        <v>0</v>
      </c>
      <c r="L11" s="392">
        <v>0</v>
      </c>
      <c r="M11" s="392">
        <f>SUM(C11:L11)</f>
        <v>0</v>
      </c>
    </row>
    <row r="12" spans="2:13" x14ac:dyDescent="0.3">
      <c r="B12" s="240" t="s">
        <v>3461</v>
      </c>
      <c r="C12" s="392">
        <v>0</v>
      </c>
      <c r="D12" s="392">
        <v>0</v>
      </c>
      <c r="E12" s="392">
        <v>0</v>
      </c>
      <c r="F12" s="392">
        <v>0</v>
      </c>
      <c r="G12" s="392">
        <v>0</v>
      </c>
      <c r="H12" s="392">
        <v>0</v>
      </c>
      <c r="I12" s="392">
        <v>0</v>
      </c>
      <c r="J12" s="392">
        <v>0</v>
      </c>
      <c r="K12" s="392">
        <v>0</v>
      </c>
      <c r="L12" s="392">
        <v>0</v>
      </c>
      <c r="M12" s="392">
        <f>SUM(C12:L12)</f>
        <v>0</v>
      </c>
    </row>
    <row r="13" spans="2:13" x14ac:dyDescent="0.3">
      <c r="B13" s="240" t="s">
        <v>3460</v>
      </c>
      <c r="C13" s="392">
        <v>0.108</v>
      </c>
      <c r="D13" s="392">
        <v>0</v>
      </c>
      <c r="E13" s="392">
        <v>0</v>
      </c>
      <c r="F13" s="392">
        <v>1.2E-2</v>
      </c>
      <c r="G13" s="392">
        <v>4.2000000000000003E-2</v>
      </c>
      <c r="H13" s="392">
        <v>0</v>
      </c>
      <c r="I13" s="392">
        <v>5.5E-2</v>
      </c>
      <c r="J13" s="392">
        <v>0.223</v>
      </c>
      <c r="K13" s="392">
        <v>1E-3</v>
      </c>
      <c r="L13" s="392">
        <v>0</v>
      </c>
      <c r="M13" s="392">
        <f>SUM(C13:L13)</f>
        <v>0.441</v>
      </c>
    </row>
    <row r="14" spans="2:13" x14ac:dyDescent="0.3">
      <c r="B14" s="394" t="s">
        <v>136</v>
      </c>
      <c r="C14" s="357">
        <f t="shared" ref="C14:M14" si="0">SUM(C9:C13)</f>
        <v>0.108</v>
      </c>
      <c r="D14" s="357">
        <f t="shared" si="0"/>
        <v>0</v>
      </c>
      <c r="E14" s="357">
        <f t="shared" si="0"/>
        <v>0</v>
      </c>
      <c r="F14" s="357">
        <f t="shared" si="0"/>
        <v>1.2E-2</v>
      </c>
      <c r="G14" s="357">
        <f t="shared" si="0"/>
        <v>4.2000000000000003E-2</v>
      </c>
      <c r="H14" s="357">
        <f t="shared" si="0"/>
        <v>0</v>
      </c>
      <c r="I14" s="357">
        <f t="shared" si="0"/>
        <v>5.5E-2</v>
      </c>
      <c r="J14" s="357">
        <f t="shared" si="0"/>
        <v>0.223</v>
      </c>
      <c r="K14" s="357">
        <f t="shared" si="0"/>
        <v>1E-3</v>
      </c>
      <c r="L14" s="357">
        <f t="shared" si="0"/>
        <v>0</v>
      </c>
      <c r="M14" s="357">
        <f t="shared" si="0"/>
        <v>0.441</v>
      </c>
    </row>
    <row r="15" spans="2:13" x14ac:dyDescent="0.3">
      <c r="C15" s="321"/>
      <c r="D15" s="321"/>
      <c r="E15" s="321"/>
      <c r="F15" s="321"/>
      <c r="G15" s="321"/>
      <c r="H15" s="321"/>
      <c r="I15" s="321"/>
      <c r="J15" s="321"/>
      <c r="K15" s="321"/>
      <c r="L15" s="321"/>
      <c r="M15" s="321"/>
    </row>
    <row r="16" spans="2:13" x14ac:dyDescent="0.3">
      <c r="C16" s="321"/>
      <c r="D16" s="321"/>
      <c r="E16" s="321"/>
      <c r="F16" s="321"/>
      <c r="G16" s="321"/>
      <c r="H16" s="321"/>
      <c r="I16" s="321"/>
      <c r="J16" s="321"/>
      <c r="K16" s="321"/>
      <c r="L16" s="321"/>
      <c r="M16" s="321"/>
    </row>
    <row r="19" spans="2:13" x14ac:dyDescent="0.3">
      <c r="B19" s="236" t="s">
        <v>3459</v>
      </c>
    </row>
    <row r="20" spans="2:13" x14ac:dyDescent="0.3">
      <c r="B20" s="386" t="s">
        <v>3193</v>
      </c>
      <c r="C20" s="386"/>
      <c r="D20" s="393"/>
      <c r="E20" s="393"/>
      <c r="F20" s="393"/>
      <c r="G20" s="393"/>
      <c r="H20" s="393"/>
      <c r="I20" s="393"/>
      <c r="J20" s="393"/>
      <c r="K20" s="393"/>
      <c r="L20" s="393"/>
      <c r="M20" s="393"/>
    </row>
    <row r="21" spans="2:13" x14ac:dyDescent="0.3">
      <c r="B21" s="300"/>
      <c r="C21" s="300"/>
      <c r="D21" s="300"/>
      <c r="E21" s="300"/>
      <c r="F21" s="300"/>
      <c r="G21" s="300"/>
      <c r="H21" s="300"/>
      <c r="I21" s="300"/>
      <c r="J21" s="300"/>
      <c r="K21" s="300"/>
      <c r="L21" s="300"/>
      <c r="M21" s="300"/>
    </row>
    <row r="22" spans="2:13" ht="49.5" x14ac:dyDescent="0.3">
      <c r="B22" s="300"/>
      <c r="C22" s="361" t="s">
        <v>3381</v>
      </c>
      <c r="D22" s="361" t="s">
        <v>3380</v>
      </c>
      <c r="E22" s="361" t="s">
        <v>3379</v>
      </c>
      <c r="F22" s="361" t="s">
        <v>3378</v>
      </c>
      <c r="G22" s="361" t="s">
        <v>3377</v>
      </c>
      <c r="H22" s="361" t="s">
        <v>3376</v>
      </c>
      <c r="I22" s="361" t="s">
        <v>3375</v>
      </c>
      <c r="J22" s="361" t="s">
        <v>767</v>
      </c>
      <c r="K22" s="361" t="s">
        <v>3374</v>
      </c>
      <c r="L22" s="361" t="s">
        <v>134</v>
      </c>
      <c r="M22" s="360" t="s">
        <v>136</v>
      </c>
    </row>
    <row r="23" spans="2:13" x14ac:dyDescent="0.3">
      <c r="B23" s="240" t="s">
        <v>3458</v>
      </c>
      <c r="C23" s="392">
        <v>0</v>
      </c>
      <c r="D23" s="392">
        <v>0</v>
      </c>
      <c r="E23" s="392">
        <v>0</v>
      </c>
      <c r="F23" s="392">
        <v>0</v>
      </c>
      <c r="G23" s="392">
        <v>0</v>
      </c>
      <c r="H23" s="392">
        <v>0</v>
      </c>
      <c r="I23" s="392">
        <v>1E-3</v>
      </c>
      <c r="J23" s="392">
        <v>1E-3</v>
      </c>
      <c r="K23" s="392">
        <v>0</v>
      </c>
      <c r="L23" s="392">
        <v>0</v>
      </c>
      <c r="M23" s="392">
        <f t="shared" ref="M23:M28" si="1">SUM(C23:L23)</f>
        <v>2E-3</v>
      </c>
    </row>
    <row r="24" spans="2:13" x14ac:dyDescent="0.3">
      <c r="B24" s="240" t="s">
        <v>3457</v>
      </c>
      <c r="C24" s="392">
        <v>0</v>
      </c>
      <c r="D24" s="392">
        <v>0</v>
      </c>
      <c r="E24" s="392">
        <v>0</v>
      </c>
      <c r="F24" s="392">
        <v>0</v>
      </c>
      <c r="G24" s="392">
        <v>0</v>
      </c>
      <c r="H24" s="392">
        <v>0</v>
      </c>
      <c r="I24" s="392">
        <v>2E-3</v>
      </c>
      <c r="J24" s="392">
        <v>2E-3</v>
      </c>
      <c r="K24" s="392">
        <v>0</v>
      </c>
      <c r="L24" s="392">
        <v>0</v>
      </c>
      <c r="M24" s="392">
        <f t="shared" si="1"/>
        <v>4.0000000000000001E-3</v>
      </c>
    </row>
    <row r="25" spans="2:13" x14ac:dyDescent="0.3">
      <c r="B25" s="240" t="s">
        <v>3456</v>
      </c>
      <c r="C25" s="392">
        <v>1E-3</v>
      </c>
      <c r="D25" s="392">
        <v>0</v>
      </c>
      <c r="E25" s="392">
        <v>0</v>
      </c>
      <c r="F25" s="392">
        <v>0</v>
      </c>
      <c r="G25" s="392">
        <v>0</v>
      </c>
      <c r="H25" s="392">
        <v>0</v>
      </c>
      <c r="I25" s="392">
        <v>3.0000000000000001E-3</v>
      </c>
      <c r="J25" s="392">
        <v>6.0000000000000001E-3</v>
      </c>
      <c r="K25" s="392">
        <v>0</v>
      </c>
      <c r="L25" s="392">
        <v>0</v>
      </c>
      <c r="M25" s="392">
        <f t="shared" si="1"/>
        <v>0.01</v>
      </c>
    </row>
    <row r="26" spans="2:13" x14ac:dyDescent="0.3">
      <c r="B26" s="240" t="s">
        <v>3455</v>
      </c>
      <c r="C26" s="392">
        <v>4.4999999999999998E-2</v>
      </c>
      <c r="D26" s="392">
        <v>0</v>
      </c>
      <c r="E26" s="392">
        <v>0</v>
      </c>
      <c r="F26" s="392">
        <v>8.9999999999999993E-3</v>
      </c>
      <c r="G26" s="392">
        <v>1.4999999999999999E-2</v>
      </c>
      <c r="H26" s="392">
        <v>0</v>
      </c>
      <c r="I26" s="392">
        <v>0.03</v>
      </c>
      <c r="J26" s="392">
        <v>0.10199999999999999</v>
      </c>
      <c r="K26" s="392">
        <v>1E-3</v>
      </c>
      <c r="L26" s="392">
        <v>0</v>
      </c>
      <c r="M26" s="392">
        <f t="shared" si="1"/>
        <v>0.20200000000000001</v>
      </c>
    </row>
    <row r="27" spans="2:13" x14ac:dyDescent="0.3">
      <c r="B27" s="240" t="s">
        <v>3454</v>
      </c>
      <c r="C27" s="392">
        <v>6.2E-2</v>
      </c>
      <c r="D27" s="392">
        <v>0</v>
      </c>
      <c r="E27" s="392">
        <v>0</v>
      </c>
      <c r="F27" s="392">
        <v>3.0000000000000001E-3</v>
      </c>
      <c r="G27" s="392">
        <v>2.7E-2</v>
      </c>
      <c r="H27" s="392">
        <v>0</v>
      </c>
      <c r="I27" s="392">
        <v>1.9E-2</v>
      </c>
      <c r="J27" s="392">
        <v>0.112</v>
      </c>
      <c r="K27" s="392">
        <v>0</v>
      </c>
      <c r="L27" s="392">
        <v>0</v>
      </c>
      <c r="M27" s="392">
        <f t="shared" si="1"/>
        <v>0.223</v>
      </c>
    </row>
    <row r="28" spans="2:13" x14ac:dyDescent="0.3">
      <c r="B28" s="240" t="s">
        <v>3453</v>
      </c>
      <c r="C28" s="392">
        <v>0</v>
      </c>
      <c r="D28" s="392">
        <v>0</v>
      </c>
      <c r="E28" s="392">
        <v>0</v>
      </c>
      <c r="F28" s="392">
        <v>0</v>
      </c>
      <c r="G28" s="392">
        <v>0</v>
      </c>
      <c r="H28" s="392">
        <v>0</v>
      </c>
      <c r="I28" s="392">
        <v>0</v>
      </c>
      <c r="J28" s="392">
        <v>0</v>
      </c>
      <c r="K28" s="392">
        <v>0</v>
      </c>
      <c r="L28" s="392">
        <v>0</v>
      </c>
      <c r="M28" s="392">
        <f t="shared" si="1"/>
        <v>0</v>
      </c>
    </row>
    <row r="29" spans="2:13" x14ac:dyDescent="0.3">
      <c r="B29" s="394" t="s">
        <v>136</v>
      </c>
      <c r="C29" s="357">
        <f t="shared" ref="C29:M29" si="2">SUM(C23:C28)</f>
        <v>0.108</v>
      </c>
      <c r="D29" s="357">
        <f t="shared" si="2"/>
        <v>0</v>
      </c>
      <c r="E29" s="357">
        <f t="shared" si="2"/>
        <v>0</v>
      </c>
      <c r="F29" s="357">
        <f t="shared" si="2"/>
        <v>1.2E-2</v>
      </c>
      <c r="G29" s="357">
        <f t="shared" si="2"/>
        <v>4.1999999999999996E-2</v>
      </c>
      <c r="H29" s="357">
        <f t="shared" si="2"/>
        <v>0</v>
      </c>
      <c r="I29" s="357">
        <f t="shared" si="2"/>
        <v>5.4999999999999993E-2</v>
      </c>
      <c r="J29" s="357">
        <f t="shared" si="2"/>
        <v>0.22299999999999998</v>
      </c>
      <c r="K29" s="357">
        <f t="shared" si="2"/>
        <v>1E-3</v>
      </c>
      <c r="L29" s="357">
        <f t="shared" si="2"/>
        <v>0</v>
      </c>
      <c r="M29" s="357">
        <f t="shared" si="2"/>
        <v>0.44100000000000006</v>
      </c>
    </row>
    <row r="34" spans="2:13" x14ac:dyDescent="0.3">
      <c r="B34" s="236" t="s">
        <v>3452</v>
      </c>
    </row>
    <row r="35" spans="2:13" x14ac:dyDescent="0.3">
      <c r="B35" s="379" t="s">
        <v>3451</v>
      </c>
      <c r="C35" s="393"/>
      <c r="D35" s="393"/>
      <c r="E35" s="393"/>
      <c r="F35" s="393"/>
      <c r="G35" s="393"/>
      <c r="H35" s="393"/>
      <c r="I35" s="393"/>
      <c r="J35" s="393"/>
      <c r="K35" s="393"/>
      <c r="L35" s="393"/>
      <c r="M35" s="393"/>
    </row>
    <row r="36" spans="2:13" x14ac:dyDescent="0.3">
      <c r="B36" s="300"/>
      <c r="C36" s="300"/>
      <c r="D36" s="300"/>
      <c r="E36" s="300"/>
      <c r="F36" s="300"/>
      <c r="G36" s="300"/>
      <c r="H36" s="300"/>
      <c r="I36" s="300"/>
      <c r="J36" s="300"/>
      <c r="K36" s="300"/>
      <c r="L36" s="300"/>
      <c r="M36" s="300"/>
    </row>
    <row r="37" spans="2:13" ht="49.5" x14ac:dyDescent="0.3">
      <c r="B37" s="300"/>
      <c r="C37" s="361" t="s">
        <v>3381</v>
      </c>
      <c r="D37" s="361" t="s">
        <v>3380</v>
      </c>
      <c r="E37" s="361" t="s">
        <v>3379</v>
      </c>
      <c r="F37" s="361" t="s">
        <v>3378</v>
      </c>
      <c r="G37" s="361" t="s">
        <v>3377</v>
      </c>
      <c r="H37" s="361" t="s">
        <v>3376</v>
      </c>
      <c r="I37" s="361" t="s">
        <v>3375</v>
      </c>
      <c r="J37" s="361" t="s">
        <v>767</v>
      </c>
      <c r="K37" s="361" t="s">
        <v>3374</v>
      </c>
      <c r="L37" s="361" t="s">
        <v>134</v>
      </c>
      <c r="M37" s="360" t="s">
        <v>136</v>
      </c>
    </row>
    <row r="38" spans="2:13" x14ac:dyDescent="0.3">
      <c r="B38" s="359" t="s">
        <v>3448</v>
      </c>
      <c r="C38" s="312">
        <v>8.9999999999999993E-3</v>
      </c>
      <c r="D38" s="312" t="s">
        <v>3121</v>
      </c>
      <c r="E38" s="312" t="s">
        <v>3121</v>
      </c>
      <c r="F38" s="312" t="s">
        <v>3121</v>
      </c>
      <c r="G38" s="312">
        <v>2.9000000000000001E-2</v>
      </c>
      <c r="H38" s="312" t="s">
        <v>3121</v>
      </c>
      <c r="I38" s="312">
        <v>2E-3</v>
      </c>
      <c r="J38" s="312">
        <v>8.9999999999999993E-3</v>
      </c>
      <c r="K38" s="312" t="s">
        <v>3121</v>
      </c>
      <c r="L38" s="312" t="s">
        <v>3121</v>
      </c>
      <c r="M38" s="409">
        <v>6.0000000000000001E-3</v>
      </c>
    </row>
    <row r="39" spans="2:13" x14ac:dyDescent="0.3">
      <c r="B39" s="292" t="s">
        <v>3450</v>
      </c>
    </row>
    <row r="40" spans="2:13" x14ac:dyDescent="0.3">
      <c r="J40" s="408"/>
    </row>
    <row r="44" spans="2:13" x14ac:dyDescent="0.3">
      <c r="B44" s="236" t="s">
        <v>3449</v>
      </c>
    </row>
    <row r="45" spans="2:13" x14ac:dyDescent="0.3">
      <c r="B45" s="379" t="s">
        <v>3189</v>
      </c>
      <c r="C45" s="379"/>
      <c r="D45" s="393"/>
      <c r="E45" s="393"/>
      <c r="F45" s="393"/>
      <c r="G45" s="393"/>
      <c r="H45" s="393"/>
      <c r="I45" s="393"/>
      <c r="J45" s="393"/>
      <c r="K45" s="393"/>
      <c r="L45" s="393"/>
      <c r="M45" s="393"/>
    </row>
    <row r="46" spans="2:13" x14ac:dyDescent="0.3">
      <c r="B46" s="300"/>
      <c r="C46" s="300"/>
      <c r="D46" s="300"/>
      <c r="E46" s="300"/>
      <c r="F46" s="300"/>
      <c r="G46" s="300"/>
      <c r="H46" s="300"/>
      <c r="I46" s="300"/>
      <c r="J46" s="300"/>
      <c r="K46" s="300"/>
      <c r="L46" s="300"/>
      <c r="M46" s="300"/>
    </row>
    <row r="47" spans="2:13" ht="49.5" x14ac:dyDescent="0.3">
      <c r="B47" s="300"/>
      <c r="C47" s="361" t="s">
        <v>3381</v>
      </c>
      <c r="D47" s="361" t="s">
        <v>3380</v>
      </c>
      <c r="E47" s="361" t="s">
        <v>3379</v>
      </c>
      <c r="F47" s="361" t="s">
        <v>3378</v>
      </c>
      <c r="G47" s="361" t="s">
        <v>3377</v>
      </c>
      <c r="H47" s="361" t="s">
        <v>3376</v>
      </c>
      <c r="I47" s="361" t="s">
        <v>3375</v>
      </c>
      <c r="J47" s="361" t="s">
        <v>767</v>
      </c>
      <c r="K47" s="361" t="s">
        <v>3374</v>
      </c>
      <c r="L47" s="361" t="s">
        <v>134</v>
      </c>
      <c r="M47" s="360" t="s">
        <v>136</v>
      </c>
    </row>
    <row r="48" spans="2:13" x14ac:dyDescent="0.3">
      <c r="B48" s="359" t="s">
        <v>3448</v>
      </c>
      <c r="C48" s="401">
        <v>8.9999999999999993E-3</v>
      </c>
      <c r="D48" s="401" t="s">
        <v>3121</v>
      </c>
      <c r="E48" s="401" t="s">
        <v>3121</v>
      </c>
      <c r="F48" s="401" t="s">
        <v>3121</v>
      </c>
      <c r="G48" s="401" t="s">
        <v>3121</v>
      </c>
      <c r="H48" s="401" t="s">
        <v>3121</v>
      </c>
      <c r="I48" s="401">
        <v>3.0000000000000001E-3</v>
      </c>
      <c r="J48" s="401">
        <v>7.0000000000000001E-3</v>
      </c>
      <c r="K48" s="401" t="s">
        <v>3121</v>
      </c>
      <c r="L48" s="401" t="s">
        <v>3121</v>
      </c>
      <c r="M48" s="407">
        <v>6.0000000000000001E-3</v>
      </c>
    </row>
    <row r="49" spans="2:13" x14ac:dyDescent="0.3">
      <c r="B49" s="292" t="s">
        <v>3447</v>
      </c>
    </row>
    <row r="50" spans="2:13" x14ac:dyDescent="0.3">
      <c r="M50" s="406"/>
    </row>
    <row r="54" spans="2:13" x14ac:dyDescent="0.3">
      <c r="B54" s="236" t="s">
        <v>3446</v>
      </c>
    </row>
    <row r="55" spans="2:13" x14ac:dyDescent="0.3">
      <c r="B55" s="379" t="s">
        <v>3187</v>
      </c>
      <c r="C55" s="393"/>
      <c r="D55" s="393"/>
      <c r="E55" s="393"/>
      <c r="F55" s="393"/>
      <c r="G55" s="393"/>
      <c r="H55" s="393"/>
      <c r="I55" s="393"/>
      <c r="J55" s="393"/>
      <c r="K55" s="393"/>
      <c r="L55" s="393"/>
      <c r="M55" s="393"/>
    </row>
    <row r="56" spans="2:13" x14ac:dyDescent="0.3">
      <c r="B56" s="300"/>
      <c r="C56" s="300"/>
      <c r="D56" s="300"/>
      <c r="E56" s="300"/>
      <c r="F56" s="300"/>
      <c r="G56" s="300"/>
      <c r="H56" s="300"/>
      <c r="I56" s="300"/>
      <c r="J56" s="300"/>
      <c r="K56" s="300"/>
      <c r="L56" s="300"/>
      <c r="M56" s="300"/>
    </row>
    <row r="57" spans="2:13" ht="49.5" x14ac:dyDescent="0.3">
      <c r="B57" s="300"/>
      <c r="C57" s="361" t="s">
        <v>3381</v>
      </c>
      <c r="D57" s="361" t="s">
        <v>3380</v>
      </c>
      <c r="E57" s="361" t="s">
        <v>3379</v>
      </c>
      <c r="F57" s="361" t="s">
        <v>3378</v>
      </c>
      <c r="G57" s="361" t="s">
        <v>3377</v>
      </c>
      <c r="H57" s="361" t="s">
        <v>3376</v>
      </c>
      <c r="I57" s="361" t="s">
        <v>3375</v>
      </c>
      <c r="J57" s="361" t="s">
        <v>767</v>
      </c>
      <c r="K57" s="361" t="s">
        <v>3374</v>
      </c>
      <c r="L57" s="361" t="s">
        <v>134</v>
      </c>
      <c r="M57" s="360" t="s">
        <v>136</v>
      </c>
    </row>
    <row r="58" spans="2:13" x14ac:dyDescent="0.3">
      <c r="B58" s="240" t="s">
        <v>3445</v>
      </c>
      <c r="C58" s="405">
        <v>8.9999999999999993E-3</v>
      </c>
      <c r="D58" s="392" t="s">
        <v>3121</v>
      </c>
      <c r="E58" s="392" t="s">
        <v>3121</v>
      </c>
      <c r="F58" s="392">
        <v>0</v>
      </c>
      <c r="G58" s="405">
        <v>0</v>
      </c>
      <c r="H58" s="405">
        <v>0</v>
      </c>
      <c r="I58" s="405">
        <v>3.0000000000000001E-3</v>
      </c>
      <c r="J58" s="405">
        <v>7.0000000000000001E-3</v>
      </c>
      <c r="K58" s="392">
        <v>0</v>
      </c>
      <c r="L58" s="392" t="s">
        <v>3121</v>
      </c>
      <c r="M58" s="405">
        <v>6.0000000000000001E-3</v>
      </c>
    </row>
    <row r="59" spans="2:13" x14ac:dyDescent="0.3">
      <c r="B59" s="240" t="s">
        <v>3444</v>
      </c>
      <c r="C59" s="405">
        <v>0</v>
      </c>
      <c r="D59" s="392" t="s">
        <v>3121</v>
      </c>
      <c r="E59" s="392" t="s">
        <v>3121</v>
      </c>
      <c r="F59" s="392" t="s">
        <v>3121</v>
      </c>
      <c r="G59" s="405">
        <v>0</v>
      </c>
      <c r="H59" s="392" t="s">
        <v>3121</v>
      </c>
      <c r="I59" s="405">
        <v>0</v>
      </c>
      <c r="J59" s="405">
        <v>0</v>
      </c>
      <c r="K59" s="392">
        <v>0</v>
      </c>
      <c r="L59" s="392" t="s">
        <v>3121</v>
      </c>
      <c r="M59" s="405">
        <v>0</v>
      </c>
    </row>
    <row r="60" spans="2:13" x14ac:dyDescent="0.3">
      <c r="B60" s="240" t="s">
        <v>3443</v>
      </c>
      <c r="C60" s="405">
        <v>0</v>
      </c>
      <c r="D60" s="392" t="s">
        <v>3121</v>
      </c>
      <c r="E60" s="392" t="s">
        <v>3121</v>
      </c>
      <c r="F60" s="392" t="s">
        <v>3121</v>
      </c>
      <c r="G60" s="405">
        <v>0</v>
      </c>
      <c r="H60" s="392" t="s">
        <v>3121</v>
      </c>
      <c r="I60" s="405">
        <v>0</v>
      </c>
      <c r="J60" s="405">
        <v>0</v>
      </c>
      <c r="K60" s="392">
        <v>0</v>
      </c>
      <c r="L60" s="392" t="s">
        <v>3121</v>
      </c>
      <c r="M60" s="405">
        <v>0</v>
      </c>
    </row>
    <row r="61" spans="2:13" x14ac:dyDescent="0.3">
      <c r="B61" s="240" t="s">
        <v>3442</v>
      </c>
      <c r="C61" s="405">
        <v>0</v>
      </c>
      <c r="D61" s="392" t="s">
        <v>3121</v>
      </c>
      <c r="E61" s="392" t="s">
        <v>3121</v>
      </c>
      <c r="F61" s="392" t="s">
        <v>3121</v>
      </c>
      <c r="G61" s="405">
        <v>0</v>
      </c>
      <c r="H61" s="392" t="s">
        <v>3121</v>
      </c>
      <c r="I61" s="405">
        <v>0</v>
      </c>
      <c r="J61" s="405">
        <v>0</v>
      </c>
      <c r="K61" s="392">
        <v>0</v>
      </c>
      <c r="L61" s="392" t="s">
        <v>3121</v>
      </c>
      <c r="M61" s="405">
        <v>0</v>
      </c>
    </row>
    <row r="62" spans="2:13" x14ac:dyDescent="0.3">
      <c r="B62" s="240" t="s">
        <v>3441</v>
      </c>
      <c r="C62" s="405">
        <v>0</v>
      </c>
      <c r="D62" s="392" t="s">
        <v>3121</v>
      </c>
      <c r="E62" s="392" t="s">
        <v>3121</v>
      </c>
      <c r="F62" s="392" t="s">
        <v>3121</v>
      </c>
      <c r="G62" s="405">
        <v>0</v>
      </c>
      <c r="H62" s="392" t="s">
        <v>3121</v>
      </c>
      <c r="I62" s="405">
        <v>0</v>
      </c>
      <c r="J62" s="405">
        <v>0</v>
      </c>
      <c r="K62" s="392">
        <v>0</v>
      </c>
      <c r="L62" s="392" t="s">
        <v>3121</v>
      </c>
      <c r="M62" s="405">
        <v>0</v>
      </c>
    </row>
    <row r="63" spans="2:13" x14ac:dyDescent="0.3">
      <c r="B63" s="300" t="s">
        <v>3440</v>
      </c>
      <c r="C63" s="403">
        <v>0</v>
      </c>
      <c r="D63" s="404" t="s">
        <v>3121</v>
      </c>
      <c r="E63" s="404" t="s">
        <v>3121</v>
      </c>
      <c r="F63" s="404" t="s">
        <v>3121</v>
      </c>
      <c r="G63" s="403">
        <v>0</v>
      </c>
      <c r="H63" s="404" t="s">
        <v>3121</v>
      </c>
      <c r="I63" s="403">
        <v>0</v>
      </c>
      <c r="J63" s="403">
        <v>0</v>
      </c>
      <c r="K63" s="404" t="s">
        <v>3121</v>
      </c>
      <c r="L63" s="404" t="s">
        <v>3121</v>
      </c>
      <c r="M63" s="403">
        <v>0</v>
      </c>
    </row>
    <row r="64" spans="2:13" x14ac:dyDescent="0.3">
      <c r="B64" s="292" t="s">
        <v>3439</v>
      </c>
    </row>
    <row r="68" spans="2:13" x14ac:dyDescent="0.3">
      <c r="B68" s="236" t="s">
        <v>3438</v>
      </c>
    </row>
    <row r="69" spans="2:13" x14ac:dyDescent="0.3">
      <c r="B69" s="379" t="s">
        <v>3437</v>
      </c>
      <c r="C69" s="393"/>
      <c r="D69" s="393"/>
      <c r="E69" s="393"/>
      <c r="F69" s="393"/>
      <c r="G69" s="393"/>
      <c r="H69" s="393"/>
      <c r="I69" s="393"/>
      <c r="J69" s="393"/>
      <c r="K69" s="393"/>
      <c r="L69" s="393"/>
      <c r="M69" s="393"/>
    </row>
    <row r="70" spans="2:13" x14ac:dyDescent="0.3">
      <c r="B70" s="300"/>
      <c r="C70" s="300"/>
      <c r="D70" s="300"/>
      <c r="E70" s="300"/>
      <c r="F70" s="300"/>
      <c r="G70" s="300"/>
      <c r="H70" s="300"/>
      <c r="I70" s="300"/>
      <c r="J70" s="300"/>
      <c r="K70" s="300"/>
      <c r="L70" s="300"/>
      <c r="M70" s="300"/>
    </row>
    <row r="71" spans="2:13" ht="49.5" x14ac:dyDescent="0.3">
      <c r="B71" s="300"/>
      <c r="C71" s="361" t="s">
        <v>3381</v>
      </c>
      <c r="D71" s="361" t="s">
        <v>3380</v>
      </c>
      <c r="E71" s="361" t="s">
        <v>3379</v>
      </c>
      <c r="F71" s="361" t="s">
        <v>3378</v>
      </c>
      <c r="G71" s="361" t="s">
        <v>3377</v>
      </c>
      <c r="H71" s="361" t="s">
        <v>3376</v>
      </c>
      <c r="I71" s="361" t="s">
        <v>3375</v>
      </c>
      <c r="J71" s="361" t="s">
        <v>767</v>
      </c>
      <c r="K71" s="361" t="s">
        <v>3374</v>
      </c>
      <c r="L71" s="361" t="s">
        <v>134</v>
      </c>
      <c r="M71" s="360" t="s">
        <v>136</v>
      </c>
    </row>
    <row r="72" spans="2:13" x14ac:dyDescent="0.3">
      <c r="B72" s="359" t="s">
        <v>3436</v>
      </c>
      <c r="C72" s="401">
        <v>0.2</v>
      </c>
      <c r="D72" s="401">
        <v>0</v>
      </c>
      <c r="E72" s="401">
        <v>0</v>
      </c>
      <c r="F72" s="401">
        <v>0</v>
      </c>
      <c r="G72" s="401">
        <v>0</v>
      </c>
      <c r="H72" s="401">
        <v>0</v>
      </c>
      <c r="I72" s="401">
        <v>1</v>
      </c>
      <c r="J72" s="401">
        <v>0</v>
      </c>
      <c r="K72" s="401">
        <v>0</v>
      </c>
      <c r="L72" s="401">
        <v>0</v>
      </c>
      <c r="M72" s="381">
        <f>SUM(C72:L72)</f>
        <v>1.2</v>
      </c>
    </row>
    <row r="73" spans="2:13" x14ac:dyDescent="0.3">
      <c r="B73" s="402" t="s">
        <v>3435</v>
      </c>
      <c r="C73" s="297"/>
      <c r="D73" s="297"/>
      <c r="E73" s="297"/>
      <c r="F73" s="297"/>
    </row>
    <row r="77" spans="2:13" x14ac:dyDescent="0.3">
      <c r="B77" s="236" t="s">
        <v>3434</v>
      </c>
    </row>
    <row r="78" spans="2:13" x14ac:dyDescent="0.3">
      <c r="B78" s="379" t="s">
        <v>3183</v>
      </c>
      <c r="C78" s="393"/>
      <c r="D78" s="393"/>
      <c r="E78" s="393"/>
      <c r="F78" s="393"/>
      <c r="G78" s="393"/>
      <c r="H78" s="393"/>
      <c r="I78" s="393"/>
      <c r="J78" s="393"/>
      <c r="K78" s="393"/>
      <c r="L78" s="393"/>
      <c r="M78" s="393"/>
    </row>
    <row r="79" spans="2:13" x14ac:dyDescent="0.3">
      <c r="B79" s="300"/>
      <c r="C79" s="300"/>
      <c r="D79" s="300"/>
      <c r="E79" s="300"/>
      <c r="F79" s="300"/>
      <c r="G79" s="300"/>
      <c r="H79" s="300"/>
      <c r="I79" s="300"/>
      <c r="J79" s="300"/>
      <c r="K79" s="300"/>
      <c r="L79" s="300"/>
      <c r="M79" s="300"/>
    </row>
    <row r="80" spans="2:13" ht="49.5" x14ac:dyDescent="0.3">
      <c r="B80" s="300"/>
      <c r="C80" s="361" t="s">
        <v>3381</v>
      </c>
      <c r="D80" s="361" t="s">
        <v>3380</v>
      </c>
      <c r="E80" s="361" t="s">
        <v>3379</v>
      </c>
      <c r="F80" s="361" t="s">
        <v>3378</v>
      </c>
      <c r="G80" s="361" t="s">
        <v>3377</v>
      </c>
      <c r="H80" s="361" t="s">
        <v>3376</v>
      </c>
      <c r="I80" s="361" t="s">
        <v>3375</v>
      </c>
      <c r="J80" s="361" t="s">
        <v>767</v>
      </c>
      <c r="K80" s="361" t="s">
        <v>3374</v>
      </c>
      <c r="L80" s="361" t="s">
        <v>134</v>
      </c>
      <c r="M80" s="360" t="s">
        <v>136</v>
      </c>
    </row>
    <row r="81" spans="2:14" x14ac:dyDescent="0.3">
      <c r="B81" s="359" t="s">
        <v>3433</v>
      </c>
      <c r="C81" s="400">
        <v>1.7311398252042737E-5</v>
      </c>
      <c r="D81" s="401">
        <v>0</v>
      </c>
      <c r="E81" s="401">
        <v>0</v>
      </c>
      <c r="F81" s="401">
        <v>0</v>
      </c>
      <c r="G81" s="401">
        <v>0</v>
      </c>
      <c r="H81" s="401">
        <v>0</v>
      </c>
      <c r="I81" s="400">
        <v>2.7770752133867507E-5</v>
      </c>
      <c r="J81" s="401">
        <v>0</v>
      </c>
      <c r="K81" s="401">
        <v>0</v>
      </c>
      <c r="L81" s="401">
        <v>0</v>
      </c>
      <c r="M81" s="400">
        <v>5.8238469611325484E-6</v>
      </c>
    </row>
    <row r="82" spans="2:14" x14ac:dyDescent="0.3">
      <c r="B82" s="292" t="s">
        <v>3432</v>
      </c>
    </row>
    <row r="83" spans="2:14" x14ac:dyDescent="0.3">
      <c r="B83" s="297"/>
    </row>
    <row r="87" spans="2:14" x14ac:dyDescent="0.3">
      <c r="N87" s="244" t="s">
        <v>3236</v>
      </c>
    </row>
  </sheetData>
  <hyperlinks>
    <hyperlink ref="N87" location="Contents!A1" display="To Frontpage" xr:uid="{0A1830F7-40A7-4A3D-8F20-FC835D43DAB8}"/>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1A433-1640-47E3-80D4-8AB722EE05DE}">
  <sheetPr>
    <pageSetUpPr fitToPage="1"/>
  </sheetPr>
  <dimension ref="B5:E52"/>
  <sheetViews>
    <sheetView zoomScale="85" zoomScaleNormal="85" workbookViewId="0"/>
  </sheetViews>
  <sheetFormatPr defaultRowHeight="16.5" x14ac:dyDescent="0.3"/>
  <cols>
    <col min="1" max="1" width="4.7109375" style="240" customWidth="1"/>
    <col min="2" max="2" width="71.140625" style="240" customWidth="1"/>
    <col min="3" max="3" width="1.7109375" style="240" customWidth="1"/>
    <col min="4" max="4" width="97.42578125" style="240" customWidth="1"/>
    <col min="5" max="5" width="49.5703125" style="240" customWidth="1"/>
    <col min="6" max="16384" width="9.140625" style="240"/>
  </cols>
  <sheetData>
    <row r="5" spans="2:5" x14ac:dyDescent="0.3">
      <c r="B5" s="416" t="s">
        <v>3515</v>
      </c>
      <c r="C5" s="416"/>
      <c r="D5" s="377"/>
      <c r="E5" s="377"/>
    </row>
    <row r="6" spans="2:5" ht="25.5" customHeight="1" x14ac:dyDescent="0.3">
      <c r="B6" s="426" t="s">
        <v>3180</v>
      </c>
      <c r="C6" s="426"/>
      <c r="D6" s="425" t="s">
        <v>3514</v>
      </c>
      <c r="E6" s="424" t="s">
        <v>3513</v>
      </c>
    </row>
    <row r="7" spans="2:5" x14ac:dyDescent="0.3">
      <c r="B7" s="423"/>
      <c r="C7" s="423"/>
      <c r="D7" s="422"/>
      <c r="E7" s="421"/>
    </row>
    <row r="8" spans="2:5" x14ac:dyDescent="0.3">
      <c r="B8" s="394" t="s">
        <v>3512</v>
      </c>
      <c r="C8" s="394"/>
      <c r="D8" s="420"/>
      <c r="E8" s="420"/>
    </row>
    <row r="9" spans="2:5" ht="33" x14ac:dyDescent="0.3">
      <c r="B9" s="248" t="s">
        <v>3511</v>
      </c>
      <c r="C9" s="248"/>
      <c r="D9" s="248" t="s">
        <v>3091</v>
      </c>
      <c r="E9" s="490"/>
    </row>
    <row r="10" spans="2:5" ht="6" customHeight="1" x14ac:dyDescent="0.3">
      <c r="B10" s="291"/>
      <c r="C10" s="291"/>
      <c r="D10" s="248"/>
      <c r="E10" s="490"/>
    </row>
    <row r="11" spans="2:5" ht="59.25" customHeight="1" x14ac:dyDescent="0.3">
      <c r="B11" s="291"/>
      <c r="C11" s="291"/>
      <c r="D11" s="248" t="s">
        <v>3510</v>
      </c>
      <c r="E11" s="490"/>
    </row>
    <row r="12" spans="2:5" ht="33" x14ac:dyDescent="0.3">
      <c r="B12" s="411" t="s">
        <v>3509</v>
      </c>
      <c r="C12" s="260"/>
      <c r="D12" s="417" t="s">
        <v>3508</v>
      </c>
      <c r="E12" s="490"/>
    </row>
    <row r="13" spans="2:5" ht="15" customHeight="1" x14ac:dyDescent="0.3">
      <c r="B13" s="495" t="s">
        <v>3507</v>
      </c>
      <c r="C13" s="260"/>
      <c r="D13" s="418" t="s">
        <v>3506</v>
      </c>
      <c r="E13" s="490"/>
    </row>
    <row r="14" spans="2:5" x14ac:dyDescent="0.3">
      <c r="B14" s="495"/>
      <c r="C14" s="260"/>
      <c r="D14" s="418" t="s">
        <v>3505</v>
      </c>
      <c r="E14" s="490"/>
    </row>
    <row r="15" spans="2:5" x14ac:dyDescent="0.3">
      <c r="B15" s="419"/>
      <c r="C15" s="419"/>
      <c r="D15" s="418" t="s">
        <v>3504</v>
      </c>
      <c r="E15" s="490"/>
    </row>
    <row r="16" spans="2:5" x14ac:dyDescent="0.3">
      <c r="B16" s="419"/>
      <c r="C16" s="419"/>
      <c r="D16" s="418" t="s">
        <v>3503</v>
      </c>
      <c r="E16" s="490"/>
    </row>
    <row r="17" spans="2:5" x14ac:dyDescent="0.3">
      <c r="B17" s="419"/>
      <c r="C17" s="419"/>
      <c r="D17" s="418" t="s">
        <v>3502</v>
      </c>
      <c r="E17" s="490"/>
    </row>
    <row r="18" spans="2:5" x14ac:dyDescent="0.3">
      <c r="B18" s="419"/>
      <c r="C18" s="419"/>
      <c r="D18" s="418" t="s">
        <v>3501</v>
      </c>
      <c r="E18" s="490"/>
    </row>
    <row r="19" spans="2:5" x14ac:dyDescent="0.3">
      <c r="B19" s="419"/>
      <c r="C19" s="419"/>
      <c r="D19" s="418" t="s">
        <v>3500</v>
      </c>
      <c r="E19" s="490"/>
    </row>
    <row r="20" spans="2:5" x14ac:dyDescent="0.3">
      <c r="B20" s="419"/>
      <c r="C20" s="419"/>
      <c r="D20" s="418" t="s">
        <v>3499</v>
      </c>
      <c r="E20" s="490"/>
    </row>
    <row r="21" spans="2:5" x14ac:dyDescent="0.3">
      <c r="B21" s="419"/>
      <c r="C21" s="419"/>
      <c r="D21" s="418" t="s">
        <v>3498</v>
      </c>
      <c r="E21" s="490"/>
    </row>
    <row r="22" spans="2:5" x14ac:dyDescent="0.3">
      <c r="B22" s="419"/>
      <c r="C22" s="419"/>
      <c r="D22" s="418"/>
      <c r="E22" s="248"/>
    </row>
    <row r="23" spans="2:5" x14ac:dyDescent="0.3">
      <c r="B23" s="394" t="s">
        <v>3497</v>
      </c>
      <c r="C23" s="394"/>
      <c r="D23" s="359"/>
      <c r="E23" s="359"/>
    </row>
    <row r="24" spans="2:5" ht="33" x14ac:dyDescent="0.3">
      <c r="B24" s="494" t="s">
        <v>3496</v>
      </c>
      <c r="C24" s="411"/>
      <c r="D24" s="248" t="s">
        <v>3092</v>
      </c>
      <c r="E24" s="490"/>
    </row>
    <row r="25" spans="2:5" x14ac:dyDescent="0.3">
      <c r="B25" s="489"/>
      <c r="C25" s="411"/>
      <c r="D25" s="248"/>
      <c r="E25" s="490"/>
    </row>
    <row r="26" spans="2:5" ht="33" x14ac:dyDescent="0.3">
      <c r="B26" s="489"/>
      <c r="C26" s="411"/>
      <c r="D26" s="248" t="s">
        <v>3495</v>
      </c>
      <c r="E26" s="490"/>
    </row>
    <row r="27" spans="2:5" x14ac:dyDescent="0.3">
      <c r="B27" s="489"/>
      <c r="C27" s="411"/>
      <c r="D27" s="266"/>
      <c r="E27" s="490"/>
    </row>
    <row r="28" spans="2:5" x14ac:dyDescent="0.3">
      <c r="B28" s="489" t="s">
        <v>3494</v>
      </c>
      <c r="C28" s="411"/>
      <c r="D28" s="248" t="s">
        <v>3493</v>
      </c>
      <c r="E28" s="490"/>
    </row>
    <row r="29" spans="2:5" x14ac:dyDescent="0.3">
      <c r="B29" s="489"/>
      <c r="C29" s="411"/>
      <c r="D29" s="248"/>
      <c r="E29" s="490"/>
    </row>
    <row r="30" spans="2:5" ht="33" x14ac:dyDescent="0.3">
      <c r="B30" s="489" t="s">
        <v>3492</v>
      </c>
      <c r="C30" s="411"/>
      <c r="D30" s="248" t="s">
        <v>3491</v>
      </c>
      <c r="E30" s="490"/>
    </row>
    <row r="31" spans="2:5" x14ac:dyDescent="0.3">
      <c r="B31" s="489"/>
      <c r="C31" s="411"/>
      <c r="D31" s="248"/>
      <c r="E31" s="490"/>
    </row>
    <row r="32" spans="2:5" ht="33" x14ac:dyDescent="0.3">
      <c r="B32" s="489" t="s">
        <v>3490</v>
      </c>
      <c r="C32" s="411"/>
      <c r="D32" s="248" t="s">
        <v>3489</v>
      </c>
      <c r="E32" s="490"/>
    </row>
    <row r="33" spans="2:5" x14ac:dyDescent="0.3">
      <c r="B33" s="489"/>
      <c r="C33" s="411"/>
      <c r="D33" s="248"/>
      <c r="E33" s="490"/>
    </row>
    <row r="34" spans="2:5" ht="49.5" x14ac:dyDescent="0.3">
      <c r="B34" s="260" t="s">
        <v>3488</v>
      </c>
      <c r="C34" s="260"/>
      <c r="D34" s="417" t="s">
        <v>3487</v>
      </c>
      <c r="E34" s="248"/>
    </row>
    <row r="37" spans="2:5" x14ac:dyDescent="0.3">
      <c r="B37" s="416" t="s">
        <v>3486</v>
      </c>
      <c r="C37" s="416"/>
      <c r="D37" s="377"/>
      <c r="E37" s="377"/>
    </row>
    <row r="38" spans="2:5" x14ac:dyDescent="0.3">
      <c r="B38" s="492" t="s">
        <v>3485</v>
      </c>
      <c r="C38" s="415"/>
      <c r="D38" s="485" t="s">
        <v>3484</v>
      </c>
      <c r="E38" s="485"/>
    </row>
    <row r="39" spans="2:5" x14ac:dyDescent="0.3">
      <c r="B39" s="492"/>
      <c r="C39" s="415"/>
      <c r="D39" s="486" t="s">
        <v>3483</v>
      </c>
      <c r="E39" s="486"/>
    </row>
    <row r="40" spans="2:5" x14ac:dyDescent="0.3">
      <c r="B40" s="415"/>
      <c r="C40" s="415"/>
      <c r="D40" s="414"/>
      <c r="E40" s="414"/>
    </row>
    <row r="41" spans="2:5" x14ac:dyDescent="0.3">
      <c r="B41" s="413" t="s">
        <v>3482</v>
      </c>
      <c r="C41" s="413"/>
      <c r="D41" s="487"/>
      <c r="E41" s="487"/>
    </row>
    <row r="42" spans="2:5" ht="64.5" customHeight="1" x14ac:dyDescent="0.3">
      <c r="B42" s="248" t="s">
        <v>3481</v>
      </c>
      <c r="C42" s="248"/>
      <c r="D42" s="488" t="s">
        <v>3480</v>
      </c>
      <c r="E42" s="488"/>
    </row>
    <row r="43" spans="2:5" ht="85.5" customHeight="1" x14ac:dyDescent="0.3">
      <c r="B43" s="260" t="s">
        <v>3479</v>
      </c>
      <c r="C43" s="260"/>
      <c r="D43" s="483" t="s">
        <v>3478</v>
      </c>
      <c r="E43" s="483"/>
    </row>
    <row r="44" spans="2:5" x14ac:dyDescent="0.3">
      <c r="B44" s="260"/>
      <c r="C44" s="260"/>
      <c r="D44" s="493" t="s">
        <v>3477</v>
      </c>
      <c r="E44" s="493"/>
    </row>
    <row r="45" spans="2:5" ht="15" customHeight="1" x14ac:dyDescent="0.3">
      <c r="B45" s="413" t="s">
        <v>3476</v>
      </c>
      <c r="C45" s="413"/>
      <c r="D45" s="491" t="s">
        <v>3475</v>
      </c>
      <c r="E45" s="491"/>
    </row>
    <row r="46" spans="2:5" ht="36" customHeight="1" x14ac:dyDescent="0.3">
      <c r="B46" s="411" t="s">
        <v>3474</v>
      </c>
      <c r="C46" s="260"/>
      <c r="D46" s="483" t="s">
        <v>3473</v>
      </c>
      <c r="E46" s="483"/>
    </row>
    <row r="47" spans="2:5" ht="179.25" customHeight="1" x14ac:dyDescent="0.3">
      <c r="C47" s="260"/>
      <c r="D47" s="483" t="s">
        <v>3472</v>
      </c>
      <c r="E47" s="483"/>
    </row>
    <row r="48" spans="2:5" ht="17.25" x14ac:dyDescent="0.3">
      <c r="B48" s="286"/>
      <c r="C48" s="286"/>
      <c r="D48" s="412" t="s">
        <v>3471</v>
      </c>
      <c r="E48" s="410"/>
    </row>
    <row r="49" spans="2:5" x14ac:dyDescent="0.3">
      <c r="D49" s="240" t="s">
        <v>3470</v>
      </c>
    </row>
    <row r="50" spans="2:5" ht="13.5" customHeight="1" x14ac:dyDescent="0.3">
      <c r="E50" s="244" t="s">
        <v>3236</v>
      </c>
    </row>
    <row r="51" spans="2:5" ht="69" customHeight="1" x14ac:dyDescent="0.3">
      <c r="B51" s="411" t="s">
        <v>3469</v>
      </c>
      <c r="D51" s="483" t="s">
        <v>3468</v>
      </c>
      <c r="E51" s="483"/>
    </row>
    <row r="52" spans="2:5" ht="33.75" customHeight="1" x14ac:dyDescent="0.3">
      <c r="D52" s="484" t="s">
        <v>3467</v>
      </c>
      <c r="E52" s="484"/>
    </row>
  </sheetData>
  <mergeCells count="23">
    <mergeCell ref="E9:E11"/>
    <mergeCell ref="E12:E21"/>
    <mergeCell ref="B24:B27"/>
    <mergeCell ref="E24:E27"/>
    <mergeCell ref="B28:B29"/>
    <mergeCell ref="E28:E29"/>
    <mergeCell ref="B13:B14"/>
    <mergeCell ref="B30:B31"/>
    <mergeCell ref="E30:E31"/>
    <mergeCell ref="B32:B33"/>
    <mergeCell ref="E32:E33"/>
    <mergeCell ref="D45:E45"/>
    <mergeCell ref="B38:B39"/>
    <mergeCell ref="D44:E44"/>
    <mergeCell ref="D51:E51"/>
    <mergeCell ref="D52:E52"/>
    <mergeCell ref="D46:E46"/>
    <mergeCell ref="D47:E47"/>
    <mergeCell ref="D38:E38"/>
    <mergeCell ref="D39:E39"/>
    <mergeCell ref="D41:E41"/>
    <mergeCell ref="D42:E42"/>
    <mergeCell ref="D43:E43"/>
  </mergeCells>
  <hyperlinks>
    <hyperlink ref="D45:E45" r:id="rId1" display="Legal framework for valuation and LTV-calculation follow the rules of the Danish FSA - Bekendtgørelse nr. 687 af 20. juni 2007" xr:uid="{E25B32BE-14EC-433E-A945-E46E0111ECD6}"/>
    <hyperlink ref="E50" location="Contents!A1" display="To Frontpage" xr:uid="{95C76D93-98EA-4DCA-B590-7391CC73F4D0}"/>
  </hyperlinks>
  <pageMargins left="0.7" right="0.7" top="0.75" bottom="0.75" header="0.3" footer="0.3"/>
  <pageSetup paperSize="9" scale="54"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185C6-2B02-4DEE-A8B0-59C41A8B932C}">
  <dimension ref="B1:D74"/>
  <sheetViews>
    <sheetView zoomScale="85" zoomScaleNormal="85" workbookViewId="0"/>
  </sheetViews>
  <sheetFormatPr defaultRowHeight="16.5" x14ac:dyDescent="0.3"/>
  <cols>
    <col min="1" max="1" width="4.7109375" style="240" customWidth="1"/>
    <col min="2" max="2" width="71.140625" style="240" customWidth="1"/>
    <col min="3" max="3" width="68.140625" style="240" customWidth="1"/>
    <col min="4" max="4" width="80.28515625" style="240" customWidth="1"/>
    <col min="5" max="16384" width="9.140625" style="240"/>
  </cols>
  <sheetData>
    <row r="1" spans="2:4" s="427" customFormat="1" x14ac:dyDescent="0.3"/>
    <row r="2" spans="2:4" s="427" customFormat="1" x14ac:dyDescent="0.3"/>
    <row r="3" spans="2:4" s="427" customFormat="1" x14ac:dyDescent="0.3"/>
    <row r="4" spans="2:4" s="427" customFormat="1" x14ac:dyDescent="0.3"/>
    <row r="5" spans="2:4" s="427" customFormat="1" x14ac:dyDescent="0.3">
      <c r="B5" s="445" t="s">
        <v>3582</v>
      </c>
    </row>
    <row r="6" spans="2:4" s="427" customFormat="1" x14ac:dyDescent="0.3">
      <c r="B6" s="433" t="s">
        <v>3178</v>
      </c>
      <c r="C6" s="500" t="s">
        <v>3514</v>
      </c>
      <c r="D6" s="500"/>
    </row>
    <row r="7" spans="2:4" s="427" customFormat="1" x14ac:dyDescent="0.3">
      <c r="B7" s="433" t="s">
        <v>3581</v>
      </c>
      <c r="C7" s="500"/>
      <c r="D7" s="500"/>
    </row>
    <row r="8" spans="2:4" s="427" customFormat="1" x14ac:dyDescent="0.3">
      <c r="B8" s="432" t="s">
        <v>3267</v>
      </c>
      <c r="C8" s="496" t="s">
        <v>3580</v>
      </c>
      <c r="D8" s="496"/>
    </row>
    <row r="9" spans="2:4" s="427" customFormat="1" x14ac:dyDescent="0.3">
      <c r="B9" s="432" t="s">
        <v>3579</v>
      </c>
      <c r="C9" s="498" t="s">
        <v>3578</v>
      </c>
      <c r="D9" s="498"/>
    </row>
    <row r="10" spans="2:4" s="427" customFormat="1" x14ac:dyDescent="0.3">
      <c r="B10" s="432" t="s">
        <v>3264</v>
      </c>
      <c r="C10" s="496" t="s">
        <v>3577</v>
      </c>
      <c r="D10" s="496"/>
    </row>
    <row r="11" spans="2:4" s="427" customFormat="1" x14ac:dyDescent="0.3">
      <c r="B11" s="432" t="s">
        <v>3263</v>
      </c>
      <c r="C11" s="496" t="s">
        <v>3576</v>
      </c>
      <c r="D11" s="496"/>
    </row>
    <row r="12" spans="2:4" s="427" customFormat="1" x14ac:dyDescent="0.3">
      <c r="B12" s="432" t="s">
        <v>3262</v>
      </c>
      <c r="C12" s="496" t="s">
        <v>3575</v>
      </c>
      <c r="D12" s="496"/>
    </row>
    <row r="13" spans="2:4" s="427" customFormat="1" x14ac:dyDescent="0.3">
      <c r="B13" s="432" t="s">
        <v>3261</v>
      </c>
      <c r="C13" s="496" t="s">
        <v>3574</v>
      </c>
      <c r="D13" s="496"/>
    </row>
    <row r="14" spans="2:4" s="427" customFormat="1" x14ac:dyDescent="0.3">
      <c r="B14" s="432" t="s">
        <v>3573</v>
      </c>
      <c r="C14" s="496" t="s">
        <v>3572</v>
      </c>
      <c r="D14" s="496"/>
    </row>
    <row r="15" spans="2:4" s="427" customFormat="1" x14ac:dyDescent="0.3">
      <c r="B15" s="432" t="s">
        <v>3259</v>
      </c>
      <c r="C15" s="496" t="s">
        <v>3571</v>
      </c>
      <c r="D15" s="496"/>
    </row>
    <row r="16" spans="2:4" s="427" customFormat="1" x14ac:dyDescent="0.3">
      <c r="B16" s="437" t="s">
        <v>3257</v>
      </c>
      <c r="C16" s="496" t="s">
        <v>3570</v>
      </c>
      <c r="D16" s="496"/>
    </row>
    <row r="17" spans="2:4" s="427" customFormat="1" ht="30" customHeight="1" x14ac:dyDescent="0.3">
      <c r="B17" s="444" t="s">
        <v>3256</v>
      </c>
      <c r="C17" s="497" t="s">
        <v>3569</v>
      </c>
      <c r="D17" s="497"/>
    </row>
    <row r="18" spans="2:4" s="427" customFormat="1" x14ac:dyDescent="0.3">
      <c r="B18" s="442" t="s">
        <v>3254</v>
      </c>
      <c r="C18" s="498" t="s">
        <v>3568</v>
      </c>
      <c r="D18" s="498"/>
    </row>
    <row r="19" spans="2:4" s="427" customFormat="1" x14ac:dyDescent="0.3">
      <c r="B19" s="432" t="s">
        <v>3252</v>
      </c>
      <c r="C19" s="496" t="s">
        <v>3567</v>
      </c>
      <c r="D19" s="496"/>
    </row>
    <row r="20" spans="2:4" s="427" customFormat="1" x14ac:dyDescent="0.3">
      <c r="B20" s="432" t="s">
        <v>3238</v>
      </c>
      <c r="C20" s="496" t="s">
        <v>3566</v>
      </c>
      <c r="D20" s="496"/>
    </row>
    <row r="21" spans="2:4" s="427" customFormat="1" ht="33" x14ac:dyDescent="0.3">
      <c r="B21" s="432" t="s">
        <v>3565</v>
      </c>
      <c r="C21" s="496" t="s">
        <v>3564</v>
      </c>
      <c r="D21" s="496"/>
    </row>
    <row r="22" spans="2:4" s="427" customFormat="1" x14ac:dyDescent="0.3">
      <c r="B22" s="440"/>
      <c r="C22" s="443"/>
      <c r="D22" s="439"/>
    </row>
    <row r="23" spans="2:4" s="427" customFormat="1" x14ac:dyDescent="0.3">
      <c r="B23" s="433" t="s">
        <v>3178</v>
      </c>
      <c r="C23" s="501" t="s">
        <v>3514</v>
      </c>
      <c r="D23" s="501"/>
    </row>
    <row r="24" spans="2:4" s="427" customFormat="1" x14ac:dyDescent="0.3">
      <c r="B24" s="433" t="s">
        <v>3563</v>
      </c>
      <c r="C24" s="501"/>
      <c r="D24" s="501"/>
    </row>
    <row r="25" spans="2:4" s="427" customFormat="1" x14ac:dyDescent="0.3">
      <c r="B25" s="441" t="s">
        <v>3370</v>
      </c>
      <c r="C25" s="497" t="s">
        <v>3562</v>
      </c>
      <c r="D25" s="497"/>
    </row>
    <row r="26" spans="2:4" s="427" customFormat="1" ht="36" customHeight="1" x14ac:dyDescent="0.3">
      <c r="B26" s="432" t="s">
        <v>3561</v>
      </c>
      <c r="C26" s="499" t="s">
        <v>3560</v>
      </c>
      <c r="D26" s="499"/>
    </row>
    <row r="27" spans="2:4" s="427" customFormat="1" x14ac:dyDescent="0.3">
      <c r="B27" s="441" t="s">
        <v>3559</v>
      </c>
      <c r="C27" s="497" t="s">
        <v>3558</v>
      </c>
      <c r="D27" s="497"/>
    </row>
    <row r="28" spans="2:4" s="427" customFormat="1" x14ac:dyDescent="0.3">
      <c r="B28" s="441" t="s">
        <v>3557</v>
      </c>
      <c r="C28" s="497" t="s">
        <v>3556</v>
      </c>
      <c r="D28" s="497"/>
    </row>
    <row r="29" spans="2:4" s="427" customFormat="1" x14ac:dyDescent="0.3">
      <c r="B29" s="441" t="s">
        <v>3555</v>
      </c>
      <c r="C29" s="498" t="s">
        <v>3554</v>
      </c>
      <c r="D29" s="498"/>
    </row>
    <row r="30" spans="2:4" s="427" customFormat="1" x14ac:dyDescent="0.3">
      <c r="B30" s="441" t="s">
        <v>3361</v>
      </c>
      <c r="C30" s="499" t="s">
        <v>3553</v>
      </c>
      <c r="D30" s="499"/>
    </row>
    <row r="31" spans="2:4" s="427" customFormat="1" x14ac:dyDescent="0.3">
      <c r="B31" s="441" t="s">
        <v>3360</v>
      </c>
      <c r="C31" s="497" t="s">
        <v>3552</v>
      </c>
      <c r="D31" s="497"/>
    </row>
    <row r="32" spans="2:4" s="427" customFormat="1" x14ac:dyDescent="0.3">
      <c r="B32" s="441" t="s">
        <v>3551</v>
      </c>
      <c r="C32" s="497" t="s">
        <v>3550</v>
      </c>
      <c r="D32" s="497"/>
    </row>
    <row r="33" spans="2:4" s="427" customFormat="1" x14ac:dyDescent="0.3">
      <c r="B33" s="442"/>
      <c r="C33" s="437"/>
      <c r="D33" s="432"/>
    </row>
    <row r="34" spans="2:4" s="427" customFormat="1" x14ac:dyDescent="0.3">
      <c r="B34" s="433" t="s">
        <v>3178</v>
      </c>
      <c r="C34" s="500" t="s">
        <v>3514</v>
      </c>
      <c r="D34" s="500"/>
    </row>
    <row r="35" spans="2:4" s="427" customFormat="1" x14ac:dyDescent="0.3">
      <c r="B35" s="433" t="s">
        <v>3549</v>
      </c>
      <c r="C35" s="500"/>
      <c r="D35" s="500"/>
    </row>
    <row r="36" spans="2:4" s="427" customFormat="1" ht="52.5" customHeight="1" x14ac:dyDescent="0.3">
      <c r="B36" s="434" t="s">
        <v>3285</v>
      </c>
      <c r="C36" s="497" t="s">
        <v>3548</v>
      </c>
      <c r="D36" s="497"/>
    </row>
    <row r="37" spans="2:4" s="427" customFormat="1" ht="169.5" customHeight="1" x14ac:dyDescent="0.3">
      <c r="B37" s="434" t="s">
        <v>3284</v>
      </c>
      <c r="C37" s="497" t="s">
        <v>3547</v>
      </c>
      <c r="D37" s="497"/>
    </row>
    <row r="38" spans="2:4" s="427" customFormat="1" x14ac:dyDescent="0.3">
      <c r="B38" s="441"/>
      <c r="C38" s="432"/>
      <c r="D38" s="432"/>
    </row>
    <row r="39" spans="2:4" s="427" customFormat="1" x14ac:dyDescent="0.3">
      <c r="B39" s="433" t="s">
        <v>3178</v>
      </c>
      <c r="C39" s="500" t="s">
        <v>3514</v>
      </c>
      <c r="D39" s="500"/>
    </row>
    <row r="40" spans="2:4" s="427" customFormat="1" x14ac:dyDescent="0.3">
      <c r="B40" s="433" t="s">
        <v>3546</v>
      </c>
      <c r="C40" s="500"/>
      <c r="D40" s="500"/>
    </row>
    <row r="41" spans="2:4" s="427" customFormat="1" ht="75" customHeight="1" x14ac:dyDescent="0.3">
      <c r="B41" s="440" t="s">
        <v>3278</v>
      </c>
      <c r="C41" s="497" t="s">
        <v>3545</v>
      </c>
      <c r="D41" s="497"/>
    </row>
    <row r="42" spans="2:4" s="427" customFormat="1" ht="32.25" customHeight="1" x14ac:dyDescent="0.3">
      <c r="B42" s="434" t="s">
        <v>3277</v>
      </c>
      <c r="C42" s="497" t="s">
        <v>3544</v>
      </c>
      <c r="D42" s="497"/>
    </row>
    <row r="43" spans="2:4" s="427" customFormat="1" x14ac:dyDescent="0.3">
      <c r="B43" s="434" t="s">
        <v>3276</v>
      </c>
      <c r="C43" s="497" t="s">
        <v>3543</v>
      </c>
      <c r="D43" s="497"/>
    </row>
    <row r="44" spans="2:4" s="427" customFormat="1" x14ac:dyDescent="0.3">
      <c r="B44" s="429"/>
      <c r="C44" s="438"/>
      <c r="D44" s="432"/>
    </row>
    <row r="45" spans="2:4" s="427" customFormat="1" x14ac:dyDescent="0.3">
      <c r="B45" s="433" t="s">
        <v>3178</v>
      </c>
      <c r="C45" s="500" t="s">
        <v>3514</v>
      </c>
      <c r="D45" s="500"/>
    </row>
    <row r="46" spans="2:4" s="427" customFormat="1" x14ac:dyDescent="0.3">
      <c r="B46" s="433" t="s">
        <v>3542</v>
      </c>
      <c r="C46" s="500"/>
      <c r="D46" s="500"/>
    </row>
    <row r="47" spans="2:4" s="427" customFormat="1" x14ac:dyDescent="0.3">
      <c r="B47" s="437" t="s">
        <v>3381</v>
      </c>
      <c r="C47" s="502" t="s">
        <v>3541</v>
      </c>
      <c r="D47" s="502"/>
    </row>
    <row r="48" spans="2:4" s="427" customFormat="1" x14ac:dyDescent="0.3">
      <c r="B48" s="429" t="s">
        <v>3380</v>
      </c>
      <c r="C48" s="502" t="s">
        <v>3540</v>
      </c>
      <c r="D48" s="502"/>
    </row>
    <row r="49" spans="2:4" s="427" customFormat="1" ht="15.75" customHeight="1" x14ac:dyDescent="0.3">
      <c r="B49" s="429" t="s">
        <v>3379</v>
      </c>
      <c r="C49" s="502" t="s">
        <v>3539</v>
      </c>
      <c r="D49" s="502"/>
    </row>
    <row r="50" spans="2:4" s="427" customFormat="1" ht="14.25" customHeight="1" x14ac:dyDescent="0.3">
      <c r="B50" s="429" t="s">
        <v>3378</v>
      </c>
      <c r="C50" s="502" t="s">
        <v>3538</v>
      </c>
      <c r="D50" s="502"/>
    </row>
    <row r="51" spans="2:4" s="427" customFormat="1" x14ac:dyDescent="0.3">
      <c r="B51" s="429" t="s">
        <v>3377</v>
      </c>
      <c r="C51" s="502" t="s">
        <v>3537</v>
      </c>
      <c r="D51" s="502"/>
    </row>
    <row r="52" spans="2:4" s="427" customFormat="1" x14ac:dyDescent="0.3">
      <c r="B52" s="429" t="s">
        <v>3376</v>
      </c>
      <c r="C52" s="502" t="s">
        <v>3536</v>
      </c>
      <c r="D52" s="502"/>
    </row>
    <row r="53" spans="2:4" s="427" customFormat="1" x14ac:dyDescent="0.3">
      <c r="B53" s="429" t="s">
        <v>3375</v>
      </c>
      <c r="C53" s="502" t="s">
        <v>3535</v>
      </c>
      <c r="D53" s="502"/>
    </row>
    <row r="54" spans="2:4" s="427" customFormat="1" x14ac:dyDescent="0.3">
      <c r="B54" s="429" t="s">
        <v>767</v>
      </c>
      <c r="C54" s="502" t="s">
        <v>3534</v>
      </c>
      <c r="D54" s="502"/>
    </row>
    <row r="55" spans="2:4" s="427" customFormat="1" x14ac:dyDescent="0.3">
      <c r="B55" s="429" t="s">
        <v>3374</v>
      </c>
      <c r="C55" s="502" t="s">
        <v>3533</v>
      </c>
      <c r="D55" s="502"/>
    </row>
    <row r="56" spans="2:4" s="427" customFormat="1" x14ac:dyDescent="0.3">
      <c r="B56" s="427" t="s">
        <v>134</v>
      </c>
      <c r="C56" s="502" t="s">
        <v>3532</v>
      </c>
      <c r="D56" s="502"/>
    </row>
    <row r="57" spans="2:4" s="427" customFormat="1" x14ac:dyDescent="0.3"/>
    <row r="58" spans="2:4" s="427" customFormat="1" x14ac:dyDescent="0.3">
      <c r="B58" s="433" t="s">
        <v>3178</v>
      </c>
      <c r="C58" s="436" t="s">
        <v>3514</v>
      </c>
      <c r="D58" s="435"/>
    </row>
    <row r="59" spans="2:4" s="427" customFormat="1" x14ac:dyDescent="0.3">
      <c r="B59" s="433" t="s">
        <v>3531</v>
      </c>
      <c r="C59" s="436"/>
      <c r="D59" s="435"/>
    </row>
    <row r="60" spans="2:4" s="427" customFormat="1" ht="60" customHeight="1" x14ac:dyDescent="0.3">
      <c r="B60" s="434" t="s">
        <v>3427</v>
      </c>
      <c r="C60" s="502" t="s">
        <v>3530</v>
      </c>
      <c r="D60" s="502"/>
    </row>
    <row r="61" spans="2:4" s="427" customFormat="1" ht="64.5" customHeight="1" x14ac:dyDescent="0.3">
      <c r="B61" s="434" t="s">
        <v>3529</v>
      </c>
      <c r="C61" s="502" t="s">
        <v>3528</v>
      </c>
      <c r="D61" s="502"/>
    </row>
    <row r="62" spans="2:4" s="427" customFormat="1" ht="101.25" customHeight="1" x14ac:dyDescent="0.3">
      <c r="B62" s="434" t="s">
        <v>3527</v>
      </c>
      <c r="C62" s="502" t="s">
        <v>3526</v>
      </c>
      <c r="D62" s="502"/>
    </row>
    <row r="63" spans="2:4" s="427" customFormat="1" ht="49.5" customHeight="1" x14ac:dyDescent="0.3">
      <c r="B63" s="434" t="s">
        <v>3420</v>
      </c>
      <c r="C63" s="502" t="s">
        <v>3525</v>
      </c>
      <c r="D63" s="502"/>
    </row>
    <row r="64" spans="2:4" s="427" customFormat="1" ht="15" customHeight="1" x14ac:dyDescent="0.3">
      <c r="B64" s="434" t="s">
        <v>3524</v>
      </c>
      <c r="C64" s="502" t="s">
        <v>3523</v>
      </c>
      <c r="D64" s="502"/>
    </row>
    <row r="65" spans="2:4" s="427" customFormat="1" x14ac:dyDescent="0.3">
      <c r="B65" s="434" t="s">
        <v>3522</v>
      </c>
      <c r="C65" s="502" t="s">
        <v>3521</v>
      </c>
      <c r="D65" s="502"/>
    </row>
    <row r="66" spans="2:4" s="427" customFormat="1" x14ac:dyDescent="0.3">
      <c r="B66" s="434" t="s">
        <v>134</v>
      </c>
      <c r="C66" s="502" t="s">
        <v>3520</v>
      </c>
      <c r="D66" s="502"/>
    </row>
    <row r="67" spans="2:4" s="427" customFormat="1" x14ac:dyDescent="0.3"/>
    <row r="68" spans="2:4" s="427" customFormat="1" x14ac:dyDescent="0.3">
      <c r="B68" s="433" t="s">
        <v>3178</v>
      </c>
      <c r="C68" s="500" t="s">
        <v>3514</v>
      </c>
      <c r="D68" s="500"/>
    </row>
    <row r="69" spans="2:4" s="427" customFormat="1" x14ac:dyDescent="0.3">
      <c r="B69" s="433" t="s">
        <v>3519</v>
      </c>
      <c r="C69" s="500"/>
      <c r="D69" s="500"/>
    </row>
    <row r="70" spans="2:4" s="427" customFormat="1" x14ac:dyDescent="0.3">
      <c r="B70" s="429" t="s">
        <v>3518</v>
      </c>
      <c r="C70" s="502" t="s">
        <v>3517</v>
      </c>
      <c r="D70" s="502"/>
    </row>
    <row r="71" spans="2:4" s="427" customFormat="1" x14ac:dyDescent="0.3">
      <c r="B71" s="429"/>
      <c r="C71" s="432"/>
      <c r="D71" s="432"/>
    </row>
    <row r="72" spans="2:4" s="427" customFormat="1" x14ac:dyDescent="0.3">
      <c r="B72" s="431"/>
      <c r="C72" s="428"/>
      <c r="D72" s="428"/>
    </row>
    <row r="73" spans="2:4" s="427" customFormat="1" x14ac:dyDescent="0.3">
      <c r="B73" s="431"/>
      <c r="C73" s="428"/>
      <c r="D73" s="430" t="s">
        <v>3516</v>
      </c>
    </row>
    <row r="74" spans="2:4" s="427" customFormat="1" x14ac:dyDescent="0.3">
      <c r="B74" s="429"/>
      <c r="C74" s="428"/>
      <c r="D74" s="428"/>
    </row>
  </sheetData>
  <mergeCells count="51">
    <mergeCell ref="C66:D66"/>
    <mergeCell ref="C68:D69"/>
    <mergeCell ref="C70:D70"/>
    <mergeCell ref="C61:D61"/>
    <mergeCell ref="C62:D62"/>
    <mergeCell ref="C63:D63"/>
    <mergeCell ref="C64:D64"/>
    <mergeCell ref="C65:D65"/>
    <mergeCell ref="C60:D60"/>
    <mergeCell ref="C43:D43"/>
    <mergeCell ref="C45:D46"/>
    <mergeCell ref="C48:D48"/>
    <mergeCell ref="C49:D49"/>
    <mergeCell ref="C50:D50"/>
    <mergeCell ref="C51:D51"/>
    <mergeCell ref="C52:D52"/>
    <mergeCell ref="C53:D53"/>
    <mergeCell ref="C54:D54"/>
    <mergeCell ref="C55:D55"/>
    <mergeCell ref="C56:D56"/>
    <mergeCell ref="C47:D47"/>
    <mergeCell ref="C42:D42"/>
    <mergeCell ref="C27:D27"/>
    <mergeCell ref="C28:D28"/>
    <mergeCell ref="C29:D29"/>
    <mergeCell ref="C39:D40"/>
    <mergeCell ref="C41:D41"/>
    <mergeCell ref="C36:D36"/>
    <mergeCell ref="C37:D37"/>
    <mergeCell ref="C12:D12"/>
    <mergeCell ref="C6:D7"/>
    <mergeCell ref="C8:D8"/>
    <mergeCell ref="C9:D9"/>
    <mergeCell ref="C10:D10"/>
    <mergeCell ref="C11:D11"/>
    <mergeCell ref="C18:D18"/>
    <mergeCell ref="C30:D30"/>
    <mergeCell ref="C31:D31"/>
    <mergeCell ref="C32:D32"/>
    <mergeCell ref="C34:D35"/>
    <mergeCell ref="C19:D19"/>
    <mergeCell ref="C20:D20"/>
    <mergeCell ref="C21:D21"/>
    <mergeCell ref="C23:D24"/>
    <mergeCell ref="C25:D25"/>
    <mergeCell ref="C26:D26"/>
    <mergeCell ref="C13:D13"/>
    <mergeCell ref="C14:D14"/>
    <mergeCell ref="C15:D15"/>
    <mergeCell ref="C16:D16"/>
    <mergeCell ref="C17:D17"/>
  </mergeCells>
  <hyperlinks>
    <hyperlink ref="D73" location="Frontpage!A1" display="To Frontpage" xr:uid="{D0E60C33-77D0-4D6E-A5C6-91A876077564}"/>
  </hyperlinks>
  <pageMargins left="0.7" right="0.7" top="0.75" bottom="0.75" header="0.3" footer="0.3"/>
  <pageSetup paperSize="9" scale="38" fitToWidth="0"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tabColor rgb="FF243386"/>
  </sheetPr>
  <dimension ref="A1:N219"/>
  <sheetViews>
    <sheetView zoomScale="75" zoomScaleNormal="75" workbookViewId="0">
      <selection activeCell="X50" sqref="X50"/>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2.855468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2766</v>
      </c>
      <c r="B1" s="48"/>
      <c r="C1" s="49"/>
      <c r="D1" s="49"/>
      <c r="E1" s="49"/>
      <c r="F1" s="216" t="s">
        <v>3071</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2767</v>
      </c>
      <c r="C5" s="55"/>
      <c r="E5" s="57"/>
      <c r="F5" s="57"/>
      <c r="H5"/>
      <c r="L5" s="49"/>
      <c r="M5" s="49"/>
    </row>
    <row r="6" spans="1:14" ht="18.75" x14ac:dyDescent="0.25">
      <c r="B6" s="210" t="s">
        <v>2768</v>
      </c>
      <c r="C6" s="55"/>
      <c r="E6" s="57"/>
      <c r="F6" s="57"/>
      <c r="H6"/>
      <c r="L6" s="49"/>
      <c r="M6" s="49"/>
    </row>
    <row r="7" spans="1:14" ht="15.75" thickBot="1" x14ac:dyDescent="0.3">
      <c r="B7" s="211" t="s">
        <v>2985</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460" t="s">
        <v>2769</v>
      </c>
      <c r="C9" s="460"/>
      <c r="D9" s="62"/>
      <c r="E9" s="62"/>
      <c r="F9" s="62"/>
      <c r="G9" s="62"/>
      <c r="H9"/>
      <c r="I9" s="51"/>
      <c r="J9" s="51"/>
      <c r="K9" s="51"/>
      <c r="L9" s="49"/>
      <c r="M9" s="49"/>
      <c r="N9" s="49"/>
    </row>
    <row r="10" spans="1:14" s="95" customFormat="1" ht="18.75" customHeight="1" x14ac:dyDescent="0.25">
      <c r="A10" s="70"/>
      <c r="B10" s="70" t="s">
        <v>1643</v>
      </c>
      <c r="C10" s="70" t="s">
        <v>105</v>
      </c>
      <c r="D10" s="70" t="s">
        <v>1644</v>
      </c>
      <c r="E10" s="70"/>
      <c r="F10" s="70" t="s">
        <v>2773</v>
      </c>
      <c r="G10" s="70" t="s">
        <v>2774</v>
      </c>
      <c r="H10"/>
      <c r="I10" s="51"/>
      <c r="J10" s="51"/>
      <c r="K10" s="51"/>
      <c r="L10" s="49"/>
      <c r="M10" s="49"/>
      <c r="N10" s="49"/>
    </row>
    <row r="11" spans="1:14" s="95" customFormat="1" x14ac:dyDescent="0.25">
      <c r="A11" s="51" t="s">
        <v>2775</v>
      </c>
      <c r="B11" s="1" t="s">
        <v>2770</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2776</v>
      </c>
      <c r="B12" s="80" t="s">
        <v>2943</v>
      </c>
      <c r="C12" s="177" t="s">
        <v>80</v>
      </c>
      <c r="D12" s="178" t="s">
        <v>80</v>
      </c>
      <c r="E12"/>
      <c r="F12" s="139"/>
      <c r="G12" s="139"/>
      <c r="H12"/>
      <c r="I12" s="51"/>
      <c r="J12" s="51"/>
      <c r="K12" s="51"/>
      <c r="L12" s="49"/>
      <c r="M12" s="49"/>
      <c r="N12" s="49"/>
    </row>
    <row r="13" spans="1:14" s="95" customFormat="1" x14ac:dyDescent="0.25">
      <c r="A13" s="51" t="s">
        <v>2777</v>
      </c>
      <c r="B13" s="80" t="s">
        <v>2944</v>
      </c>
      <c r="C13" s="177" t="s">
        <v>80</v>
      </c>
      <c r="D13" s="178" t="s">
        <v>80</v>
      </c>
      <c r="E13"/>
      <c r="F13" s="139"/>
      <c r="G13" s="139"/>
      <c r="H13"/>
      <c r="I13" s="51"/>
      <c r="J13" s="51"/>
      <c r="K13" s="51"/>
      <c r="L13" s="49"/>
      <c r="M13" s="49"/>
      <c r="N13" s="49"/>
    </row>
    <row r="14" spans="1:14" s="95" customFormat="1" x14ac:dyDescent="0.25">
      <c r="A14" s="51" t="s">
        <v>2778</v>
      </c>
      <c r="B14" s="80" t="s">
        <v>2945</v>
      </c>
      <c r="C14" s="177" t="s">
        <v>80</v>
      </c>
      <c r="D14" s="178" t="s">
        <v>80</v>
      </c>
      <c r="E14"/>
      <c r="F14" s="139"/>
      <c r="G14" s="139"/>
      <c r="H14"/>
      <c r="I14" s="51"/>
      <c r="J14" s="51"/>
      <c r="K14" s="51"/>
      <c r="L14" s="49"/>
      <c r="M14" s="49"/>
      <c r="N14" s="49"/>
    </row>
    <row r="15" spans="1:14" s="95" customFormat="1" x14ac:dyDescent="0.25">
      <c r="A15" s="51"/>
      <c r="B15" s="80" t="s">
        <v>2952</v>
      </c>
      <c r="C15" s="177" t="s">
        <v>80</v>
      </c>
      <c r="D15" s="178" t="s">
        <v>80</v>
      </c>
      <c r="E15"/>
      <c r="F15" s="139"/>
      <c r="G15" s="139"/>
      <c r="H15"/>
      <c r="I15" s="51"/>
      <c r="J15" s="51"/>
      <c r="K15" s="51"/>
      <c r="L15" s="49"/>
      <c r="M15" s="49"/>
      <c r="N15" s="49"/>
    </row>
    <row r="16" spans="1:14" s="95" customFormat="1" x14ac:dyDescent="0.25">
      <c r="A16" s="51" t="s">
        <v>2946</v>
      </c>
      <c r="B16" s="68" t="s">
        <v>2771</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2947</v>
      </c>
      <c r="B17" s="80" t="s">
        <v>2943</v>
      </c>
      <c r="C17" s="177" t="s">
        <v>80</v>
      </c>
      <c r="D17" s="178" t="s">
        <v>80</v>
      </c>
      <c r="E17"/>
      <c r="F17" s="139"/>
      <c r="G17" s="139"/>
      <c r="H17"/>
      <c r="I17" s="51"/>
      <c r="J17" s="51"/>
      <c r="K17" s="51"/>
      <c r="L17" s="49"/>
      <c r="M17" s="49"/>
      <c r="N17" s="49"/>
    </row>
    <row r="18" spans="1:14" s="95" customFormat="1" x14ac:dyDescent="0.25">
      <c r="A18" s="51" t="s">
        <v>2948</v>
      </c>
      <c r="B18" s="80" t="s">
        <v>2944</v>
      </c>
      <c r="C18" s="177" t="s">
        <v>80</v>
      </c>
      <c r="D18" s="178" t="s">
        <v>80</v>
      </c>
      <c r="E18"/>
      <c r="F18" s="139"/>
      <c r="G18" s="139"/>
      <c r="H18"/>
      <c r="I18" s="51"/>
      <c r="J18" s="51"/>
      <c r="K18" s="51"/>
      <c r="L18" s="49"/>
      <c r="M18" s="49"/>
      <c r="N18" s="49"/>
    </row>
    <row r="19" spans="1:14" s="95" customFormat="1" x14ac:dyDescent="0.25">
      <c r="A19" s="51" t="s">
        <v>2949</v>
      </c>
      <c r="B19" s="80" t="s">
        <v>2945</v>
      </c>
      <c r="C19" s="177" t="s">
        <v>80</v>
      </c>
      <c r="D19" s="178" t="s">
        <v>80</v>
      </c>
      <c r="E19"/>
      <c r="F19" s="139"/>
      <c r="G19" s="139"/>
      <c r="H19"/>
      <c r="I19" s="51"/>
      <c r="J19" s="51"/>
      <c r="K19" s="51"/>
      <c r="L19" s="49"/>
      <c r="M19" s="49"/>
      <c r="N19" s="49"/>
    </row>
    <row r="20" spans="1:14" s="95" customFormat="1" x14ac:dyDescent="0.25">
      <c r="A20" s="51"/>
      <c r="B20" s="80" t="s">
        <v>2952</v>
      </c>
      <c r="C20" s="177" t="s">
        <v>80</v>
      </c>
      <c r="D20" s="178" t="s">
        <v>80</v>
      </c>
      <c r="E20"/>
      <c r="F20" s="139"/>
      <c r="G20" s="139"/>
      <c r="H20"/>
      <c r="I20" s="51"/>
      <c r="J20" s="51"/>
      <c r="K20" s="51"/>
      <c r="L20" s="49"/>
      <c r="M20" s="49"/>
      <c r="N20" s="49"/>
    </row>
    <row r="21" spans="1:14" s="95" customFormat="1" x14ac:dyDescent="0.25">
      <c r="A21" s="51" t="s">
        <v>2950</v>
      </c>
      <c r="B21" s="68" t="s">
        <v>1653</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2951</v>
      </c>
      <c r="B22" s="68" t="s">
        <v>2772</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2779</v>
      </c>
      <c r="B23" s="181" t="s">
        <v>138</v>
      </c>
      <c r="C23" s="134"/>
      <c r="D23" s="76"/>
      <c r="E23"/>
      <c r="F23" s="139"/>
      <c r="G23" s="139"/>
      <c r="H23"/>
      <c r="I23" s="51"/>
      <c r="J23" s="51"/>
      <c r="K23" s="51"/>
      <c r="L23" s="49"/>
      <c r="M23" s="49"/>
      <c r="N23" s="49"/>
    </row>
    <row r="24" spans="1:14" s="95" customFormat="1" x14ac:dyDescent="0.25">
      <c r="A24" s="68" t="s">
        <v>2780</v>
      </c>
      <c r="B24" s="181" t="s">
        <v>138</v>
      </c>
      <c r="C24" s="134"/>
      <c r="D24" s="76"/>
      <c r="E24"/>
      <c r="F24" s="139"/>
      <c r="G24" s="139"/>
      <c r="H24"/>
      <c r="I24" s="51"/>
      <c r="J24" s="51"/>
      <c r="K24" s="51"/>
      <c r="L24" s="49"/>
      <c r="M24" s="49"/>
      <c r="N24" s="49"/>
    </row>
    <row r="25" spans="1:14" s="95" customFormat="1" x14ac:dyDescent="0.25">
      <c r="A25" s="68" t="s">
        <v>2781</v>
      </c>
      <c r="B25" s="181" t="s">
        <v>138</v>
      </c>
      <c r="C25" s="134"/>
      <c r="D25" s="76"/>
      <c r="E25"/>
      <c r="F25" s="139"/>
      <c r="G25" s="139"/>
      <c r="H25"/>
      <c r="I25" s="51"/>
      <c r="J25" s="51"/>
      <c r="K25" s="51"/>
      <c r="L25" s="49"/>
      <c r="M25" s="49"/>
      <c r="N25" s="49"/>
    </row>
    <row r="26" spans="1:14" s="95" customFormat="1" x14ac:dyDescent="0.25">
      <c r="A26" s="68" t="s">
        <v>2782</v>
      </c>
      <c r="B26" s="181" t="s">
        <v>138</v>
      </c>
      <c r="C26" s="134"/>
      <c r="D26" s="76"/>
      <c r="E26"/>
      <c r="F26" s="139"/>
      <c r="G26" s="139"/>
      <c r="H26"/>
      <c r="I26" s="51"/>
      <c r="J26" s="51"/>
      <c r="K26" s="51"/>
      <c r="L26" s="49"/>
      <c r="M26" s="49"/>
      <c r="N26" s="49"/>
    </row>
    <row r="27" spans="1:14" s="95" customFormat="1" x14ac:dyDescent="0.25">
      <c r="A27" s="68" t="s">
        <v>2783</v>
      </c>
      <c r="B27" s="181" t="s">
        <v>138</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2968</v>
      </c>
      <c r="C30" s="70" t="s">
        <v>105</v>
      </c>
      <c r="D30" s="70" t="s">
        <v>1644</v>
      </c>
      <c r="E30" s="70"/>
      <c r="F30" s="70" t="s">
        <v>2773</v>
      </c>
      <c r="G30" s="70" t="s">
        <v>2774</v>
      </c>
      <c r="H30"/>
      <c r="I30" s="51"/>
      <c r="J30" s="51"/>
      <c r="K30" s="51"/>
      <c r="L30" s="49"/>
      <c r="M30" s="49"/>
      <c r="N30" s="49"/>
    </row>
    <row r="31" spans="1:14" s="95" customFormat="1" x14ac:dyDescent="0.25">
      <c r="A31" s="51" t="s">
        <v>2969</v>
      </c>
      <c r="B31" s="134" t="s">
        <v>2953</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2970</v>
      </c>
      <c r="B32" s="134" t="s">
        <v>2954</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2971</v>
      </c>
      <c r="B33" s="134" t="s">
        <v>2955</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2972</v>
      </c>
      <c r="B34" s="134" t="s">
        <v>2956</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2973</v>
      </c>
      <c r="B35" s="134" t="s">
        <v>2957</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2974</v>
      </c>
      <c r="B36" s="134" t="s">
        <v>2958</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2975</v>
      </c>
      <c r="B37" s="134" t="s">
        <v>2959</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2976</v>
      </c>
      <c r="B38" s="134" t="s">
        <v>2960</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2977</v>
      </c>
      <c r="B39" s="134" t="s">
        <v>2961</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2978</v>
      </c>
      <c r="B40" s="134" t="s">
        <v>2962</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2979</v>
      </c>
      <c r="B41" s="134" t="s">
        <v>2963</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2980</v>
      </c>
      <c r="B42" s="134" t="s">
        <v>2964</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2981</v>
      </c>
      <c r="B43" s="179" t="s">
        <v>2965</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2982</v>
      </c>
      <c r="B44" s="179" t="s">
        <v>2966</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2983</v>
      </c>
      <c r="B45" s="179" t="s">
        <v>2967</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2984</v>
      </c>
      <c r="B46" s="68" t="s">
        <v>2772</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2985</v>
      </c>
      <c r="C48" s="63"/>
      <c r="D48" s="63"/>
      <c r="E48" s="63"/>
      <c r="F48" s="63"/>
      <c r="G48" s="64"/>
      <c r="H48"/>
      <c r="I48" s="68"/>
      <c r="J48" s="57"/>
      <c r="K48" s="57"/>
      <c r="L48" s="57"/>
      <c r="M48" s="57"/>
    </row>
    <row r="49" spans="1:14" ht="15" customHeight="1" x14ac:dyDescent="0.25">
      <c r="A49" s="70"/>
      <c r="B49" s="71" t="s">
        <v>773</v>
      </c>
      <c r="C49" s="70"/>
      <c r="D49" s="70"/>
      <c r="E49" s="70"/>
      <c r="F49" s="73"/>
      <c r="G49" s="73"/>
      <c r="H49"/>
      <c r="I49" s="68"/>
      <c r="J49" s="65"/>
      <c r="K49" s="65"/>
      <c r="L49" s="65"/>
      <c r="M49" s="83"/>
      <c r="N49" s="83"/>
    </row>
    <row r="50" spans="1:14" x14ac:dyDescent="0.25">
      <c r="A50" s="51" t="s">
        <v>2784</v>
      </c>
      <c r="B50" s="51" t="s">
        <v>775</v>
      </c>
      <c r="C50" s="133" t="s">
        <v>80</v>
      </c>
      <c r="E50" s="68"/>
      <c r="F50" s="68"/>
      <c r="H50"/>
      <c r="I50" s="68"/>
      <c r="L50" s="68"/>
      <c r="M50" s="68"/>
    </row>
    <row r="51" spans="1:14" outlineLevel="1" x14ac:dyDescent="0.25">
      <c r="A51" s="51" t="s">
        <v>2785</v>
      </c>
      <c r="B51" s="80" t="s">
        <v>470</v>
      </c>
      <c r="C51" s="133"/>
      <c r="E51" s="68"/>
      <c r="F51" s="68"/>
      <c r="H51"/>
      <c r="I51" s="68"/>
      <c r="L51" s="68"/>
      <c r="M51" s="68"/>
    </row>
    <row r="52" spans="1:14" outlineLevel="1" x14ac:dyDescent="0.25">
      <c r="A52" s="51" t="s">
        <v>2786</v>
      </c>
      <c r="B52" s="80" t="s">
        <v>472</v>
      </c>
      <c r="C52" s="133"/>
      <c r="E52" s="68"/>
      <c r="F52" s="68"/>
      <c r="H52"/>
      <c r="I52" s="68"/>
      <c r="L52" s="68"/>
      <c r="M52" s="68"/>
    </row>
    <row r="53" spans="1:14" outlineLevel="1" x14ac:dyDescent="0.25">
      <c r="A53" s="51" t="s">
        <v>2787</v>
      </c>
      <c r="E53" s="68"/>
      <c r="F53" s="68"/>
      <c r="H53"/>
      <c r="I53" s="68"/>
      <c r="L53" s="68"/>
      <c r="M53" s="68"/>
    </row>
    <row r="54" spans="1:14" outlineLevel="1" x14ac:dyDescent="0.25">
      <c r="A54" s="51" t="s">
        <v>2788</v>
      </c>
      <c r="E54" s="68"/>
      <c r="F54" s="68"/>
      <c r="H54"/>
      <c r="I54" s="68"/>
      <c r="L54" s="68"/>
      <c r="M54" s="68"/>
    </row>
    <row r="55" spans="1:14" outlineLevel="1" x14ac:dyDescent="0.25">
      <c r="A55" s="51" t="s">
        <v>2789</v>
      </c>
      <c r="E55" s="68"/>
      <c r="F55" s="68"/>
      <c r="H55"/>
      <c r="I55" s="68"/>
      <c r="L55" s="68"/>
      <c r="M55" s="68"/>
    </row>
    <row r="56" spans="1:14" outlineLevel="1" x14ac:dyDescent="0.25">
      <c r="A56" s="51" t="s">
        <v>2790</v>
      </c>
      <c r="E56" s="68"/>
      <c r="F56" s="68"/>
      <c r="H56"/>
      <c r="I56" s="68"/>
      <c r="L56" s="68"/>
      <c r="M56" s="68"/>
    </row>
    <row r="57" spans="1:14" outlineLevel="1" x14ac:dyDescent="0.25">
      <c r="A57" s="51" t="s">
        <v>2791</v>
      </c>
      <c r="E57" s="68"/>
      <c r="F57" s="68"/>
      <c r="H57"/>
      <c r="I57" s="68"/>
      <c r="L57" s="68"/>
      <c r="M57" s="68"/>
    </row>
    <row r="58" spans="1:14" x14ac:dyDescent="0.25">
      <c r="A58" s="70"/>
      <c r="B58" s="70" t="s">
        <v>783</v>
      </c>
      <c r="C58" s="70" t="s">
        <v>642</v>
      </c>
      <c r="D58" s="70" t="s">
        <v>784</v>
      </c>
      <c r="E58" s="70"/>
      <c r="F58" s="70" t="s">
        <v>785</v>
      </c>
      <c r="G58" s="70" t="s">
        <v>786</v>
      </c>
      <c r="H58"/>
      <c r="I58" s="94"/>
      <c r="J58" s="65"/>
      <c r="K58" s="65"/>
      <c r="L58" s="57"/>
      <c r="M58" s="65"/>
      <c r="N58" s="65"/>
    </row>
    <row r="59" spans="1:14" x14ac:dyDescent="0.25">
      <c r="A59" s="51" t="s">
        <v>2792</v>
      </c>
      <c r="B59" s="51" t="s">
        <v>788</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647</v>
      </c>
      <c r="C61" s="65"/>
      <c r="D61" s="65"/>
      <c r="E61" s="65"/>
      <c r="F61" s="83"/>
      <c r="G61" s="83"/>
      <c r="H61"/>
      <c r="I61" s="68"/>
      <c r="J61" s="65"/>
      <c r="K61" s="65"/>
      <c r="L61" s="65"/>
      <c r="M61" s="83"/>
      <c r="N61" s="83"/>
    </row>
    <row r="62" spans="1:14" x14ac:dyDescent="0.25">
      <c r="A62" s="51" t="s">
        <v>2793</v>
      </c>
      <c r="B62" s="68" t="s">
        <v>569</v>
      </c>
      <c r="C62" s="132" t="s">
        <v>80</v>
      </c>
      <c r="D62" s="133" t="s">
        <v>80</v>
      </c>
      <c r="E62" s="68"/>
      <c r="F62" s="139" t="str">
        <f>IF($C$77=0,"",IF(C62="[for completion]","",C62/$C$77))</f>
        <v/>
      </c>
      <c r="G62" s="139" t="str">
        <f>IF($D$77=0,"",IF(D62="[for completion]","",D62/$D$77))</f>
        <v/>
      </c>
      <c r="H62"/>
      <c r="I62" s="68"/>
      <c r="L62" s="68"/>
      <c r="M62" s="77"/>
      <c r="N62" s="77"/>
    </row>
    <row r="63" spans="1:14" x14ac:dyDescent="0.25">
      <c r="A63" s="51" t="s">
        <v>2794</v>
      </c>
      <c r="B63" s="68" t="s">
        <v>569</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2795</v>
      </c>
      <c r="B64" s="68" t="s">
        <v>569</v>
      </c>
      <c r="C64" s="132" t="s">
        <v>80</v>
      </c>
      <c r="D64" s="133" t="s">
        <v>80</v>
      </c>
      <c r="F64" s="139" t="str">
        <f t="shared" si="0"/>
        <v/>
      </c>
      <c r="G64" s="139" t="str">
        <f t="shared" si="1"/>
        <v/>
      </c>
      <c r="H64"/>
      <c r="I64" s="68"/>
      <c r="M64" s="77"/>
      <c r="N64" s="77"/>
    </row>
    <row r="65" spans="1:14" x14ac:dyDescent="0.25">
      <c r="A65" s="51" t="s">
        <v>2796</v>
      </c>
      <c r="B65" s="68" t="s">
        <v>569</v>
      </c>
      <c r="C65" s="132" t="s">
        <v>80</v>
      </c>
      <c r="D65" s="133" t="s">
        <v>80</v>
      </c>
      <c r="E65" s="87"/>
      <c r="F65" s="139" t="str">
        <f t="shared" si="0"/>
        <v/>
      </c>
      <c r="G65" s="139" t="str">
        <f t="shared" si="1"/>
        <v/>
      </c>
      <c r="H65"/>
      <c r="I65" s="68"/>
      <c r="L65" s="87"/>
      <c r="M65" s="77"/>
      <c r="N65" s="77"/>
    </row>
    <row r="66" spans="1:14" x14ac:dyDescent="0.25">
      <c r="A66" s="51" t="s">
        <v>2797</v>
      </c>
      <c r="B66" s="68" t="s">
        <v>569</v>
      </c>
      <c r="C66" s="132" t="s">
        <v>80</v>
      </c>
      <c r="D66" s="133" t="s">
        <v>80</v>
      </c>
      <c r="E66" s="87"/>
      <c r="F66" s="139" t="str">
        <f t="shared" si="0"/>
        <v/>
      </c>
      <c r="G66" s="139" t="str">
        <f t="shared" si="1"/>
        <v/>
      </c>
      <c r="H66"/>
      <c r="I66" s="68"/>
      <c r="L66" s="87"/>
      <c r="M66" s="77"/>
      <c r="N66" s="77"/>
    </row>
    <row r="67" spans="1:14" x14ac:dyDescent="0.25">
      <c r="A67" s="51" t="s">
        <v>2798</v>
      </c>
      <c r="B67" s="68" t="s">
        <v>569</v>
      </c>
      <c r="C67" s="132" t="s">
        <v>80</v>
      </c>
      <c r="D67" s="133" t="s">
        <v>80</v>
      </c>
      <c r="E67" s="87"/>
      <c r="F67" s="139" t="str">
        <f t="shared" si="0"/>
        <v/>
      </c>
      <c r="G67" s="139" t="str">
        <f t="shared" si="1"/>
        <v/>
      </c>
      <c r="H67"/>
      <c r="I67" s="68"/>
      <c r="L67" s="87"/>
      <c r="M67" s="77"/>
      <c r="N67" s="77"/>
    </row>
    <row r="68" spans="1:14" x14ac:dyDescent="0.25">
      <c r="A68" s="51" t="s">
        <v>2799</v>
      </c>
      <c r="B68" s="68" t="s">
        <v>569</v>
      </c>
      <c r="C68" s="132" t="s">
        <v>80</v>
      </c>
      <c r="D68" s="133" t="s">
        <v>80</v>
      </c>
      <c r="E68" s="87"/>
      <c r="F68" s="139" t="str">
        <f t="shared" si="0"/>
        <v/>
      </c>
      <c r="G68" s="139" t="str">
        <f t="shared" si="1"/>
        <v/>
      </c>
      <c r="H68"/>
      <c r="I68" s="68"/>
      <c r="L68" s="87"/>
      <c r="M68" s="77"/>
      <c r="N68" s="77"/>
    </row>
    <row r="69" spans="1:14" x14ac:dyDescent="0.25">
      <c r="A69" s="51" t="s">
        <v>2800</v>
      </c>
      <c r="B69" s="68" t="s">
        <v>569</v>
      </c>
      <c r="C69" s="132" t="s">
        <v>80</v>
      </c>
      <c r="D69" s="133" t="s">
        <v>80</v>
      </c>
      <c r="E69" s="87"/>
      <c r="F69" s="139" t="str">
        <f t="shared" si="0"/>
        <v/>
      </c>
      <c r="G69" s="139" t="str">
        <f t="shared" si="1"/>
        <v/>
      </c>
      <c r="H69"/>
      <c r="I69" s="68"/>
      <c r="L69" s="87"/>
      <c r="M69" s="77"/>
      <c r="N69" s="77"/>
    </row>
    <row r="70" spans="1:14" x14ac:dyDescent="0.25">
      <c r="A70" s="51" t="s">
        <v>2801</v>
      </c>
      <c r="B70" s="68" t="s">
        <v>569</v>
      </c>
      <c r="C70" s="132" t="s">
        <v>80</v>
      </c>
      <c r="D70" s="133" t="s">
        <v>80</v>
      </c>
      <c r="E70" s="87"/>
      <c r="F70" s="139" t="str">
        <f t="shared" si="0"/>
        <v/>
      </c>
      <c r="G70" s="139" t="str">
        <f t="shared" si="1"/>
        <v/>
      </c>
      <c r="H70"/>
      <c r="I70" s="68"/>
      <c r="L70" s="87"/>
      <c r="M70" s="77"/>
      <c r="N70" s="77"/>
    </row>
    <row r="71" spans="1:14" x14ac:dyDescent="0.25">
      <c r="A71" s="51" t="s">
        <v>2802</v>
      </c>
      <c r="B71" s="68" t="s">
        <v>569</v>
      </c>
      <c r="C71" s="132" t="s">
        <v>80</v>
      </c>
      <c r="D71" s="133" t="s">
        <v>80</v>
      </c>
      <c r="E71" s="87"/>
      <c r="F71" s="139" t="str">
        <f t="shared" si="0"/>
        <v/>
      </c>
      <c r="G71" s="139" t="str">
        <f t="shared" si="1"/>
        <v/>
      </c>
      <c r="H71"/>
      <c r="I71" s="68"/>
      <c r="L71" s="87"/>
      <c r="M71" s="77"/>
      <c r="N71" s="77"/>
    </row>
    <row r="72" spans="1:14" x14ac:dyDescent="0.25">
      <c r="A72" s="51" t="s">
        <v>2803</v>
      </c>
      <c r="B72" s="68" t="s">
        <v>569</v>
      </c>
      <c r="C72" s="132" t="s">
        <v>80</v>
      </c>
      <c r="D72" s="133" t="s">
        <v>80</v>
      </c>
      <c r="E72" s="87"/>
      <c r="F72" s="139" t="str">
        <f t="shared" si="0"/>
        <v/>
      </c>
      <c r="G72" s="139" t="str">
        <f t="shared" si="1"/>
        <v/>
      </c>
      <c r="H72"/>
      <c r="I72" s="68"/>
      <c r="L72" s="87"/>
      <c r="M72" s="77"/>
      <c r="N72" s="77"/>
    </row>
    <row r="73" spans="1:14" x14ac:dyDescent="0.25">
      <c r="A73" s="51" t="s">
        <v>2804</v>
      </c>
      <c r="B73" s="68" t="s">
        <v>569</v>
      </c>
      <c r="C73" s="132" t="s">
        <v>80</v>
      </c>
      <c r="D73" s="133" t="s">
        <v>80</v>
      </c>
      <c r="E73" s="87"/>
      <c r="F73" s="139" t="str">
        <f t="shared" si="0"/>
        <v/>
      </c>
      <c r="G73" s="139" t="str">
        <f t="shared" si="1"/>
        <v/>
      </c>
      <c r="H73"/>
      <c r="I73" s="68"/>
      <c r="L73" s="87"/>
      <c r="M73" s="77"/>
      <c r="N73" s="77"/>
    </row>
    <row r="74" spans="1:14" x14ac:dyDescent="0.25">
      <c r="A74" s="51" t="s">
        <v>2805</v>
      </c>
      <c r="B74" s="68" t="s">
        <v>569</v>
      </c>
      <c r="C74" s="132" t="s">
        <v>80</v>
      </c>
      <c r="D74" s="133" t="s">
        <v>80</v>
      </c>
      <c r="E74" s="87"/>
      <c r="F74" s="139" t="str">
        <f t="shared" si="0"/>
        <v/>
      </c>
      <c r="G74" s="139" t="str">
        <f t="shared" si="1"/>
        <v/>
      </c>
      <c r="H74"/>
      <c r="I74" s="68"/>
      <c r="L74" s="87"/>
      <c r="M74" s="77"/>
      <c r="N74" s="77"/>
    </row>
    <row r="75" spans="1:14" x14ac:dyDescent="0.25">
      <c r="A75" s="51" t="s">
        <v>2806</v>
      </c>
      <c r="B75" s="68" t="s">
        <v>569</v>
      </c>
      <c r="C75" s="132" t="s">
        <v>80</v>
      </c>
      <c r="D75" s="133" t="s">
        <v>80</v>
      </c>
      <c r="E75" s="87"/>
      <c r="F75" s="139" t="str">
        <f t="shared" si="0"/>
        <v/>
      </c>
      <c r="G75" s="139" t="str">
        <f t="shared" si="1"/>
        <v/>
      </c>
      <c r="H75"/>
      <c r="I75" s="68"/>
      <c r="L75" s="87"/>
      <c r="M75" s="77"/>
      <c r="N75" s="77"/>
    </row>
    <row r="76" spans="1:14" x14ac:dyDescent="0.25">
      <c r="A76" s="51" t="s">
        <v>2807</v>
      </c>
      <c r="B76" s="68" t="s">
        <v>569</v>
      </c>
      <c r="C76" s="132" t="s">
        <v>80</v>
      </c>
      <c r="D76" s="133" t="s">
        <v>80</v>
      </c>
      <c r="E76" s="87"/>
      <c r="F76" s="139" t="str">
        <f t="shared" si="0"/>
        <v/>
      </c>
      <c r="G76" s="139" t="str">
        <f t="shared" si="1"/>
        <v/>
      </c>
      <c r="H76"/>
      <c r="I76" s="68"/>
      <c r="L76" s="87"/>
      <c r="M76" s="77"/>
      <c r="N76" s="77"/>
    </row>
    <row r="77" spans="1:14" x14ac:dyDescent="0.25">
      <c r="A77" s="51" t="s">
        <v>2808</v>
      </c>
      <c r="B77" s="78" t="s">
        <v>136</v>
      </c>
      <c r="C77" s="134">
        <f>SUM(C62:C76)</f>
        <v>0</v>
      </c>
      <c r="D77" s="76">
        <f>SUM(D62:D76)</f>
        <v>0</v>
      </c>
      <c r="E77" s="87"/>
      <c r="F77" s="140">
        <f>SUM(F62:F76)</f>
        <v>0</v>
      </c>
      <c r="G77" s="140">
        <f>SUM(G62:G76)</f>
        <v>0</v>
      </c>
      <c r="H77"/>
      <c r="I77" s="78"/>
      <c r="J77" s="68"/>
      <c r="K77" s="68"/>
      <c r="L77" s="87"/>
      <c r="M77" s="79"/>
      <c r="N77" s="79"/>
    </row>
    <row r="78" spans="1:14" x14ac:dyDescent="0.25">
      <c r="A78" s="70"/>
      <c r="B78" s="71" t="s">
        <v>805</v>
      </c>
      <c r="C78" s="70" t="s">
        <v>105</v>
      </c>
      <c r="D78" s="70"/>
      <c r="E78" s="72"/>
      <c r="F78" s="70" t="s">
        <v>785</v>
      </c>
      <c r="G78" s="70"/>
      <c r="H78"/>
      <c r="I78" s="94"/>
      <c r="J78" s="65"/>
      <c r="K78" s="65"/>
      <c r="L78" s="57"/>
      <c r="M78" s="65"/>
      <c r="N78" s="65"/>
    </row>
    <row r="79" spans="1:14" x14ac:dyDescent="0.25">
      <c r="A79" s="51" t="s">
        <v>2809</v>
      </c>
      <c r="B79" s="68" t="s">
        <v>807</v>
      </c>
      <c r="C79" s="132" t="s">
        <v>80</v>
      </c>
      <c r="E79" s="96"/>
      <c r="F79" s="139" t="str">
        <f>IF($C$82=0,"",IF(C79="[for completion]","",C79/$C$82))</f>
        <v/>
      </c>
      <c r="G79" s="76"/>
      <c r="H79"/>
      <c r="I79" s="68"/>
      <c r="L79" s="96"/>
      <c r="M79" s="77"/>
      <c r="N79" s="76"/>
    </row>
    <row r="80" spans="1:14" x14ac:dyDescent="0.25">
      <c r="A80" s="51" t="s">
        <v>2810</v>
      </c>
      <c r="B80" s="68" t="s">
        <v>809</v>
      </c>
      <c r="C80" s="132" t="s">
        <v>80</v>
      </c>
      <c r="E80" s="96"/>
      <c r="F80" s="139" t="str">
        <f>IF($C$82=0,"",IF(C80="[for completion]","",C80/$C$82))</f>
        <v/>
      </c>
      <c r="G80" s="76"/>
      <c r="H80"/>
      <c r="I80" s="68"/>
      <c r="L80" s="96"/>
      <c r="M80" s="77"/>
      <c r="N80" s="76"/>
    </row>
    <row r="81" spans="1:14" x14ac:dyDescent="0.25">
      <c r="A81" s="51" t="s">
        <v>2811</v>
      </c>
      <c r="B81" s="68" t="s">
        <v>134</v>
      </c>
      <c r="C81" s="132" t="s">
        <v>80</v>
      </c>
      <c r="E81" s="87"/>
      <c r="F81" s="139" t="str">
        <f>IF($C$82=0,"",IF(C81="[for completion]","",C81/$C$82))</f>
        <v/>
      </c>
      <c r="G81" s="76"/>
      <c r="H81"/>
      <c r="I81" s="68"/>
      <c r="L81" s="87"/>
      <c r="M81" s="77"/>
      <c r="N81" s="76"/>
    </row>
    <row r="82" spans="1:14" x14ac:dyDescent="0.25">
      <c r="A82" s="51" t="s">
        <v>2812</v>
      </c>
      <c r="B82" s="78" t="s">
        <v>136</v>
      </c>
      <c r="C82" s="134">
        <f>SUM(C79:C81)</f>
        <v>0</v>
      </c>
      <c r="D82" s="68"/>
      <c r="E82" s="87"/>
      <c r="F82" s="140">
        <f>SUM(F79:F81)</f>
        <v>0</v>
      </c>
      <c r="G82" s="76"/>
      <c r="H82"/>
      <c r="I82" s="68"/>
      <c r="L82" s="87"/>
      <c r="M82" s="77"/>
      <c r="N82" s="76"/>
    </row>
    <row r="83" spans="1:14" outlineLevel="1" x14ac:dyDescent="0.25">
      <c r="A83" s="51" t="s">
        <v>2813</v>
      </c>
      <c r="B83" s="78"/>
      <c r="C83" s="68"/>
      <c r="D83" s="68"/>
      <c r="E83" s="87"/>
      <c r="F83" s="79"/>
      <c r="G83" s="76"/>
      <c r="H83"/>
      <c r="I83" s="68"/>
      <c r="L83" s="87"/>
      <c r="M83" s="77"/>
      <c r="N83" s="76"/>
    </row>
    <row r="84" spans="1:14" outlineLevel="1" x14ac:dyDescent="0.25">
      <c r="A84" s="51" t="s">
        <v>2814</v>
      </c>
      <c r="B84" s="78"/>
      <c r="C84" s="68"/>
      <c r="D84" s="68"/>
      <c r="E84" s="87"/>
      <c r="F84" s="79"/>
      <c r="G84" s="76"/>
      <c r="H84"/>
      <c r="I84" s="68"/>
      <c r="L84" s="87"/>
      <c r="M84" s="77"/>
      <c r="N84" s="76"/>
    </row>
    <row r="85" spans="1:14" outlineLevel="1" x14ac:dyDescent="0.25">
      <c r="A85" s="51" t="s">
        <v>2815</v>
      </c>
      <c r="B85" s="68"/>
      <c r="E85" s="87"/>
      <c r="F85" s="77"/>
      <c r="G85" s="76"/>
      <c r="H85"/>
      <c r="I85" s="68"/>
      <c r="L85" s="87"/>
      <c r="M85" s="77"/>
      <c r="N85" s="76"/>
    </row>
    <row r="86" spans="1:14" outlineLevel="1" x14ac:dyDescent="0.25">
      <c r="A86" s="51" t="s">
        <v>2816</v>
      </c>
      <c r="B86" s="68"/>
      <c r="E86" s="87"/>
      <c r="F86" s="77"/>
      <c r="G86" s="76"/>
      <c r="H86"/>
      <c r="I86" s="68"/>
      <c r="L86" s="87"/>
      <c r="M86" s="77"/>
      <c r="N86" s="76"/>
    </row>
    <row r="87" spans="1:14" outlineLevel="1" x14ac:dyDescent="0.25">
      <c r="A87" s="51" t="s">
        <v>2817</v>
      </c>
      <c r="B87" s="68"/>
      <c r="E87" s="87"/>
      <c r="F87" s="77"/>
      <c r="G87" s="76"/>
      <c r="H87"/>
      <c r="I87" s="68"/>
      <c r="L87" s="87"/>
      <c r="M87" s="77"/>
      <c r="N87" s="76"/>
    </row>
    <row r="88" spans="1:14" ht="15" customHeight="1" x14ac:dyDescent="0.25">
      <c r="A88" s="70"/>
      <c r="B88" s="71" t="s">
        <v>486</v>
      </c>
      <c r="C88" s="70" t="s">
        <v>785</v>
      </c>
      <c r="D88" s="70"/>
      <c r="E88" s="72"/>
      <c r="F88" s="73"/>
      <c r="G88" s="73"/>
      <c r="H88"/>
      <c r="I88" s="94"/>
      <c r="J88" s="65"/>
      <c r="K88" s="65"/>
      <c r="L88" s="57"/>
      <c r="M88" s="83"/>
      <c r="N88" s="83"/>
    </row>
    <row r="89" spans="1:14" x14ac:dyDescent="0.25">
      <c r="A89" s="51" t="s">
        <v>2818</v>
      </c>
      <c r="B89" s="93" t="s">
        <v>488</v>
      </c>
      <c r="C89" s="129">
        <f>SUM(C90:C116)</f>
        <v>0</v>
      </c>
      <c r="G89" s="51"/>
      <c r="H89"/>
      <c r="I89" s="57"/>
      <c r="N89" s="51"/>
    </row>
    <row r="90" spans="1:14" x14ac:dyDescent="0.25">
      <c r="A90" s="51" t="s">
        <v>2819</v>
      </c>
      <c r="B90" s="51" t="s">
        <v>490</v>
      </c>
      <c r="C90" s="129" t="s">
        <v>80</v>
      </c>
      <c r="G90" s="51"/>
      <c r="H90"/>
      <c r="N90" s="51"/>
    </row>
    <row r="91" spans="1:14" x14ac:dyDescent="0.25">
      <c r="A91" s="51" t="s">
        <v>2820</v>
      </c>
      <c r="B91" s="51" t="s">
        <v>492</v>
      </c>
      <c r="C91" s="129" t="s">
        <v>80</v>
      </c>
      <c r="G91" s="51"/>
      <c r="H91"/>
      <c r="N91" s="51"/>
    </row>
    <row r="92" spans="1:14" x14ac:dyDescent="0.25">
      <c r="A92" s="51" t="s">
        <v>2821</v>
      </c>
      <c r="B92" s="51" t="s">
        <v>494</v>
      </c>
      <c r="C92" s="129" t="s">
        <v>80</v>
      </c>
      <c r="G92" s="51"/>
      <c r="H92"/>
      <c r="N92" s="51"/>
    </row>
    <row r="93" spans="1:14" x14ac:dyDescent="0.25">
      <c r="A93" s="51" t="s">
        <v>2822</v>
      </c>
      <c r="B93" s="51" t="s">
        <v>496</v>
      </c>
      <c r="C93" s="129" t="s">
        <v>80</v>
      </c>
      <c r="G93" s="51"/>
      <c r="H93"/>
      <c r="N93" s="51"/>
    </row>
    <row r="94" spans="1:14" x14ac:dyDescent="0.25">
      <c r="A94" s="51" t="s">
        <v>2823</v>
      </c>
      <c r="B94" s="51" t="s">
        <v>498</v>
      </c>
      <c r="C94" s="129" t="s">
        <v>80</v>
      </c>
      <c r="G94" s="51"/>
      <c r="H94"/>
      <c r="N94" s="51"/>
    </row>
    <row r="95" spans="1:14" x14ac:dyDescent="0.25">
      <c r="A95" s="51" t="s">
        <v>2824</v>
      </c>
      <c r="B95" s="51" t="s">
        <v>2287</v>
      </c>
      <c r="C95" s="129" t="s">
        <v>80</v>
      </c>
      <c r="G95" s="51"/>
      <c r="H95"/>
      <c r="N95" s="51"/>
    </row>
    <row r="96" spans="1:14" x14ac:dyDescent="0.25">
      <c r="A96" s="51" t="s">
        <v>2825</v>
      </c>
      <c r="B96" s="51" t="s">
        <v>501</v>
      </c>
      <c r="C96" s="129" t="s">
        <v>80</v>
      </c>
      <c r="G96" s="51"/>
      <c r="H96"/>
      <c r="N96" s="51"/>
    </row>
    <row r="97" spans="1:14" x14ac:dyDescent="0.25">
      <c r="A97" s="51" t="s">
        <v>2826</v>
      </c>
      <c r="B97" s="51" t="s">
        <v>503</v>
      </c>
      <c r="C97" s="129" t="s">
        <v>80</v>
      </c>
      <c r="G97" s="51"/>
      <c r="H97"/>
      <c r="N97" s="51"/>
    </row>
    <row r="98" spans="1:14" x14ac:dyDescent="0.25">
      <c r="A98" s="51" t="s">
        <v>2827</v>
      </c>
      <c r="B98" s="51" t="s">
        <v>505</v>
      </c>
      <c r="C98" s="129" t="s">
        <v>80</v>
      </c>
      <c r="G98" s="51"/>
      <c r="H98"/>
      <c r="N98" s="51"/>
    </row>
    <row r="99" spans="1:14" x14ac:dyDescent="0.25">
      <c r="A99" s="51" t="s">
        <v>2828</v>
      </c>
      <c r="B99" s="51" t="s">
        <v>507</v>
      </c>
      <c r="C99" s="129" t="s">
        <v>80</v>
      </c>
      <c r="G99" s="51"/>
      <c r="H99"/>
      <c r="N99" s="51"/>
    </row>
    <row r="100" spans="1:14" x14ac:dyDescent="0.25">
      <c r="A100" s="51" t="s">
        <v>2829</v>
      </c>
      <c r="B100" s="51" t="s">
        <v>509</v>
      </c>
      <c r="C100" s="129" t="s">
        <v>80</v>
      </c>
      <c r="G100" s="51"/>
      <c r="H100"/>
      <c r="N100" s="51"/>
    </row>
    <row r="101" spans="1:14" x14ac:dyDescent="0.25">
      <c r="A101" s="51" t="s">
        <v>2830</v>
      </c>
      <c r="B101" s="51" t="s">
        <v>511</v>
      </c>
      <c r="C101" s="129" t="s">
        <v>80</v>
      </c>
      <c r="G101" s="51"/>
      <c r="H101"/>
      <c r="N101" s="51"/>
    </row>
    <row r="102" spans="1:14" x14ac:dyDescent="0.25">
      <c r="A102" s="51" t="s">
        <v>2831</v>
      </c>
      <c r="B102" s="51" t="s">
        <v>513</v>
      </c>
      <c r="C102" s="129" t="s">
        <v>80</v>
      </c>
      <c r="G102" s="51"/>
      <c r="H102"/>
      <c r="N102" s="51"/>
    </row>
    <row r="103" spans="1:14" x14ac:dyDescent="0.25">
      <c r="A103" s="51" t="s">
        <v>2832</v>
      </c>
      <c r="B103" s="51" t="s">
        <v>515</v>
      </c>
      <c r="C103" s="129" t="s">
        <v>80</v>
      </c>
      <c r="G103" s="51"/>
      <c r="H103"/>
      <c r="N103" s="51"/>
    </row>
    <row r="104" spans="1:14" x14ac:dyDescent="0.25">
      <c r="A104" s="51" t="s">
        <v>2833</v>
      </c>
      <c r="B104" s="51" t="s">
        <v>517</v>
      </c>
      <c r="C104" s="129" t="s">
        <v>80</v>
      </c>
      <c r="G104" s="51"/>
      <c r="H104"/>
      <c r="N104" s="51"/>
    </row>
    <row r="105" spans="1:14" x14ac:dyDescent="0.25">
      <c r="A105" s="51" t="s">
        <v>2834</v>
      </c>
      <c r="B105" s="51" t="s">
        <v>2</v>
      </c>
      <c r="C105" s="129" t="s">
        <v>80</v>
      </c>
      <c r="G105" s="51"/>
      <c r="H105"/>
      <c r="N105" s="51"/>
    </row>
    <row r="106" spans="1:14" x14ac:dyDescent="0.25">
      <c r="A106" s="51" t="s">
        <v>2835</v>
      </c>
      <c r="B106" s="51" t="s">
        <v>520</v>
      </c>
      <c r="C106" s="129" t="s">
        <v>80</v>
      </c>
      <c r="G106" s="51"/>
      <c r="H106"/>
      <c r="N106" s="51"/>
    </row>
    <row r="107" spans="1:14" x14ac:dyDescent="0.25">
      <c r="A107" s="51" t="s">
        <v>2836</v>
      </c>
      <c r="B107" s="51" t="s">
        <v>522</v>
      </c>
      <c r="C107" s="129" t="s">
        <v>80</v>
      </c>
      <c r="G107" s="51"/>
      <c r="H107"/>
      <c r="N107" s="51"/>
    </row>
    <row r="108" spans="1:14" x14ac:dyDescent="0.25">
      <c r="A108" s="51" t="s">
        <v>2837</v>
      </c>
      <c r="B108" s="51" t="s">
        <v>524</v>
      </c>
      <c r="C108" s="129" t="s">
        <v>80</v>
      </c>
      <c r="G108" s="51"/>
      <c r="H108"/>
      <c r="N108" s="51"/>
    </row>
    <row r="109" spans="1:14" x14ac:dyDescent="0.25">
      <c r="A109" s="51" t="s">
        <v>2838</v>
      </c>
      <c r="B109" s="51" t="s">
        <v>526</v>
      </c>
      <c r="C109" s="129" t="s">
        <v>80</v>
      </c>
      <c r="G109" s="51"/>
      <c r="H109"/>
      <c r="N109" s="51"/>
    </row>
    <row r="110" spans="1:14" x14ac:dyDescent="0.25">
      <c r="A110" s="51" t="s">
        <v>2839</v>
      </c>
      <c r="B110" s="51" t="s">
        <v>528</v>
      </c>
      <c r="C110" s="129" t="s">
        <v>80</v>
      </c>
      <c r="G110" s="51"/>
      <c r="H110"/>
      <c r="N110" s="51"/>
    </row>
    <row r="111" spans="1:14" x14ac:dyDescent="0.25">
      <c r="A111" s="51" t="s">
        <v>2840</v>
      </c>
      <c r="B111" s="51" t="s">
        <v>530</v>
      </c>
      <c r="C111" s="129" t="s">
        <v>80</v>
      </c>
      <c r="G111" s="51"/>
      <c r="H111"/>
      <c r="N111" s="51"/>
    </row>
    <row r="112" spans="1:14" x14ac:dyDescent="0.25">
      <c r="A112" s="51" t="s">
        <v>2841</v>
      </c>
      <c r="B112" s="51" t="s">
        <v>532</v>
      </c>
      <c r="C112" s="129" t="s">
        <v>80</v>
      </c>
      <c r="G112" s="51"/>
      <c r="H112"/>
      <c r="N112" s="51"/>
    </row>
    <row r="113" spans="1:14" x14ac:dyDescent="0.25">
      <c r="A113" s="51" t="s">
        <v>2842</v>
      </c>
      <c r="B113" s="51" t="s">
        <v>534</v>
      </c>
      <c r="C113" s="129" t="s">
        <v>80</v>
      </c>
      <c r="G113" s="51"/>
      <c r="H113"/>
      <c r="N113" s="51"/>
    </row>
    <row r="114" spans="1:14" x14ac:dyDescent="0.25">
      <c r="A114" s="51" t="s">
        <v>2843</v>
      </c>
      <c r="B114" s="51" t="s">
        <v>536</v>
      </c>
      <c r="C114" s="129" t="s">
        <v>80</v>
      </c>
      <c r="G114" s="51"/>
      <c r="H114"/>
      <c r="N114" s="51"/>
    </row>
    <row r="115" spans="1:14" x14ac:dyDescent="0.25">
      <c r="A115" s="51" t="s">
        <v>2844</v>
      </c>
      <c r="B115" s="51" t="s">
        <v>538</v>
      </c>
      <c r="C115" s="129" t="s">
        <v>80</v>
      </c>
      <c r="G115" s="51"/>
      <c r="H115"/>
      <c r="N115" s="51"/>
    </row>
    <row r="116" spans="1:14" x14ac:dyDescent="0.25">
      <c r="A116" s="51" t="s">
        <v>2845</v>
      </c>
      <c r="B116" s="51" t="s">
        <v>5</v>
      </c>
      <c r="C116" s="129" t="s">
        <v>80</v>
      </c>
      <c r="G116" s="51"/>
      <c r="H116"/>
      <c r="N116" s="51"/>
    </row>
    <row r="117" spans="1:14" x14ac:dyDescent="0.25">
      <c r="A117" s="51" t="s">
        <v>2846</v>
      </c>
      <c r="B117" s="93" t="s">
        <v>304</v>
      </c>
      <c r="C117" s="129">
        <f>SUM(C118:C120)</f>
        <v>0</v>
      </c>
      <c r="G117" s="51"/>
      <c r="H117"/>
      <c r="I117" s="57"/>
      <c r="N117" s="51"/>
    </row>
    <row r="118" spans="1:14" x14ac:dyDescent="0.25">
      <c r="A118" s="51" t="s">
        <v>2847</v>
      </c>
      <c r="B118" s="51" t="s">
        <v>544</v>
      </c>
      <c r="C118" s="129" t="s">
        <v>80</v>
      </c>
      <c r="G118" s="51"/>
      <c r="H118"/>
      <c r="N118" s="51"/>
    </row>
    <row r="119" spans="1:14" x14ac:dyDescent="0.25">
      <c r="A119" s="51" t="s">
        <v>2848</v>
      </c>
      <c r="B119" s="51" t="s">
        <v>546</v>
      </c>
      <c r="C119" s="129" t="s">
        <v>80</v>
      </c>
      <c r="G119" s="51"/>
      <c r="H119"/>
      <c r="N119" s="51"/>
    </row>
    <row r="120" spans="1:14" x14ac:dyDescent="0.25">
      <c r="A120" s="51" t="s">
        <v>2849</v>
      </c>
      <c r="B120" s="51" t="s">
        <v>1</v>
      </c>
      <c r="C120" s="129" t="s">
        <v>80</v>
      </c>
      <c r="G120" s="51"/>
      <c r="H120"/>
      <c r="N120" s="51"/>
    </row>
    <row r="121" spans="1:14" x14ac:dyDescent="0.25">
      <c r="A121" s="51" t="s">
        <v>2850</v>
      </c>
      <c r="B121" s="93" t="s">
        <v>134</v>
      </c>
      <c r="C121" s="129">
        <f>SUM(C122:C132)</f>
        <v>0</v>
      </c>
      <c r="G121" s="51"/>
      <c r="H121"/>
      <c r="I121" s="57"/>
      <c r="N121" s="51"/>
    </row>
    <row r="122" spans="1:14" x14ac:dyDescent="0.25">
      <c r="A122" s="51" t="s">
        <v>2851</v>
      </c>
      <c r="B122" s="68" t="s">
        <v>306</v>
      </c>
      <c r="C122" s="129" t="s">
        <v>80</v>
      </c>
      <c r="G122" s="51"/>
      <c r="H122"/>
      <c r="I122" s="68"/>
      <c r="N122" s="51"/>
    </row>
    <row r="123" spans="1:14" x14ac:dyDescent="0.25">
      <c r="A123" s="51" t="s">
        <v>2852</v>
      </c>
      <c r="B123" s="51" t="s">
        <v>541</v>
      </c>
      <c r="C123" s="129" t="s">
        <v>80</v>
      </c>
      <c r="G123" s="51"/>
      <c r="H123"/>
      <c r="I123" s="68"/>
      <c r="N123" s="51"/>
    </row>
    <row r="124" spans="1:14" x14ac:dyDescent="0.25">
      <c r="A124" s="51" t="s">
        <v>2853</v>
      </c>
      <c r="B124" s="68" t="s">
        <v>308</v>
      </c>
      <c r="C124" s="129" t="s">
        <v>80</v>
      </c>
      <c r="G124" s="51"/>
      <c r="H124"/>
      <c r="I124" s="68"/>
      <c r="N124" s="51"/>
    </row>
    <row r="125" spans="1:14" x14ac:dyDescent="0.25">
      <c r="A125" s="51" t="s">
        <v>2854</v>
      </c>
      <c r="B125" s="68" t="s">
        <v>310</v>
      </c>
      <c r="C125" s="129" t="s">
        <v>80</v>
      </c>
      <c r="G125" s="51"/>
      <c r="H125"/>
      <c r="I125" s="68"/>
      <c r="N125" s="51"/>
    </row>
    <row r="126" spans="1:14" x14ac:dyDescent="0.25">
      <c r="A126" s="51" t="s">
        <v>2855</v>
      </c>
      <c r="B126" s="68" t="s">
        <v>11</v>
      </c>
      <c r="C126" s="129" t="s">
        <v>80</v>
      </c>
      <c r="G126" s="51"/>
      <c r="H126"/>
      <c r="I126" s="68"/>
      <c r="N126" s="51"/>
    </row>
    <row r="127" spans="1:14" x14ac:dyDescent="0.25">
      <c r="A127" s="51" t="s">
        <v>2856</v>
      </c>
      <c r="B127" s="68" t="s">
        <v>313</v>
      </c>
      <c r="C127" s="129" t="s">
        <v>80</v>
      </c>
      <c r="G127" s="51"/>
      <c r="H127"/>
      <c r="I127" s="68"/>
      <c r="N127" s="51"/>
    </row>
    <row r="128" spans="1:14" x14ac:dyDescent="0.25">
      <c r="A128" s="51" t="s">
        <v>2857</v>
      </c>
      <c r="B128" s="68" t="s">
        <v>315</v>
      </c>
      <c r="C128" s="129" t="s">
        <v>80</v>
      </c>
      <c r="G128" s="51"/>
      <c r="H128"/>
      <c r="I128" s="68"/>
      <c r="N128" s="51"/>
    </row>
    <row r="129" spans="1:14" x14ac:dyDescent="0.25">
      <c r="A129" s="51" t="s">
        <v>2858</v>
      </c>
      <c r="B129" s="68" t="s">
        <v>317</v>
      </c>
      <c r="C129" s="129" t="s">
        <v>80</v>
      </c>
      <c r="G129" s="51"/>
      <c r="H129"/>
      <c r="I129" s="68"/>
      <c r="N129" s="51"/>
    </row>
    <row r="130" spans="1:14" x14ac:dyDescent="0.25">
      <c r="A130" s="51" t="s">
        <v>2859</v>
      </c>
      <c r="B130" s="68" t="s">
        <v>319</v>
      </c>
      <c r="C130" s="129" t="s">
        <v>80</v>
      </c>
      <c r="G130" s="51"/>
      <c r="H130"/>
      <c r="I130" s="68"/>
      <c r="N130" s="51"/>
    </row>
    <row r="131" spans="1:14" x14ac:dyDescent="0.25">
      <c r="A131" s="51" t="s">
        <v>2860</v>
      </c>
      <c r="B131" s="68" t="s">
        <v>321</v>
      </c>
      <c r="C131" s="129" t="s">
        <v>80</v>
      </c>
      <c r="G131" s="51"/>
      <c r="H131"/>
      <c r="I131" s="68"/>
      <c r="N131" s="51"/>
    </row>
    <row r="132" spans="1:14" x14ac:dyDescent="0.25">
      <c r="A132" s="51" t="s">
        <v>2861</v>
      </c>
      <c r="B132" s="68" t="s">
        <v>134</v>
      </c>
      <c r="C132" s="129" t="s">
        <v>80</v>
      </c>
      <c r="G132" s="51"/>
      <c r="H132"/>
      <c r="I132" s="68"/>
      <c r="N132" s="51"/>
    </row>
    <row r="133" spans="1:14" outlineLevel="1" x14ac:dyDescent="0.25">
      <c r="A133" s="51" t="s">
        <v>2862</v>
      </c>
      <c r="B133" s="80" t="s">
        <v>138</v>
      </c>
      <c r="C133" s="129"/>
      <c r="G133" s="51"/>
      <c r="H133"/>
      <c r="I133" s="68"/>
      <c r="N133" s="51"/>
    </row>
    <row r="134" spans="1:14" outlineLevel="1" x14ac:dyDescent="0.25">
      <c r="A134" s="51" t="s">
        <v>2863</v>
      </c>
      <c r="B134" s="80" t="s">
        <v>138</v>
      </c>
      <c r="C134" s="129"/>
      <c r="G134" s="51"/>
      <c r="H134"/>
      <c r="I134" s="68"/>
      <c r="N134" s="51"/>
    </row>
    <row r="135" spans="1:14" outlineLevel="1" x14ac:dyDescent="0.25">
      <c r="A135" s="51" t="s">
        <v>2864</v>
      </c>
      <c r="B135" s="80" t="s">
        <v>138</v>
      </c>
      <c r="C135" s="129"/>
      <c r="G135" s="51"/>
      <c r="H135"/>
      <c r="I135" s="68"/>
      <c r="N135" s="51"/>
    </row>
    <row r="136" spans="1:14" outlineLevel="1" x14ac:dyDescent="0.25">
      <c r="A136" s="51" t="s">
        <v>2865</v>
      </c>
      <c r="B136" s="80" t="s">
        <v>138</v>
      </c>
      <c r="C136" s="129"/>
      <c r="G136" s="51"/>
      <c r="H136"/>
      <c r="I136" s="68"/>
      <c r="N136" s="51"/>
    </row>
    <row r="137" spans="1:14" outlineLevel="1" x14ac:dyDescent="0.25">
      <c r="A137" s="51" t="s">
        <v>2866</v>
      </c>
      <c r="B137" s="80" t="s">
        <v>138</v>
      </c>
      <c r="C137" s="129"/>
      <c r="G137" s="51"/>
      <c r="H137"/>
      <c r="I137" s="68"/>
      <c r="N137" s="51"/>
    </row>
    <row r="138" spans="1:14" outlineLevel="1" x14ac:dyDescent="0.25">
      <c r="A138" s="51" t="s">
        <v>2867</v>
      </c>
      <c r="B138" s="80" t="s">
        <v>138</v>
      </c>
      <c r="C138" s="129"/>
      <c r="G138" s="51"/>
      <c r="H138"/>
      <c r="I138" s="68"/>
      <c r="N138" s="51"/>
    </row>
    <row r="139" spans="1:14" outlineLevel="1" x14ac:dyDescent="0.25">
      <c r="A139" s="51" t="s">
        <v>2868</v>
      </c>
      <c r="B139" s="80" t="s">
        <v>138</v>
      </c>
      <c r="C139" s="129"/>
      <c r="G139" s="51"/>
      <c r="H139"/>
      <c r="I139" s="68"/>
      <c r="N139" s="51"/>
    </row>
    <row r="140" spans="1:14" outlineLevel="1" x14ac:dyDescent="0.25">
      <c r="A140" s="51" t="s">
        <v>2869</v>
      </c>
      <c r="B140" s="80" t="s">
        <v>138</v>
      </c>
      <c r="C140" s="129"/>
      <c r="G140" s="51"/>
      <c r="H140"/>
      <c r="I140" s="68"/>
      <c r="N140" s="51"/>
    </row>
    <row r="141" spans="1:14" outlineLevel="1" x14ac:dyDescent="0.25">
      <c r="A141" s="51" t="s">
        <v>2870</v>
      </c>
      <c r="B141" s="80" t="s">
        <v>138</v>
      </c>
      <c r="C141" s="129"/>
      <c r="G141" s="51"/>
      <c r="H141"/>
      <c r="I141" s="68"/>
      <c r="N141" s="51"/>
    </row>
    <row r="142" spans="1:14" outlineLevel="1" x14ac:dyDescent="0.25">
      <c r="A142" s="51" t="s">
        <v>2871</v>
      </c>
      <c r="B142" s="80" t="s">
        <v>138</v>
      </c>
      <c r="C142" s="129"/>
      <c r="G142" s="51"/>
      <c r="H142"/>
      <c r="I142" s="68"/>
      <c r="N142" s="51"/>
    </row>
    <row r="143" spans="1:14" ht="15" customHeight="1" x14ac:dyDescent="0.25">
      <c r="A143" s="70"/>
      <c r="B143" s="138" t="s">
        <v>1553</v>
      </c>
      <c r="C143" s="130" t="s">
        <v>785</v>
      </c>
      <c r="D143" s="70"/>
      <c r="E143" s="72"/>
      <c r="F143" s="70"/>
      <c r="G143" s="73"/>
      <c r="H143"/>
      <c r="I143" s="94"/>
      <c r="J143" s="65"/>
      <c r="K143" s="65"/>
      <c r="L143" s="57"/>
      <c r="M143" s="65"/>
      <c r="N143" s="83"/>
    </row>
    <row r="144" spans="1:14" x14ac:dyDescent="0.25">
      <c r="A144" s="51" t="s">
        <v>2872</v>
      </c>
      <c r="B144" s="68" t="s">
        <v>569</v>
      </c>
      <c r="C144" s="129" t="s">
        <v>80</v>
      </c>
      <c r="G144" s="51"/>
      <c r="H144"/>
      <c r="I144" s="68"/>
      <c r="N144" s="51"/>
    </row>
    <row r="145" spans="1:14" x14ac:dyDescent="0.25">
      <c r="A145" s="51" t="s">
        <v>2873</v>
      </c>
      <c r="B145" s="68" t="s">
        <v>569</v>
      </c>
      <c r="C145" s="129" t="s">
        <v>80</v>
      </c>
      <c r="G145" s="51"/>
      <c r="H145"/>
      <c r="I145" s="68"/>
      <c r="N145" s="51"/>
    </row>
    <row r="146" spans="1:14" x14ac:dyDescent="0.25">
      <c r="A146" s="51" t="s">
        <v>2874</v>
      </c>
      <c r="B146" s="68" t="s">
        <v>569</v>
      </c>
      <c r="C146" s="129" t="s">
        <v>80</v>
      </c>
      <c r="G146" s="51"/>
      <c r="H146"/>
      <c r="I146" s="68"/>
      <c r="N146" s="51"/>
    </row>
    <row r="147" spans="1:14" x14ac:dyDescent="0.25">
      <c r="A147" s="51" t="s">
        <v>2875</v>
      </c>
      <c r="B147" s="68" t="s">
        <v>569</v>
      </c>
      <c r="C147" s="129" t="s">
        <v>80</v>
      </c>
      <c r="G147" s="51"/>
      <c r="H147"/>
      <c r="I147" s="68"/>
      <c r="N147" s="51"/>
    </row>
    <row r="148" spans="1:14" x14ac:dyDescent="0.25">
      <c r="A148" s="51" t="s">
        <v>2876</v>
      </c>
      <c r="B148" s="68" t="s">
        <v>569</v>
      </c>
      <c r="C148" s="129" t="s">
        <v>80</v>
      </c>
      <c r="G148" s="51"/>
      <c r="H148"/>
      <c r="I148" s="68"/>
      <c r="N148" s="51"/>
    </row>
    <row r="149" spans="1:14" x14ac:dyDescent="0.25">
      <c r="A149" s="51" t="s">
        <v>2877</v>
      </c>
      <c r="B149" s="68" t="s">
        <v>569</v>
      </c>
      <c r="C149" s="129" t="s">
        <v>80</v>
      </c>
      <c r="G149" s="51"/>
      <c r="H149"/>
      <c r="I149" s="68"/>
      <c r="N149" s="51"/>
    </row>
    <row r="150" spans="1:14" x14ac:dyDescent="0.25">
      <c r="A150" s="51" t="s">
        <v>2878</v>
      </c>
      <c r="B150" s="68" t="s">
        <v>569</v>
      </c>
      <c r="C150" s="129" t="s">
        <v>80</v>
      </c>
      <c r="G150" s="51"/>
      <c r="H150"/>
      <c r="I150" s="68"/>
      <c r="N150" s="51"/>
    </row>
    <row r="151" spans="1:14" x14ac:dyDescent="0.25">
      <c r="A151" s="51" t="s">
        <v>2879</v>
      </c>
      <c r="B151" s="68" t="s">
        <v>569</v>
      </c>
      <c r="C151" s="129" t="s">
        <v>80</v>
      </c>
      <c r="G151" s="51"/>
      <c r="H151"/>
      <c r="I151" s="68"/>
      <c r="N151" s="51"/>
    </row>
    <row r="152" spans="1:14" x14ac:dyDescent="0.25">
      <c r="A152" s="51" t="s">
        <v>2880</v>
      </c>
      <c r="B152" s="68" t="s">
        <v>569</v>
      </c>
      <c r="C152" s="129" t="s">
        <v>80</v>
      </c>
      <c r="G152" s="51"/>
      <c r="H152"/>
      <c r="I152" s="68"/>
      <c r="N152" s="51"/>
    </row>
    <row r="153" spans="1:14" x14ac:dyDescent="0.25">
      <c r="A153" s="51" t="s">
        <v>2881</v>
      </c>
      <c r="B153" s="68" t="s">
        <v>569</v>
      </c>
      <c r="C153" s="129" t="s">
        <v>80</v>
      </c>
      <c r="G153" s="51"/>
      <c r="H153"/>
      <c r="I153" s="68"/>
      <c r="N153" s="51"/>
    </row>
    <row r="154" spans="1:14" x14ac:dyDescent="0.25">
      <c r="A154" s="51" t="s">
        <v>2882</v>
      </c>
      <c r="B154" s="68" t="s">
        <v>569</v>
      </c>
      <c r="C154" s="129" t="s">
        <v>80</v>
      </c>
      <c r="G154" s="51"/>
      <c r="H154"/>
      <c r="I154" s="68"/>
      <c r="N154" s="51"/>
    </row>
    <row r="155" spans="1:14" x14ac:dyDescent="0.25">
      <c r="A155" s="51" t="s">
        <v>2883</v>
      </c>
      <c r="B155" s="68" t="s">
        <v>569</v>
      </c>
      <c r="C155" s="129" t="s">
        <v>80</v>
      </c>
      <c r="G155" s="51"/>
      <c r="H155"/>
      <c r="I155" s="68"/>
      <c r="N155" s="51"/>
    </row>
    <row r="156" spans="1:14" x14ac:dyDescent="0.25">
      <c r="A156" s="51" t="s">
        <v>2884</v>
      </c>
      <c r="B156" s="68" t="s">
        <v>569</v>
      </c>
      <c r="C156" s="129" t="s">
        <v>80</v>
      </c>
      <c r="G156" s="51"/>
      <c r="H156"/>
      <c r="I156" s="68"/>
      <c r="N156" s="51"/>
    </row>
    <row r="157" spans="1:14" x14ac:dyDescent="0.25">
      <c r="A157" s="51" t="s">
        <v>2885</v>
      </c>
      <c r="B157" s="68" t="s">
        <v>569</v>
      </c>
      <c r="C157" s="129" t="s">
        <v>80</v>
      </c>
      <c r="G157" s="51"/>
      <c r="H157"/>
      <c r="I157" s="68"/>
      <c r="N157" s="51"/>
    </row>
    <row r="158" spans="1:14" x14ac:dyDescent="0.25">
      <c r="A158" s="51" t="s">
        <v>2886</v>
      </c>
      <c r="B158" s="68" t="s">
        <v>569</v>
      </c>
      <c r="C158" s="129" t="s">
        <v>80</v>
      </c>
      <c r="G158" s="51"/>
      <c r="H158"/>
      <c r="I158" s="68"/>
      <c r="N158" s="51"/>
    </row>
    <row r="159" spans="1:14" x14ac:dyDescent="0.25">
      <c r="A159" s="51" t="s">
        <v>2887</v>
      </c>
      <c r="B159" s="68" t="s">
        <v>569</v>
      </c>
      <c r="C159" s="129" t="s">
        <v>80</v>
      </c>
      <c r="G159" s="51"/>
      <c r="H159"/>
      <c r="I159" s="68"/>
      <c r="N159" s="51"/>
    </row>
    <row r="160" spans="1:14" x14ac:dyDescent="0.25">
      <c r="A160" s="51" t="s">
        <v>2888</v>
      </c>
      <c r="B160" s="68" t="s">
        <v>569</v>
      </c>
      <c r="C160" s="129" t="s">
        <v>80</v>
      </c>
      <c r="G160" s="51"/>
      <c r="H160"/>
      <c r="I160" s="68"/>
      <c r="N160" s="51"/>
    </row>
    <row r="161" spans="1:14" x14ac:dyDescent="0.25">
      <c r="A161" s="51" t="s">
        <v>2889</v>
      </c>
      <c r="B161" s="68" t="s">
        <v>569</v>
      </c>
      <c r="C161" s="129" t="s">
        <v>80</v>
      </c>
      <c r="G161" s="51"/>
      <c r="H161"/>
      <c r="I161" s="68"/>
      <c r="N161" s="51"/>
    </row>
    <row r="162" spans="1:14" x14ac:dyDescent="0.25">
      <c r="A162" s="51" t="s">
        <v>2890</v>
      </c>
      <c r="B162" s="68" t="s">
        <v>569</v>
      </c>
      <c r="C162" s="129" t="s">
        <v>80</v>
      </c>
      <c r="G162" s="51"/>
      <c r="H162"/>
      <c r="I162" s="68"/>
      <c r="N162" s="51"/>
    </row>
    <row r="163" spans="1:14" x14ac:dyDescent="0.25">
      <c r="A163" s="51" t="s">
        <v>2891</v>
      </c>
      <c r="B163" s="68" t="s">
        <v>569</v>
      </c>
      <c r="C163" s="129" t="s">
        <v>80</v>
      </c>
      <c r="G163" s="51"/>
      <c r="H163"/>
      <c r="I163" s="68"/>
      <c r="N163" s="51"/>
    </row>
    <row r="164" spans="1:14" x14ac:dyDescent="0.25">
      <c r="A164" s="51" t="s">
        <v>2892</v>
      </c>
      <c r="B164" s="68" t="s">
        <v>569</v>
      </c>
      <c r="C164" s="129" t="s">
        <v>80</v>
      </c>
      <c r="G164" s="51"/>
      <c r="H164"/>
      <c r="I164" s="68"/>
      <c r="N164" s="51"/>
    </row>
    <row r="165" spans="1:14" x14ac:dyDescent="0.25">
      <c r="A165" s="51" t="s">
        <v>2893</v>
      </c>
      <c r="B165" s="68" t="s">
        <v>569</v>
      </c>
      <c r="C165" s="129" t="s">
        <v>80</v>
      </c>
      <c r="G165" s="51"/>
      <c r="H165"/>
      <c r="I165" s="68"/>
      <c r="N165" s="51"/>
    </row>
    <row r="166" spans="1:14" x14ac:dyDescent="0.25">
      <c r="A166" s="51" t="s">
        <v>2894</v>
      </c>
      <c r="B166" s="68" t="s">
        <v>569</v>
      </c>
      <c r="C166" s="129" t="s">
        <v>80</v>
      </c>
      <c r="G166" s="51"/>
      <c r="H166"/>
      <c r="I166" s="68"/>
      <c r="N166" s="51"/>
    </row>
    <row r="167" spans="1:14" x14ac:dyDescent="0.25">
      <c r="A167" s="51" t="s">
        <v>2895</v>
      </c>
      <c r="B167" s="68" t="s">
        <v>569</v>
      </c>
      <c r="C167" s="129" t="s">
        <v>80</v>
      </c>
      <c r="G167" s="51"/>
      <c r="H167"/>
      <c r="I167" s="68"/>
      <c r="N167" s="51"/>
    </row>
    <row r="168" spans="1:14" x14ac:dyDescent="0.25">
      <c r="A168" s="51" t="s">
        <v>2896</v>
      </c>
      <c r="B168" s="68" t="s">
        <v>569</v>
      </c>
      <c r="C168" s="51" t="s">
        <v>80</v>
      </c>
      <c r="G168" s="51"/>
      <c r="H168"/>
      <c r="I168" s="68"/>
      <c r="N168" s="51"/>
    </row>
    <row r="169" spans="1:14" x14ac:dyDescent="0.25">
      <c r="A169" s="70"/>
      <c r="B169" s="71" t="s">
        <v>600</v>
      </c>
      <c r="C169" s="70" t="s">
        <v>785</v>
      </c>
      <c r="D169" s="70"/>
      <c r="E169" s="70"/>
      <c r="F169" s="73"/>
      <c r="G169" s="73"/>
      <c r="H169"/>
      <c r="I169" s="94"/>
      <c r="J169" s="65"/>
      <c r="K169" s="65"/>
      <c r="L169" s="65"/>
      <c r="M169" s="83"/>
      <c r="N169" s="83"/>
    </row>
    <row r="170" spans="1:14" x14ac:dyDescent="0.25">
      <c r="A170" s="51" t="s">
        <v>2897</v>
      </c>
      <c r="B170" s="51" t="s">
        <v>602</v>
      </c>
      <c r="C170" s="129" t="s">
        <v>80</v>
      </c>
      <c r="D170"/>
      <c r="E170"/>
      <c r="F170"/>
      <c r="G170"/>
      <c r="H170"/>
      <c r="K170"/>
      <c r="L170"/>
      <c r="M170"/>
      <c r="N170"/>
    </row>
    <row r="171" spans="1:14" x14ac:dyDescent="0.25">
      <c r="A171" s="51" t="s">
        <v>2898</v>
      </c>
      <c r="B171" s="51" t="s">
        <v>604</v>
      </c>
      <c r="C171" s="129" t="s">
        <v>80</v>
      </c>
      <c r="D171"/>
      <c r="E171"/>
      <c r="F171"/>
      <c r="G171"/>
      <c r="H171"/>
      <c r="K171"/>
      <c r="L171"/>
      <c r="M171"/>
      <c r="N171"/>
    </row>
    <row r="172" spans="1:14" x14ac:dyDescent="0.25">
      <c r="A172" s="51" t="s">
        <v>2899</v>
      </c>
      <c r="B172" s="51" t="s">
        <v>134</v>
      </c>
      <c r="C172" s="129" t="s">
        <v>80</v>
      </c>
      <c r="D172"/>
      <c r="E172"/>
      <c r="F172"/>
      <c r="G172"/>
      <c r="H172"/>
      <c r="K172"/>
      <c r="L172"/>
      <c r="M172"/>
      <c r="N172"/>
    </row>
    <row r="173" spans="1:14" outlineLevel="1" x14ac:dyDescent="0.25">
      <c r="A173" s="51" t="s">
        <v>2900</v>
      </c>
      <c r="C173" s="129"/>
      <c r="D173"/>
      <c r="E173"/>
      <c r="F173"/>
      <c r="G173"/>
      <c r="H173"/>
      <c r="K173"/>
      <c r="L173"/>
      <c r="M173"/>
      <c r="N173"/>
    </row>
    <row r="174" spans="1:14" outlineLevel="1" x14ac:dyDescent="0.25">
      <c r="A174" s="51" t="s">
        <v>2901</v>
      </c>
      <c r="C174" s="129"/>
      <c r="D174"/>
      <c r="E174"/>
      <c r="F174"/>
      <c r="G174"/>
      <c r="H174"/>
      <c r="K174"/>
      <c r="L174"/>
      <c r="M174"/>
      <c r="N174"/>
    </row>
    <row r="175" spans="1:14" outlineLevel="1" x14ac:dyDescent="0.25">
      <c r="A175" s="51" t="s">
        <v>2902</v>
      </c>
      <c r="C175" s="129"/>
      <c r="D175"/>
      <c r="E175"/>
      <c r="F175"/>
      <c r="G175"/>
      <c r="H175"/>
      <c r="K175"/>
      <c r="L175"/>
      <c r="M175"/>
      <c r="N175"/>
    </row>
    <row r="176" spans="1:14" outlineLevel="1" x14ac:dyDescent="0.25">
      <c r="A176" s="51" t="s">
        <v>2903</v>
      </c>
      <c r="C176" s="129"/>
      <c r="D176"/>
      <c r="E176"/>
      <c r="F176"/>
      <c r="G176"/>
      <c r="H176"/>
      <c r="K176"/>
      <c r="L176"/>
      <c r="M176"/>
      <c r="N176"/>
    </row>
    <row r="177" spans="1:14" x14ac:dyDescent="0.25">
      <c r="A177" s="70"/>
      <c r="B177" s="71" t="s">
        <v>612</v>
      </c>
      <c r="C177" s="70" t="s">
        <v>785</v>
      </c>
      <c r="D177" s="70"/>
      <c r="E177" s="70"/>
      <c r="F177" s="73"/>
      <c r="G177" s="73"/>
      <c r="H177"/>
      <c r="I177" s="94"/>
      <c r="J177" s="65"/>
      <c r="K177" s="65"/>
      <c r="L177" s="65"/>
      <c r="M177" s="83"/>
      <c r="N177" s="83"/>
    </row>
    <row r="178" spans="1:14" x14ac:dyDescent="0.25">
      <c r="A178" s="51" t="s">
        <v>2904</v>
      </c>
      <c r="B178" s="51" t="s">
        <v>614</v>
      </c>
      <c r="C178" s="129" t="s">
        <v>80</v>
      </c>
      <c r="D178" s="96"/>
      <c r="E178" s="96"/>
      <c r="F178" s="87"/>
      <c r="G178" s="76"/>
      <c r="H178"/>
      <c r="K178" s="96"/>
      <c r="L178" s="96"/>
      <c r="M178" s="87"/>
      <c r="N178" s="76"/>
    </row>
    <row r="179" spans="1:14" x14ac:dyDescent="0.25">
      <c r="A179" s="51" t="s">
        <v>2905</v>
      </c>
      <c r="B179" s="51" t="s">
        <v>616</v>
      </c>
      <c r="C179" s="129" t="s">
        <v>80</v>
      </c>
      <c r="D179" s="96"/>
      <c r="E179" s="96"/>
      <c r="F179" s="87"/>
      <c r="G179" s="76"/>
      <c r="H179"/>
      <c r="K179" s="96"/>
      <c r="L179" s="96"/>
      <c r="M179" s="87"/>
      <c r="N179" s="76"/>
    </row>
    <row r="180" spans="1:14" x14ac:dyDescent="0.25">
      <c r="A180" s="51" t="s">
        <v>2906</v>
      </c>
      <c r="B180" s="51" t="s">
        <v>134</v>
      </c>
      <c r="C180" s="129" t="s">
        <v>80</v>
      </c>
      <c r="D180" s="96"/>
      <c r="E180" s="96"/>
      <c r="F180" s="87"/>
      <c r="G180" s="76"/>
      <c r="H180"/>
      <c r="K180" s="96"/>
      <c r="L180" s="96"/>
      <c r="M180" s="87"/>
      <c r="N180" s="76"/>
    </row>
    <row r="181" spans="1:14" outlineLevel="1" x14ac:dyDescent="0.25">
      <c r="A181" s="51" t="s">
        <v>2907</v>
      </c>
      <c r="C181" s="129"/>
      <c r="D181" s="96"/>
      <c r="E181" s="96"/>
      <c r="F181" s="87"/>
      <c r="G181" s="76"/>
      <c r="H181"/>
      <c r="K181" s="96"/>
      <c r="L181" s="96"/>
      <c r="M181" s="87"/>
      <c r="N181" s="76"/>
    </row>
    <row r="182" spans="1:14" outlineLevel="1" x14ac:dyDescent="0.25">
      <c r="A182" s="51" t="s">
        <v>2908</v>
      </c>
      <c r="C182" s="129"/>
      <c r="D182" s="96"/>
      <c r="E182" s="96"/>
      <c r="F182" s="87"/>
      <c r="G182" s="76"/>
      <c r="H182"/>
      <c r="K182" s="96"/>
      <c r="L182" s="96"/>
      <c r="M182" s="87"/>
      <c r="N182" s="76"/>
    </row>
    <row r="183" spans="1:14" outlineLevel="1" x14ac:dyDescent="0.25">
      <c r="A183" s="51" t="s">
        <v>2909</v>
      </c>
      <c r="C183" s="129"/>
      <c r="D183" s="96"/>
      <c r="E183" s="96"/>
      <c r="F183" s="87"/>
      <c r="G183" s="76"/>
      <c r="H183"/>
      <c r="K183" s="96"/>
      <c r="L183" s="96"/>
      <c r="M183" s="87"/>
      <c r="N183" s="76"/>
    </row>
    <row r="184" spans="1:14" outlineLevel="1" x14ac:dyDescent="0.25">
      <c r="A184" s="51" t="s">
        <v>2910</v>
      </c>
      <c r="C184" s="129"/>
      <c r="D184" s="96"/>
      <c r="E184" s="96"/>
      <c r="F184" s="87"/>
      <c r="G184" s="76"/>
      <c r="H184"/>
      <c r="K184" s="96"/>
      <c r="L184" s="96"/>
      <c r="M184" s="87"/>
      <c r="N184" s="76"/>
    </row>
    <row r="185" spans="1:14" outlineLevel="1" x14ac:dyDescent="0.25">
      <c r="A185" s="51" t="s">
        <v>2911</v>
      </c>
      <c r="C185" s="129"/>
      <c r="D185" s="96"/>
      <c r="E185" s="96"/>
      <c r="F185" s="87"/>
      <c r="G185" s="76"/>
      <c r="H185"/>
      <c r="K185" s="96"/>
      <c r="L185" s="96"/>
      <c r="M185" s="87"/>
      <c r="N185" s="76"/>
    </row>
    <row r="186" spans="1:14" outlineLevel="1" x14ac:dyDescent="0.25">
      <c r="A186" s="51" t="s">
        <v>2912</v>
      </c>
      <c r="C186" s="129"/>
      <c r="D186" s="96"/>
      <c r="E186" s="96"/>
      <c r="F186" s="87"/>
      <c r="G186" s="76"/>
      <c r="H186"/>
      <c r="K186" s="96"/>
      <c r="L186" s="96"/>
      <c r="M186" s="87"/>
      <c r="N186" s="76"/>
    </row>
    <row r="187" spans="1:14" x14ac:dyDescent="0.25">
      <c r="A187" s="70"/>
      <c r="B187" s="71" t="s">
        <v>912</v>
      </c>
      <c r="C187" s="70" t="s">
        <v>105</v>
      </c>
      <c r="D187" s="70"/>
      <c r="E187" s="70"/>
      <c r="F187" s="70" t="s">
        <v>785</v>
      </c>
      <c r="G187" s="73"/>
      <c r="H187"/>
      <c r="I187" s="94"/>
      <c r="J187" s="65"/>
      <c r="K187" s="65"/>
      <c r="L187" s="65"/>
      <c r="M187" s="65"/>
      <c r="N187" s="83"/>
    </row>
    <row r="188" spans="1:14" x14ac:dyDescent="0.25">
      <c r="A188" s="51" t="s">
        <v>2913</v>
      </c>
      <c r="B188" s="68" t="s">
        <v>914</v>
      </c>
      <c r="C188" s="132" t="s">
        <v>80</v>
      </c>
      <c r="D188" s="96"/>
      <c r="E188" s="96"/>
      <c r="F188" s="139" t="str">
        <f>IF($C$192=0,"",IF(C188="[for completion]","",C188/$C$192))</f>
        <v/>
      </c>
      <c r="G188" s="76"/>
      <c r="H188"/>
      <c r="I188" s="68"/>
      <c r="K188" s="96"/>
      <c r="L188" s="96"/>
      <c r="M188" s="77"/>
      <c r="N188" s="76"/>
    </row>
    <row r="189" spans="1:14" x14ac:dyDescent="0.25">
      <c r="A189" s="51" t="s">
        <v>2914</v>
      </c>
      <c r="B189" s="68" t="s">
        <v>916</v>
      </c>
      <c r="C189" s="132" t="s">
        <v>80</v>
      </c>
      <c r="D189" s="96"/>
      <c r="E189" s="96"/>
      <c r="F189" s="139" t="str">
        <f>IF($C$192=0,"",IF(C189="[for completion]","",C189/$C$192))</f>
        <v/>
      </c>
      <c r="G189" s="76"/>
      <c r="H189"/>
      <c r="I189" s="68"/>
      <c r="K189" s="96"/>
      <c r="L189" s="96"/>
      <c r="M189" s="77"/>
      <c r="N189" s="76"/>
    </row>
    <row r="190" spans="1:14" x14ac:dyDescent="0.25">
      <c r="A190" s="51" t="s">
        <v>2915</v>
      </c>
      <c r="B190" s="68" t="s">
        <v>918</v>
      </c>
      <c r="C190" s="132" t="s">
        <v>80</v>
      </c>
      <c r="D190" s="96"/>
      <c r="E190" s="96"/>
      <c r="F190" s="139" t="str">
        <f>IF($C$192=0,"",IF(C190="[for completion]","",C190/$C$192))</f>
        <v/>
      </c>
      <c r="G190" s="76"/>
      <c r="H190"/>
      <c r="I190" s="68"/>
      <c r="K190" s="96"/>
      <c r="L190" s="96"/>
      <c r="M190" s="77"/>
      <c r="N190" s="76"/>
    </row>
    <row r="191" spans="1:14" ht="15" customHeight="1" x14ac:dyDescent="0.25">
      <c r="A191" s="51" t="s">
        <v>2916</v>
      </c>
      <c r="B191" s="68" t="s">
        <v>920</v>
      </c>
      <c r="C191" s="132" t="s">
        <v>80</v>
      </c>
      <c r="D191" s="96"/>
      <c r="E191" s="96"/>
      <c r="F191" s="139" t="str">
        <f>IF($C$192=0,"",IF(C191="[for completion]","",C191/$C$192))</f>
        <v/>
      </c>
      <c r="G191" s="76"/>
      <c r="H191"/>
      <c r="I191" s="68"/>
      <c r="K191" s="96"/>
      <c r="L191" s="96"/>
      <c r="M191" s="77"/>
      <c r="N191" s="76"/>
    </row>
    <row r="192" spans="1:14" ht="15" customHeight="1" x14ac:dyDescent="0.25">
      <c r="A192" s="51" t="s">
        <v>2917</v>
      </c>
      <c r="B192" s="78" t="s">
        <v>136</v>
      </c>
      <c r="C192" s="134">
        <f>SUM(C188:C191)</f>
        <v>0</v>
      </c>
      <c r="D192" s="96"/>
      <c r="E192" s="96"/>
      <c r="F192" s="129">
        <f>SUM(F188:F191)</f>
        <v>0</v>
      </c>
      <c r="G192" s="76"/>
      <c r="H192"/>
      <c r="I192" s="68"/>
      <c r="K192" s="96"/>
      <c r="L192" s="96"/>
      <c r="M192" s="77"/>
      <c r="N192" s="76"/>
    </row>
    <row r="193" spans="1:14" ht="15" customHeight="1" outlineLevel="1" x14ac:dyDescent="0.25">
      <c r="A193" s="51" t="s">
        <v>2918</v>
      </c>
      <c r="B193" s="80" t="s">
        <v>923</v>
      </c>
      <c r="D193" s="96"/>
      <c r="E193" s="96"/>
      <c r="F193" s="139" t="str">
        <f>IF($C$192=0,"",IF(C193="[for completion]","",C193/$C$192))</f>
        <v/>
      </c>
      <c r="G193" s="76"/>
      <c r="H193"/>
      <c r="I193" s="68"/>
      <c r="K193" s="96"/>
      <c r="L193" s="96"/>
      <c r="M193" s="77"/>
      <c r="N193" s="76"/>
    </row>
    <row r="194" spans="1:14" ht="15" customHeight="1" outlineLevel="1" x14ac:dyDescent="0.25">
      <c r="A194" s="51" t="s">
        <v>2919</v>
      </c>
      <c r="B194" s="80" t="s">
        <v>925</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2920</v>
      </c>
      <c r="B195" s="80" t="s">
        <v>927</v>
      </c>
      <c r="D195" s="96"/>
      <c r="E195" s="96"/>
      <c r="F195" s="139" t="str">
        <f t="shared" si="2"/>
        <v/>
      </c>
      <c r="G195" s="76"/>
      <c r="H195"/>
      <c r="I195" s="68"/>
      <c r="K195" s="96"/>
      <c r="L195" s="96"/>
      <c r="M195" s="77"/>
      <c r="N195" s="76"/>
    </row>
    <row r="196" spans="1:14" ht="15" customHeight="1" outlineLevel="1" x14ac:dyDescent="0.25">
      <c r="A196" s="51" t="s">
        <v>2921</v>
      </c>
      <c r="B196" s="80" t="s">
        <v>929</v>
      </c>
      <c r="D196" s="96"/>
      <c r="E196" s="96"/>
      <c r="F196" s="139" t="str">
        <f t="shared" si="2"/>
        <v/>
      </c>
      <c r="G196" s="76"/>
      <c r="H196"/>
      <c r="I196" s="68"/>
      <c r="K196" s="96"/>
      <c r="L196" s="96"/>
      <c r="M196" s="77"/>
      <c r="N196" s="76"/>
    </row>
    <row r="197" spans="1:14" ht="15" customHeight="1" outlineLevel="1" x14ac:dyDescent="0.25">
      <c r="A197" s="51" t="s">
        <v>2922</v>
      </c>
      <c r="B197" s="80" t="s">
        <v>931</v>
      </c>
      <c r="D197" s="96"/>
      <c r="E197" s="96"/>
      <c r="F197" s="139" t="str">
        <f t="shared" si="2"/>
        <v/>
      </c>
      <c r="G197" s="76"/>
      <c r="H197"/>
      <c r="I197" s="68"/>
      <c r="K197" s="96"/>
      <c r="L197" s="96"/>
      <c r="M197" s="77"/>
      <c r="N197" s="76"/>
    </row>
    <row r="198" spans="1:14" ht="15" customHeight="1" outlineLevel="1" x14ac:dyDescent="0.25">
      <c r="A198" s="51" t="s">
        <v>2923</v>
      </c>
      <c r="B198" s="80" t="s">
        <v>933</v>
      </c>
      <c r="D198" s="96"/>
      <c r="E198" s="96"/>
      <c r="F198" s="139" t="str">
        <f t="shared" si="2"/>
        <v/>
      </c>
      <c r="G198" s="76"/>
      <c r="H198"/>
      <c r="I198" s="68"/>
      <c r="K198" s="96"/>
      <c r="L198" s="96"/>
      <c r="M198" s="77"/>
      <c r="N198" s="76"/>
    </row>
    <row r="199" spans="1:14" ht="15" customHeight="1" outlineLevel="1" x14ac:dyDescent="0.25">
      <c r="A199" s="51" t="s">
        <v>2924</v>
      </c>
      <c r="B199" s="80" t="s">
        <v>935</v>
      </c>
      <c r="D199" s="96"/>
      <c r="E199" s="96"/>
      <c r="F199" s="139" t="str">
        <f t="shared" si="2"/>
        <v/>
      </c>
      <c r="G199" s="76"/>
      <c r="H199"/>
      <c r="I199" s="68"/>
      <c r="K199" s="96"/>
      <c r="L199" s="96"/>
      <c r="M199" s="77"/>
      <c r="N199" s="76"/>
    </row>
    <row r="200" spans="1:14" ht="15" customHeight="1" outlineLevel="1" x14ac:dyDescent="0.25">
      <c r="A200" s="51" t="s">
        <v>2925</v>
      </c>
      <c r="B200" s="80"/>
      <c r="D200" s="96"/>
      <c r="E200" s="96"/>
      <c r="F200" s="77"/>
      <c r="G200" s="76"/>
      <c r="H200"/>
      <c r="I200" s="68"/>
      <c r="K200" s="96"/>
      <c r="L200" s="96"/>
      <c r="M200" s="77"/>
      <c r="N200" s="76"/>
    </row>
    <row r="201" spans="1:14" ht="15" customHeight="1" outlineLevel="1" x14ac:dyDescent="0.25">
      <c r="A201" s="51" t="s">
        <v>2926</v>
      </c>
      <c r="B201" s="80"/>
      <c r="D201" s="96"/>
      <c r="E201" s="96"/>
      <c r="F201" s="77"/>
      <c r="G201" s="76"/>
      <c r="H201"/>
      <c r="I201" s="68"/>
      <c r="K201" s="96"/>
      <c r="L201" s="96"/>
      <c r="M201" s="77"/>
      <c r="N201" s="76"/>
    </row>
    <row r="202" spans="1:14" ht="15" customHeight="1" outlineLevel="1" x14ac:dyDescent="0.25">
      <c r="A202" s="51" t="s">
        <v>2927</v>
      </c>
      <c r="B202" s="80"/>
      <c r="D202" s="96"/>
      <c r="E202" s="96"/>
      <c r="F202" s="77"/>
      <c r="G202" s="76"/>
      <c r="H202"/>
      <c r="I202" s="68"/>
      <c r="K202" s="96"/>
      <c r="L202" s="96"/>
      <c r="M202" s="77"/>
      <c r="N202" s="76"/>
    </row>
    <row r="203" spans="1:14" ht="15" customHeight="1" outlineLevel="1" x14ac:dyDescent="0.25">
      <c r="A203" s="51" t="s">
        <v>2928</v>
      </c>
      <c r="B203" s="80"/>
      <c r="D203" s="96"/>
      <c r="E203" s="96"/>
      <c r="F203" s="77"/>
      <c r="G203" s="76"/>
      <c r="H203"/>
      <c r="I203" s="68"/>
      <c r="K203" s="96"/>
      <c r="L203" s="96"/>
      <c r="M203" s="77"/>
      <c r="N203" s="76"/>
    </row>
    <row r="204" spans="1:14" ht="15" customHeight="1" outlineLevel="1" x14ac:dyDescent="0.25">
      <c r="A204" s="51" t="s">
        <v>2929</v>
      </c>
      <c r="B204" s="68"/>
      <c r="D204" s="96"/>
      <c r="E204" s="96"/>
      <c r="F204" s="77"/>
      <c r="G204" s="76"/>
      <c r="H204"/>
      <c r="I204" s="68"/>
      <c r="K204" s="96"/>
      <c r="L204" s="96"/>
      <c r="M204" s="77"/>
      <c r="N204" s="76"/>
    </row>
    <row r="205" spans="1:14" outlineLevel="1" x14ac:dyDescent="0.25">
      <c r="A205" s="51" t="s">
        <v>2930</v>
      </c>
      <c r="B205" s="81"/>
      <c r="C205" s="81"/>
      <c r="D205" s="81"/>
      <c r="E205" s="81"/>
      <c r="F205" s="77"/>
      <c r="G205" s="76"/>
      <c r="H205"/>
      <c r="I205" s="78"/>
      <c r="J205" s="68"/>
      <c r="K205" s="96"/>
      <c r="L205" s="96"/>
      <c r="M205" s="87"/>
      <c r="N205" s="76"/>
    </row>
    <row r="206" spans="1:14" ht="15" customHeight="1" x14ac:dyDescent="0.25">
      <c r="A206" s="70"/>
      <c r="B206" s="137" t="s">
        <v>942</v>
      </c>
      <c r="C206" s="70" t="s">
        <v>785</v>
      </c>
      <c r="D206" s="70"/>
      <c r="E206" s="70"/>
      <c r="F206" s="73"/>
      <c r="G206" s="73"/>
      <c r="H206"/>
      <c r="I206" s="94"/>
      <c r="J206" s="65"/>
      <c r="K206" s="65"/>
      <c r="L206" s="65"/>
      <c r="M206" s="83"/>
      <c r="N206" s="83"/>
    </row>
    <row r="207" spans="1:14" x14ac:dyDescent="0.25">
      <c r="A207" s="51" t="s">
        <v>2931</v>
      </c>
      <c r="B207" s="51" t="s">
        <v>637</v>
      </c>
      <c r="C207" s="129" t="s">
        <v>80</v>
      </c>
      <c r="D207"/>
      <c r="E207" s="49"/>
      <c r="F207" s="49"/>
      <c r="G207"/>
      <c r="H207"/>
      <c r="K207"/>
      <c r="L207" s="49"/>
      <c r="M207" s="49"/>
      <c r="N207"/>
    </row>
    <row r="208" spans="1:14" outlineLevel="1" x14ac:dyDescent="0.25">
      <c r="A208" s="51" t="s">
        <v>2932</v>
      </c>
      <c r="B208" s="121" t="s">
        <v>2658</v>
      </c>
      <c r="C208" s="127" t="s">
        <v>80</v>
      </c>
      <c r="D208"/>
      <c r="E208" s="49"/>
      <c r="F208" s="49"/>
      <c r="G208"/>
      <c r="H208"/>
      <c r="K208"/>
      <c r="L208" s="49"/>
      <c r="M208" s="49"/>
      <c r="N208"/>
    </row>
    <row r="209" spans="1:14" outlineLevel="1" x14ac:dyDescent="0.25">
      <c r="A209" s="51" t="s">
        <v>2933</v>
      </c>
      <c r="D209"/>
      <c r="E209" s="49"/>
      <c r="F209" s="49"/>
      <c r="G209"/>
      <c r="H209"/>
      <c r="K209"/>
      <c r="L209" s="49"/>
      <c r="M209" s="49"/>
      <c r="N209"/>
    </row>
    <row r="210" spans="1:14" outlineLevel="1" x14ac:dyDescent="0.25">
      <c r="A210" s="51" t="s">
        <v>2934</v>
      </c>
      <c r="D210"/>
      <c r="E210" s="49"/>
      <c r="F210" s="49"/>
      <c r="G210"/>
      <c r="H210"/>
      <c r="K210"/>
      <c r="L210" s="49"/>
      <c r="M210" s="49"/>
      <c r="N210"/>
    </row>
    <row r="211" spans="1:14" outlineLevel="1" x14ac:dyDescent="0.25">
      <c r="A211" s="51" t="s">
        <v>2935</v>
      </c>
      <c r="D211"/>
      <c r="E211" s="49"/>
      <c r="F211" s="49"/>
      <c r="G211"/>
      <c r="H211"/>
      <c r="K211"/>
      <c r="L211" s="49"/>
      <c r="M211" s="49"/>
      <c r="N211"/>
    </row>
    <row r="212" spans="1:14" x14ac:dyDescent="0.25">
      <c r="A212" s="70"/>
      <c r="B212" s="71" t="s">
        <v>948</v>
      </c>
      <c r="C212" s="70" t="s">
        <v>785</v>
      </c>
      <c r="D212" s="70"/>
      <c r="E212" s="70"/>
      <c r="F212" s="73"/>
      <c r="G212" s="73"/>
      <c r="H212"/>
      <c r="I212" s="94"/>
      <c r="J212" s="65"/>
      <c r="K212" s="65"/>
      <c r="L212" s="65"/>
      <c r="M212" s="83"/>
      <c r="N212" s="83"/>
    </row>
    <row r="213" spans="1:14" ht="15" customHeight="1" x14ac:dyDescent="0.25">
      <c r="A213" s="51" t="s">
        <v>2936</v>
      </c>
      <c r="B213" s="51" t="s">
        <v>950</v>
      </c>
      <c r="C213" s="129" t="s">
        <v>80</v>
      </c>
      <c r="D213"/>
      <c r="E213"/>
      <c r="F213"/>
      <c r="G213"/>
      <c r="H213"/>
      <c r="K213"/>
      <c r="L213"/>
      <c r="M213"/>
      <c r="N213"/>
    </row>
    <row r="214" spans="1:14" outlineLevel="1" x14ac:dyDescent="0.25">
      <c r="A214" s="51" t="s">
        <v>2937</v>
      </c>
      <c r="D214"/>
      <c r="E214"/>
      <c r="F214"/>
      <c r="G214"/>
      <c r="H214"/>
      <c r="K214"/>
      <c r="L214"/>
      <c r="M214"/>
      <c r="N214"/>
    </row>
    <row r="215" spans="1:14" outlineLevel="1" x14ac:dyDescent="0.25">
      <c r="A215" s="51" t="s">
        <v>2938</v>
      </c>
      <c r="D215"/>
      <c r="E215"/>
      <c r="F215"/>
      <c r="G215"/>
      <c r="H215"/>
      <c r="K215"/>
      <c r="L215"/>
      <c r="M215"/>
      <c r="N215"/>
    </row>
    <row r="216" spans="1:14" outlineLevel="1" x14ac:dyDescent="0.25">
      <c r="A216" s="51" t="s">
        <v>2939</v>
      </c>
      <c r="D216"/>
      <c r="E216"/>
      <c r="F216"/>
      <c r="G216"/>
      <c r="H216"/>
      <c r="K216"/>
      <c r="L216"/>
      <c r="M216"/>
      <c r="N216"/>
    </row>
    <row r="217" spans="1:14" outlineLevel="1" x14ac:dyDescent="0.25">
      <c r="A217" s="51" t="s">
        <v>2940</v>
      </c>
      <c r="D217"/>
      <c r="E217"/>
      <c r="F217"/>
      <c r="G217"/>
      <c r="H217"/>
      <c r="K217"/>
      <c r="L217"/>
      <c r="M217"/>
      <c r="N217"/>
    </row>
    <row r="218" spans="1:14" outlineLevel="1" x14ac:dyDescent="0.25">
      <c r="A218" s="51" t="s">
        <v>2941</v>
      </c>
    </row>
    <row r="219" spans="1:14" outlineLevel="1" x14ac:dyDescent="0.25">
      <c r="A219" s="51" t="s">
        <v>2942</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75" zoomScaleNormal="75" workbookViewId="0">
      <selection activeCell="X50" sqref="X50"/>
    </sheetView>
  </sheetViews>
  <sheetFormatPr defaultRowHeight="15" x14ac:dyDescent="0.25"/>
  <cols>
    <col min="1" max="1" width="13.28515625" customWidth="1"/>
    <col min="2" max="2" width="59" customWidth="1"/>
    <col min="3" max="7" width="36.7109375" customWidth="1"/>
  </cols>
  <sheetData>
    <row r="1" spans="1:9" ht="45" customHeight="1" x14ac:dyDescent="0.25">
      <c r="A1" s="459" t="s">
        <v>1513</v>
      </c>
      <c r="B1" s="459"/>
    </row>
    <row r="2" spans="1:9" ht="31.5" x14ac:dyDescent="0.25">
      <c r="A2" s="48" t="s">
        <v>2751</v>
      </c>
      <c r="B2" s="48"/>
      <c r="C2" s="49"/>
      <c r="D2" s="49"/>
      <c r="E2" s="49"/>
      <c r="F2" s="216" t="s">
        <v>3071</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08" t="s">
        <v>2087</v>
      </c>
      <c r="F5" s="509"/>
      <c r="G5" s="157" t="s">
        <v>2086</v>
      </c>
      <c r="H5" s="155"/>
    </row>
    <row r="6" spans="1:9" x14ac:dyDescent="0.25">
      <c r="A6" s="51"/>
      <c r="B6" s="51"/>
      <c r="C6" s="51"/>
      <c r="D6" s="51"/>
      <c r="F6" s="158"/>
      <c r="G6" s="158"/>
    </row>
    <row r="7" spans="1:9" ht="18.75" customHeight="1" x14ac:dyDescent="0.25">
      <c r="A7" s="55"/>
      <c r="B7" s="461" t="s">
        <v>2114</v>
      </c>
      <c r="C7" s="462"/>
      <c r="D7" s="159"/>
      <c r="E7" s="461" t="s">
        <v>2103</v>
      </c>
      <c r="F7" s="460"/>
      <c r="G7" s="460"/>
      <c r="H7" s="462"/>
    </row>
    <row r="8" spans="1:9" ht="18.75" customHeight="1" x14ac:dyDescent="0.25">
      <c r="A8" s="51"/>
      <c r="B8" s="510" t="s">
        <v>2080</v>
      </c>
      <c r="C8" s="511"/>
      <c r="D8" s="159"/>
      <c r="E8" s="512" t="s">
        <v>80</v>
      </c>
      <c r="F8" s="513"/>
      <c r="G8" s="513"/>
      <c r="H8" s="514"/>
    </row>
    <row r="9" spans="1:9" ht="18.75" customHeight="1" x14ac:dyDescent="0.25">
      <c r="A9" s="51"/>
      <c r="B9" s="510" t="s">
        <v>2084</v>
      </c>
      <c r="C9" s="511"/>
      <c r="D9" s="160"/>
      <c r="E9" s="512"/>
      <c r="F9" s="513"/>
      <c r="G9" s="513"/>
      <c r="H9" s="514"/>
      <c r="I9" s="155"/>
    </row>
    <row r="10" spans="1:9" x14ac:dyDescent="0.25">
      <c r="A10" s="161"/>
      <c r="B10" s="515"/>
      <c r="C10" s="515"/>
      <c r="D10" s="159"/>
      <c r="E10" s="512"/>
      <c r="F10" s="513"/>
      <c r="G10" s="513"/>
      <c r="H10" s="514"/>
      <c r="I10" s="155"/>
    </row>
    <row r="11" spans="1:9" ht="15.75" thickBot="1" x14ac:dyDescent="0.3">
      <c r="A11" s="161"/>
      <c r="B11" s="516"/>
      <c r="C11" s="517"/>
      <c r="D11" s="160"/>
      <c r="E11" s="512"/>
      <c r="F11" s="513"/>
      <c r="G11" s="513"/>
      <c r="H11" s="514"/>
      <c r="I11" s="155"/>
    </row>
    <row r="12" spans="1:9" x14ac:dyDescent="0.25">
      <c r="A12" s="51"/>
      <c r="B12" s="162"/>
      <c r="C12" s="51"/>
      <c r="D12" s="51"/>
      <c r="E12" s="512"/>
      <c r="F12" s="513"/>
      <c r="G12" s="513"/>
      <c r="H12" s="514"/>
      <c r="I12" s="155"/>
    </row>
    <row r="13" spans="1:9" ht="15.75" customHeight="1" thickBot="1" x14ac:dyDescent="0.3">
      <c r="A13" s="51"/>
      <c r="B13" s="162"/>
      <c r="C13" s="51"/>
      <c r="D13" s="51"/>
      <c r="E13" s="503" t="s">
        <v>2115</v>
      </c>
      <c r="F13" s="504"/>
      <c r="G13" s="505" t="s">
        <v>2116</v>
      </c>
      <c r="H13" s="506"/>
      <c r="I13" s="155"/>
    </row>
    <row r="14" spans="1:9" x14ac:dyDescent="0.25">
      <c r="A14" s="51"/>
      <c r="B14" s="162"/>
      <c r="C14" s="51"/>
      <c r="D14" s="51"/>
      <c r="E14" s="163"/>
      <c r="F14" s="163"/>
      <c r="G14" s="51"/>
      <c r="H14" s="156"/>
    </row>
    <row r="15" spans="1:9" ht="18.75" customHeight="1" x14ac:dyDescent="0.25">
      <c r="A15" s="62"/>
      <c r="B15" s="507" t="s">
        <v>2117</v>
      </c>
      <c r="C15" s="507"/>
      <c r="D15" s="507"/>
      <c r="E15" s="62"/>
      <c r="F15" s="62"/>
      <c r="G15" s="62"/>
      <c r="H15" s="62"/>
    </row>
    <row r="16" spans="1:9" x14ac:dyDescent="0.25">
      <c r="A16" s="70"/>
      <c r="B16" s="70" t="s">
        <v>2081</v>
      </c>
      <c r="C16" s="70" t="s">
        <v>105</v>
      </c>
      <c r="D16" s="70" t="s">
        <v>1644</v>
      </c>
      <c r="E16" s="70"/>
      <c r="F16" s="70" t="s">
        <v>2082</v>
      </c>
      <c r="G16" s="70" t="s">
        <v>2083</v>
      </c>
      <c r="H16" s="70"/>
    </row>
    <row r="17" spans="1:8" x14ac:dyDescent="0.25">
      <c r="A17" s="51" t="s">
        <v>2088</v>
      </c>
      <c r="B17" s="68" t="s">
        <v>2089</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2118</v>
      </c>
      <c r="B18" s="66"/>
      <c r="C18" s="68"/>
      <c r="D18" s="68"/>
      <c r="F18" s="68"/>
      <c r="G18" s="68"/>
    </row>
    <row r="19" spans="1:8" x14ac:dyDescent="0.25">
      <c r="A19" s="68" t="s">
        <v>2119</v>
      </c>
      <c r="B19" s="68"/>
      <c r="C19" s="68"/>
      <c r="D19" s="68"/>
      <c r="F19" s="68"/>
      <c r="G19" s="68"/>
    </row>
    <row r="20" spans="1:8" ht="18.75" customHeight="1" x14ac:dyDescent="0.25">
      <c r="A20" s="62"/>
      <c r="B20" s="507" t="s">
        <v>2084</v>
      </c>
      <c r="C20" s="507"/>
      <c r="D20" s="507"/>
      <c r="E20" s="62"/>
      <c r="F20" s="62"/>
      <c r="G20" s="62"/>
      <c r="H20" s="62"/>
    </row>
    <row r="21" spans="1:8" x14ac:dyDescent="0.25">
      <c r="A21" s="70"/>
      <c r="B21" s="70" t="s">
        <v>2120</v>
      </c>
      <c r="C21" s="70" t="s">
        <v>2090</v>
      </c>
      <c r="D21" s="70" t="s">
        <v>2091</v>
      </c>
      <c r="E21" s="70" t="s">
        <v>2092</v>
      </c>
      <c r="F21" s="70" t="s">
        <v>2121</v>
      </c>
      <c r="G21" s="70" t="s">
        <v>2093</v>
      </c>
      <c r="H21" s="70" t="s">
        <v>2094</v>
      </c>
    </row>
    <row r="22" spans="1:8" ht="15" customHeight="1" x14ac:dyDescent="0.25">
      <c r="A22" s="65"/>
      <c r="B22" s="165" t="s">
        <v>2122</v>
      </c>
      <c r="C22" s="165"/>
      <c r="D22" s="65"/>
      <c r="E22" s="65"/>
      <c r="F22" s="65"/>
      <c r="G22" s="65"/>
      <c r="H22" s="65"/>
    </row>
    <row r="23" spans="1:8" x14ac:dyDescent="0.25">
      <c r="A23" s="51" t="s">
        <v>2095</v>
      </c>
      <c r="B23" s="51" t="s">
        <v>2105</v>
      </c>
      <c r="C23" s="166" t="s">
        <v>80</v>
      </c>
      <c r="D23" s="166" t="s">
        <v>80</v>
      </c>
      <c r="E23" s="166" t="s">
        <v>80</v>
      </c>
      <c r="F23" s="166" t="s">
        <v>80</v>
      </c>
      <c r="G23" s="166" t="s">
        <v>80</v>
      </c>
      <c r="H23" s="154">
        <f>SUM(C23:G23)</f>
        <v>0</v>
      </c>
    </row>
    <row r="24" spans="1:8" x14ac:dyDescent="0.25">
      <c r="A24" s="51" t="s">
        <v>2096</v>
      </c>
      <c r="B24" s="51" t="s">
        <v>2104</v>
      </c>
      <c r="C24" s="166" t="s">
        <v>80</v>
      </c>
      <c r="D24" s="166" t="s">
        <v>80</v>
      </c>
      <c r="E24" s="166" t="s">
        <v>80</v>
      </c>
      <c r="F24" s="166" t="s">
        <v>80</v>
      </c>
      <c r="G24" s="166" t="s">
        <v>80</v>
      </c>
      <c r="H24" s="154">
        <f>SUM(C24:G24)</f>
        <v>0</v>
      </c>
    </row>
    <row r="25" spans="1:8" x14ac:dyDescent="0.25">
      <c r="A25" s="51" t="s">
        <v>2097</v>
      </c>
      <c r="B25" s="51" t="s">
        <v>1637</v>
      </c>
      <c r="C25" s="166" t="s">
        <v>80</v>
      </c>
      <c r="D25" s="166" t="s">
        <v>80</v>
      </c>
      <c r="E25" s="166" t="s">
        <v>80</v>
      </c>
      <c r="F25" s="166" t="s">
        <v>80</v>
      </c>
      <c r="G25" s="166" t="s">
        <v>80</v>
      </c>
      <c r="H25" s="154">
        <f>SUM(C25:G25)</f>
        <v>0</v>
      </c>
    </row>
    <row r="26" spans="1:8" x14ac:dyDescent="0.25">
      <c r="A26" s="51" t="s">
        <v>2098</v>
      </c>
      <c r="B26" s="51" t="s">
        <v>2085</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2099</v>
      </c>
      <c r="B27" s="181" t="s">
        <v>2306</v>
      </c>
      <c r="C27" s="166"/>
      <c r="D27" s="166"/>
      <c r="E27" s="166"/>
      <c r="F27" s="166"/>
      <c r="G27" s="166"/>
      <c r="H27" s="139">
        <f>IF(SUM(C27:G27)="","",SUM(C27:G27))</f>
        <v>0</v>
      </c>
    </row>
    <row r="28" spans="1:8" x14ac:dyDescent="0.25">
      <c r="A28" s="51" t="s">
        <v>2100</v>
      </c>
      <c r="B28" s="181" t="s">
        <v>2306</v>
      </c>
      <c r="C28" s="166"/>
      <c r="D28" s="166"/>
      <c r="E28" s="166"/>
      <c r="F28" s="166"/>
      <c r="G28" s="166"/>
      <c r="H28" s="154">
        <f>IF(SUM(C28:G28)="","",SUM(C28:G28))</f>
        <v>0</v>
      </c>
    </row>
    <row r="29" spans="1:8" x14ac:dyDescent="0.25">
      <c r="A29" s="51" t="s">
        <v>2101</v>
      </c>
      <c r="B29" s="181" t="s">
        <v>2306</v>
      </c>
      <c r="C29" s="166"/>
      <c r="D29" s="166"/>
      <c r="E29" s="166"/>
      <c r="F29" s="166"/>
      <c r="G29" s="166"/>
      <c r="H29" s="154">
        <f>IF(SUM(C29:G29)="","",SUM(C29:G29))</f>
        <v>0</v>
      </c>
    </row>
    <row r="30" spans="1:8" x14ac:dyDescent="0.25">
      <c r="A30" s="51" t="s">
        <v>2102</v>
      </c>
      <c r="B30" s="181" t="s">
        <v>2306</v>
      </c>
      <c r="C30" s="166"/>
      <c r="D30" s="166"/>
      <c r="E30" s="166"/>
      <c r="F30" s="166"/>
      <c r="G30" s="166"/>
      <c r="H30" s="154">
        <f>IF(SUM(C30:G30)="","",SUM(C30:G30))</f>
        <v>0</v>
      </c>
    </row>
    <row r="31" spans="1:8" x14ac:dyDescent="0.25">
      <c r="A31" s="51" t="s">
        <v>2304</v>
      </c>
      <c r="B31" s="181" t="s">
        <v>2306</v>
      </c>
      <c r="C31" s="167"/>
      <c r="D31" s="164"/>
      <c r="E31" s="164"/>
      <c r="F31" s="168"/>
      <c r="G31" s="169"/>
    </row>
    <row r="32" spans="1:8" x14ac:dyDescent="0.25">
      <c r="A32" s="51" t="s">
        <v>2305</v>
      </c>
      <c r="B32" s="181" t="s">
        <v>2306</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1570</v>
      </c>
      <c r="D9" s="6"/>
      <c r="E9" s="6"/>
      <c r="F9" s="6"/>
      <c r="G9" s="6"/>
      <c r="H9" s="6"/>
      <c r="I9" s="6"/>
      <c r="J9" s="7"/>
      <c r="N9" s="6"/>
    </row>
    <row r="10" spans="1:14" x14ac:dyDescent="0.25">
      <c r="B10" s="5"/>
      <c r="C10" t="s">
        <v>1571</v>
      </c>
      <c r="F10" s="6"/>
      <c r="G10" s="6"/>
      <c r="H10" s="6"/>
      <c r="I10" s="6"/>
      <c r="J10" s="7"/>
      <c r="N10" s="6"/>
    </row>
    <row r="11" spans="1:14" x14ac:dyDescent="0.25">
      <c r="B11" s="5"/>
      <c r="C11" t="s">
        <v>1572</v>
      </c>
      <c r="D11" s="6"/>
      <c r="E11" s="6"/>
      <c r="F11" s="6"/>
      <c r="G11" s="6"/>
      <c r="H11" s="6"/>
      <c r="I11" s="6"/>
      <c r="J11" s="7"/>
    </row>
    <row r="12" spans="1:14" x14ac:dyDescent="0.25">
      <c r="B12" s="5"/>
      <c r="D12" t="s">
        <v>1573</v>
      </c>
      <c r="E12" s="6"/>
      <c r="F12" s="6"/>
      <c r="G12" s="6"/>
      <c r="H12" s="6"/>
      <c r="I12" s="6"/>
      <c r="J12" s="7"/>
    </row>
    <row r="13" spans="1:14" x14ac:dyDescent="0.25">
      <c r="B13" s="5"/>
      <c r="D13" t="s">
        <v>1574</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2987</v>
      </c>
      <c r="E17" s="6"/>
      <c r="J17" s="21"/>
    </row>
    <row r="18" spans="2:14" x14ac:dyDescent="0.25">
      <c r="B18" s="5"/>
      <c r="C18" t="s">
        <v>1575</v>
      </c>
      <c r="F18" s="14"/>
      <c r="G18" s="14"/>
      <c r="H18" s="14"/>
      <c r="I18" s="14"/>
      <c r="J18" s="7"/>
    </row>
    <row r="19" spans="2:14" x14ac:dyDescent="0.25">
      <c r="B19" s="5"/>
      <c r="C19" t="s">
        <v>1576</v>
      </c>
      <c r="E19" s="6"/>
      <c r="F19" s="14"/>
      <c r="G19" s="14"/>
      <c r="H19" s="14"/>
      <c r="I19" s="14"/>
      <c r="J19" s="7"/>
    </row>
    <row r="20" spans="2:14" x14ac:dyDescent="0.25">
      <c r="B20" s="5"/>
      <c r="C20" t="s">
        <v>1577</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1578</v>
      </c>
      <c r="D23" s="6"/>
      <c r="E23" s="6"/>
      <c r="F23" s="13"/>
      <c r="G23" s="13"/>
      <c r="H23" s="13"/>
      <c r="I23" s="13"/>
      <c r="J23" s="7"/>
    </row>
    <row r="24" spans="2:14" x14ac:dyDescent="0.25">
      <c r="B24" s="5"/>
      <c r="D24" t="s">
        <v>29</v>
      </c>
      <c r="F24" s="13"/>
      <c r="G24" s="13"/>
      <c r="H24" s="13"/>
      <c r="I24" s="13"/>
      <c r="J24" s="7"/>
    </row>
    <row r="25" spans="2:14" x14ac:dyDescent="0.25">
      <c r="B25" s="5"/>
      <c r="C25" t="s">
        <v>1579</v>
      </c>
      <c r="F25" s="13"/>
      <c r="G25" s="13"/>
      <c r="H25" s="13"/>
      <c r="I25" s="13"/>
      <c r="J25" s="7"/>
    </row>
    <row r="26" spans="2:14" ht="15" customHeight="1" x14ac:dyDescent="0.25">
      <c r="B26" s="5"/>
      <c r="C26" s="451" t="s">
        <v>1581</v>
      </c>
      <c r="D26" s="451"/>
      <c r="E26" s="451"/>
      <c r="F26" s="451"/>
      <c r="G26" s="451"/>
      <c r="H26" s="451"/>
      <c r="I26" s="13"/>
      <c r="J26" s="7"/>
    </row>
    <row r="27" spans="2:14" x14ac:dyDescent="0.25">
      <c r="B27" s="5"/>
      <c r="C27" s="451"/>
      <c r="D27" s="451"/>
      <c r="E27" s="451"/>
      <c r="F27" s="451"/>
      <c r="G27" s="451"/>
      <c r="H27" s="451"/>
      <c r="I27" s="13"/>
      <c r="J27" s="7"/>
    </row>
    <row r="28" spans="2:14" x14ac:dyDescent="0.25">
      <c r="B28" s="5"/>
      <c r="C28" s="451" t="s">
        <v>1580</v>
      </c>
      <c r="D28" s="451"/>
      <c r="E28" s="451"/>
      <c r="F28" s="451"/>
      <c r="G28" s="451"/>
      <c r="H28" s="451"/>
      <c r="I28" s="13"/>
      <c r="J28" s="7"/>
    </row>
    <row r="29" spans="2:14" x14ac:dyDescent="0.25">
      <c r="B29" s="5"/>
      <c r="C29" s="451"/>
      <c r="D29" s="451"/>
      <c r="E29" s="451"/>
      <c r="F29" s="451"/>
      <c r="G29" s="451"/>
      <c r="H29" s="451"/>
      <c r="I29" s="13"/>
      <c r="J29" s="7"/>
    </row>
    <row r="30" spans="2:14" x14ac:dyDescent="0.25">
      <c r="B30" s="5"/>
      <c r="C30" s="451" t="s">
        <v>1582</v>
      </c>
      <c r="D30" s="451"/>
      <c r="E30" s="451"/>
      <c r="F30" s="451"/>
      <c r="G30" s="451"/>
      <c r="H30" s="451"/>
      <c r="I30" s="13"/>
      <c r="J30" s="7"/>
    </row>
    <row r="31" spans="2:14" x14ac:dyDescent="0.25">
      <c r="B31" s="5"/>
      <c r="C31" s="451"/>
      <c r="D31" s="451"/>
      <c r="E31" s="451"/>
      <c r="F31" s="451"/>
      <c r="G31" s="451"/>
      <c r="H31" s="451"/>
      <c r="I31" s="13"/>
      <c r="J31" s="7"/>
    </row>
    <row r="32" spans="2:14" x14ac:dyDescent="0.25">
      <c r="B32" s="5"/>
      <c r="C32" s="217" t="s">
        <v>2988</v>
      </c>
      <c r="D32" s="215"/>
      <c r="E32" s="215"/>
      <c r="F32" s="215"/>
      <c r="G32" s="215"/>
      <c r="H32" s="215"/>
      <c r="I32" s="13"/>
      <c r="J32" s="7"/>
    </row>
    <row r="33" spans="2:10" x14ac:dyDescent="0.25">
      <c r="B33" s="5"/>
      <c r="C33" t="s">
        <v>3036</v>
      </c>
      <c r="F33" s="13"/>
      <c r="G33" s="13"/>
      <c r="H33" s="13"/>
      <c r="I33" s="13"/>
      <c r="J33" s="7"/>
    </row>
    <row r="34" spans="2:10" x14ac:dyDescent="0.25">
      <c r="B34" s="5"/>
      <c r="D34" t="s">
        <v>1583</v>
      </c>
      <c r="F34" s="13"/>
      <c r="G34" s="13"/>
      <c r="H34" s="13"/>
      <c r="I34" s="13"/>
      <c r="J34" s="7"/>
    </row>
    <row r="35" spans="2:10" x14ac:dyDescent="0.25">
      <c r="B35" s="5"/>
      <c r="D35" t="s">
        <v>1584</v>
      </c>
      <c r="F35" s="13"/>
      <c r="G35" s="13"/>
      <c r="H35" s="13"/>
      <c r="I35" s="13"/>
      <c r="J35" s="7"/>
    </row>
    <row r="36" spans="2:10" x14ac:dyDescent="0.25">
      <c r="B36" s="5"/>
      <c r="D36" t="s">
        <v>1585</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3072</v>
      </c>
      <c r="J75" s="21"/>
    </row>
    <row r="76" spans="2:10" ht="18.75" x14ac:dyDescent="0.3">
      <c r="B76" s="20"/>
      <c r="C76" s="453" t="s">
        <v>3073</v>
      </c>
      <c r="D76" s="453"/>
      <c r="E76" s="453"/>
      <c r="F76" s="453"/>
      <c r="G76" s="453"/>
      <c r="H76" s="453"/>
      <c r="I76" s="453"/>
      <c r="J76" s="21"/>
    </row>
    <row r="77" spans="2:10" x14ac:dyDescent="0.25">
      <c r="B77" s="20"/>
      <c r="J77" s="21"/>
    </row>
    <row r="78" spans="2:10" x14ac:dyDescent="0.25">
      <c r="B78" s="20"/>
      <c r="C78" s="195" t="s">
        <v>3047</v>
      </c>
      <c r="J78" s="21"/>
    </row>
    <row r="79" spans="2:10" x14ac:dyDescent="0.25">
      <c r="B79" s="20"/>
      <c r="C79" s="195" t="s">
        <v>3074</v>
      </c>
      <c r="J79" s="21"/>
    </row>
    <row r="80" spans="2:10" x14ac:dyDescent="0.25">
      <c r="B80" s="20"/>
      <c r="C80" s="195" t="s">
        <v>3075</v>
      </c>
      <c r="J80" s="21"/>
    </row>
    <row r="81" spans="2:10" x14ac:dyDescent="0.25">
      <c r="B81" s="20"/>
      <c r="C81" s="195" t="s">
        <v>3076</v>
      </c>
      <c r="J81" s="21"/>
    </row>
    <row r="82" spans="2:10" x14ac:dyDescent="0.25">
      <c r="B82" s="20"/>
      <c r="C82" s="452" t="s">
        <v>3077</v>
      </c>
      <c r="D82" s="452"/>
      <c r="E82" s="452"/>
      <c r="F82" s="452"/>
      <c r="G82" s="452"/>
      <c r="H82" s="452"/>
      <c r="I82" s="452"/>
      <c r="J82" s="21"/>
    </row>
    <row r="83" spans="2:10" x14ac:dyDescent="0.25">
      <c r="B83" s="20"/>
      <c r="C83" s="452" t="s">
        <v>3078</v>
      </c>
      <c r="D83" s="452"/>
      <c r="E83" s="452"/>
      <c r="F83" s="452"/>
      <c r="G83" s="452"/>
      <c r="H83" s="452"/>
      <c r="I83" s="452"/>
      <c r="J83" s="21"/>
    </row>
    <row r="84" spans="2:10" x14ac:dyDescent="0.25">
      <c r="B84" s="20"/>
      <c r="C84" s="195" t="s">
        <v>3079</v>
      </c>
      <c r="J84" s="21"/>
    </row>
    <row r="85" spans="2:10" x14ac:dyDescent="0.25">
      <c r="B85" s="20"/>
      <c r="C85" s="195" t="s">
        <v>3080</v>
      </c>
      <c r="J85" s="21"/>
    </row>
    <row r="86" spans="2:10" x14ac:dyDescent="0.25">
      <c r="B86" s="20"/>
      <c r="C86" s="195" t="s">
        <v>3081</v>
      </c>
      <c r="J86" s="21"/>
    </row>
    <row r="87" spans="2:10" x14ac:dyDescent="0.25">
      <c r="B87" s="20"/>
      <c r="C87" s="195" t="s">
        <v>3082</v>
      </c>
      <c r="J87" s="21"/>
    </row>
    <row r="88" spans="2:10" x14ac:dyDescent="0.25">
      <c r="B88" s="20"/>
      <c r="C88" s="195" t="s">
        <v>3086</v>
      </c>
      <c r="J88" s="21"/>
    </row>
    <row r="89" spans="2:10" x14ac:dyDescent="0.25">
      <c r="B89" s="20"/>
      <c r="C89" s="195" t="s">
        <v>3083</v>
      </c>
      <c r="J89" s="21"/>
    </row>
    <row r="90" spans="2:10" x14ac:dyDescent="0.25">
      <c r="B90" s="20"/>
      <c r="C90" s="195" t="s">
        <v>3084</v>
      </c>
      <c r="J90" s="21"/>
    </row>
    <row r="91" spans="2:10" x14ac:dyDescent="0.25">
      <c r="B91" s="20"/>
      <c r="C91" s="195" t="s">
        <v>3085</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6"/>
  <sheetViews>
    <sheetView zoomScale="78" zoomScaleNormal="130" workbookViewId="0">
      <selection activeCell="C19" activeCellId="1" sqref="C36 C19"/>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454" t="s">
        <v>36</v>
      </c>
      <c r="B1" s="455"/>
      <c r="C1" s="455"/>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1558</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3063</v>
      </c>
    </row>
    <row r="20" spans="1:3" ht="18.75" x14ac:dyDescent="0.25">
      <c r="A20" s="35" t="s">
        <v>58</v>
      </c>
      <c r="B20" s="36"/>
      <c r="C20" s="45"/>
    </row>
    <row r="21" spans="1:3" ht="14.45" customHeight="1" x14ac:dyDescent="0.25">
      <c r="A21" s="38" t="s">
        <v>59</v>
      </c>
      <c r="B21" s="38"/>
      <c r="C21" s="39"/>
    </row>
    <row r="22" spans="1:3" ht="42.6" customHeight="1" x14ac:dyDescent="0.25">
      <c r="A22" s="43"/>
      <c r="B22" s="41" t="s">
        <v>60</v>
      </c>
      <c r="C22" s="42" t="s">
        <v>61</v>
      </c>
    </row>
    <row r="23" spans="1:3" ht="14.45" customHeight="1" x14ac:dyDescent="0.25">
      <c r="A23" s="38" t="s">
        <v>62</v>
      </c>
      <c r="B23" s="38"/>
      <c r="C23" s="39"/>
    </row>
    <row r="24" spans="1:3" ht="30" x14ac:dyDescent="0.25">
      <c r="A24" s="40"/>
      <c r="B24" s="41" t="s">
        <v>63</v>
      </c>
      <c r="C24" s="44" t="s">
        <v>2123</v>
      </c>
    </row>
    <row r="25" spans="1:3" ht="14.45" customHeight="1" x14ac:dyDescent="0.25">
      <c r="A25" s="38" t="s">
        <v>1564</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1561</v>
      </c>
      <c r="B29" s="38"/>
      <c r="C29" s="39"/>
    </row>
    <row r="30" spans="1:3" ht="60" x14ac:dyDescent="0.25">
      <c r="A30" s="40"/>
      <c r="B30" s="41" t="s">
        <v>1559</v>
      </c>
      <c r="C30" s="44" t="s">
        <v>2124</v>
      </c>
    </row>
    <row r="31" spans="1:3" x14ac:dyDescent="0.25">
      <c r="A31" s="38" t="s">
        <v>1560</v>
      </c>
      <c r="B31" s="38"/>
      <c r="C31" s="39"/>
    </row>
    <row r="32" spans="1:3" ht="30" x14ac:dyDescent="0.25">
      <c r="A32" s="40"/>
      <c r="B32" s="41" t="s">
        <v>1562</v>
      </c>
      <c r="C32" s="44" t="s">
        <v>1563</v>
      </c>
    </row>
    <row r="33" spans="1:3" x14ac:dyDescent="0.25">
      <c r="A33" s="38" t="s">
        <v>1565</v>
      </c>
      <c r="B33" s="38"/>
      <c r="C33" s="39"/>
    </row>
    <row r="34" spans="1:3" ht="30" x14ac:dyDescent="0.25">
      <c r="A34" s="40"/>
      <c r="B34" s="41" t="s">
        <v>1569</v>
      </c>
      <c r="C34" s="44" t="s">
        <v>1568</v>
      </c>
    </row>
    <row r="35" spans="1:3" x14ac:dyDescent="0.25">
      <c r="A35" s="456" t="s">
        <v>3066</v>
      </c>
      <c r="B35" s="457"/>
      <c r="C35" s="458"/>
    </row>
    <row r="36" spans="1:3" ht="60" x14ac:dyDescent="0.25">
      <c r="B36" s="41" t="s">
        <v>3065</v>
      </c>
      <c r="C36" s="44" t="s">
        <v>3068</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73" zoomScaleNormal="75"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1515</v>
      </c>
      <c r="B1" s="48"/>
      <c r="C1" s="49"/>
      <c r="D1" s="49"/>
      <c r="E1" s="49"/>
      <c r="F1" s="216" t="s">
        <v>3071</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214</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2627</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501</v>
      </c>
      <c r="E14" s="57"/>
      <c r="F14" s="57"/>
      <c r="H14" s="49"/>
      <c r="L14" s="49"/>
      <c r="M14" s="49"/>
    </row>
    <row r="15" spans="1:13" x14ac:dyDescent="0.25">
      <c r="A15" s="51" t="s">
        <v>81</v>
      </c>
      <c r="B15" s="65" t="s">
        <v>82</v>
      </c>
      <c r="C15" s="51" t="s">
        <v>3098</v>
      </c>
      <c r="E15" s="57"/>
      <c r="F15" s="57"/>
      <c r="H15" s="49"/>
      <c r="L15" s="49"/>
      <c r="M15" s="49"/>
    </row>
    <row r="16" spans="1:13" x14ac:dyDescent="0.25">
      <c r="A16" s="51" t="s">
        <v>83</v>
      </c>
      <c r="B16" s="65" t="s">
        <v>2990</v>
      </c>
      <c r="C16" s="51" t="s">
        <v>3175</v>
      </c>
      <c r="E16" s="57"/>
      <c r="F16" s="57"/>
      <c r="H16" s="49"/>
      <c r="L16" s="49"/>
      <c r="M16" s="49"/>
    </row>
    <row r="17" spans="1:13" x14ac:dyDescent="0.25">
      <c r="A17" s="51" t="s">
        <v>85</v>
      </c>
      <c r="B17" s="65" t="s">
        <v>84</v>
      </c>
      <c r="C17" s="51" t="s">
        <v>3100</v>
      </c>
      <c r="E17" s="57"/>
      <c r="F17" s="57"/>
      <c r="H17" s="49"/>
      <c r="L17" s="49"/>
      <c r="M17" s="49"/>
    </row>
    <row r="18" spans="1:13" outlineLevel="1" x14ac:dyDescent="0.25">
      <c r="A18" s="51" t="s">
        <v>2989</v>
      </c>
      <c r="B18" s="65" t="s">
        <v>86</v>
      </c>
      <c r="C18" s="229">
        <v>45838</v>
      </c>
      <c r="E18" s="57"/>
      <c r="F18" s="57"/>
      <c r="H18" s="49"/>
      <c r="L18" s="49"/>
      <c r="M18" s="49"/>
    </row>
    <row r="19" spans="1:13" outlineLevel="1" x14ac:dyDescent="0.25">
      <c r="A19" s="51" t="s">
        <v>3061</v>
      </c>
      <c r="B19" s="65" t="s">
        <v>3069</v>
      </c>
      <c r="C19" s="229"/>
      <c r="E19" s="57"/>
      <c r="F19" s="57"/>
      <c r="H19" s="49"/>
      <c r="L19" s="49"/>
      <c r="M19" s="49"/>
    </row>
    <row r="20" spans="1:13" outlineLevel="1" x14ac:dyDescent="0.25">
      <c r="A20" s="51" t="s">
        <v>87</v>
      </c>
      <c r="B20" s="66" t="s">
        <v>3101</v>
      </c>
      <c r="C20" s="51" t="s">
        <v>3102</v>
      </c>
      <c r="E20" s="57"/>
      <c r="F20" s="57"/>
      <c r="H20" s="49"/>
      <c r="L20" s="49"/>
      <c r="M20" s="49"/>
    </row>
    <row r="21" spans="1:13" outlineLevel="1" x14ac:dyDescent="0.25">
      <c r="A21" s="51" t="s">
        <v>88</v>
      </c>
      <c r="B21" s="66" t="s">
        <v>3103</v>
      </c>
      <c r="C21" s="51" t="s">
        <v>3104</v>
      </c>
      <c r="E21" s="57"/>
      <c r="F21" s="57"/>
      <c r="H21" s="49"/>
      <c r="L21" s="49"/>
      <c r="M21" s="49"/>
    </row>
    <row r="22" spans="1:13" outlineLevel="1" x14ac:dyDescent="0.25">
      <c r="A22" s="51" t="s">
        <v>89</v>
      </c>
      <c r="B22" s="66" t="s">
        <v>3105</v>
      </c>
      <c r="C22" s="51" t="s">
        <v>3106</v>
      </c>
      <c r="E22" s="57"/>
      <c r="F22" s="57"/>
      <c r="H22" s="49"/>
      <c r="L22" s="49"/>
      <c r="M22" s="49"/>
    </row>
    <row r="23" spans="1:13" outlineLevel="1" x14ac:dyDescent="0.25">
      <c r="A23" s="51" t="s">
        <v>90</v>
      </c>
      <c r="B23" s="66"/>
      <c r="E23" s="57"/>
      <c r="F23" s="57"/>
      <c r="H23" s="49"/>
      <c r="L23" s="49"/>
      <c r="M23" s="49"/>
    </row>
    <row r="24" spans="1:13" outlineLevel="1" x14ac:dyDescent="0.25">
      <c r="A24" s="51" t="s">
        <v>91</v>
      </c>
      <c r="B24" s="66"/>
      <c r="E24" s="57"/>
      <c r="F24" s="57"/>
      <c r="H24" s="49"/>
      <c r="L24" s="49"/>
      <c r="M24" s="49"/>
    </row>
    <row r="25" spans="1:13" outlineLevel="1" x14ac:dyDescent="0.25">
      <c r="A25" s="51" t="s">
        <v>92</v>
      </c>
      <c r="B25" s="66"/>
      <c r="E25" s="57"/>
      <c r="F25" s="57"/>
      <c r="H25" s="49"/>
      <c r="L25" s="49"/>
      <c r="M25" s="49"/>
    </row>
    <row r="26" spans="1:13" ht="18.75" x14ac:dyDescent="0.25">
      <c r="A26" s="63"/>
      <c r="B26" s="62" t="s">
        <v>73</v>
      </c>
      <c r="C26" s="63"/>
      <c r="D26" s="63"/>
      <c r="E26" s="63"/>
      <c r="F26" s="63"/>
      <c r="G26" s="64"/>
      <c r="H26" s="49"/>
      <c r="L26" s="49"/>
      <c r="M26" s="49"/>
    </row>
    <row r="27" spans="1:13" x14ac:dyDescent="0.25">
      <c r="A27" s="51" t="s">
        <v>93</v>
      </c>
      <c r="B27" s="67" t="s">
        <v>3059</v>
      </c>
      <c r="C27" s="51" t="s">
        <v>3107</v>
      </c>
      <c r="D27" s="68"/>
      <c r="E27" s="68"/>
      <c r="F27" s="68"/>
      <c r="H27" s="49"/>
      <c r="L27" s="49"/>
      <c r="M27" s="49"/>
    </row>
    <row r="28" spans="1:13" x14ac:dyDescent="0.25">
      <c r="A28" s="51" t="s">
        <v>94</v>
      </c>
      <c r="B28" s="199" t="s">
        <v>2749</v>
      </c>
      <c r="C28" s="164" t="s">
        <v>3107</v>
      </c>
      <c r="D28" s="68"/>
      <c r="E28" s="68"/>
      <c r="F28" s="68"/>
      <c r="H28" s="49"/>
      <c r="L28" s="49"/>
    </row>
    <row r="29" spans="1:13" x14ac:dyDescent="0.25">
      <c r="A29" s="51" t="s">
        <v>96</v>
      </c>
      <c r="B29" s="67" t="s">
        <v>95</v>
      </c>
      <c r="C29" s="51" t="s">
        <v>3107</v>
      </c>
      <c r="E29" s="68"/>
      <c r="F29" s="68"/>
      <c r="H29" s="49"/>
      <c r="L29" s="49"/>
    </row>
    <row r="30" spans="1:13" outlineLevel="1" x14ac:dyDescent="0.25">
      <c r="A30" s="51" t="s">
        <v>98</v>
      </c>
      <c r="B30" s="67" t="s">
        <v>97</v>
      </c>
      <c r="C30" s="51" t="s">
        <v>3108</v>
      </c>
      <c r="E30" s="68"/>
      <c r="F30" s="68"/>
      <c r="H30" s="49"/>
      <c r="L30" s="49"/>
    </row>
    <row r="31" spans="1:13" outlineLevel="1" x14ac:dyDescent="0.25">
      <c r="A31" s="51" t="s">
        <v>99</v>
      </c>
      <c r="B31" s="67"/>
      <c r="E31" s="68"/>
      <c r="F31" s="68"/>
      <c r="H31" s="49"/>
      <c r="L31" s="49"/>
      <c r="M31" s="49"/>
    </row>
    <row r="32" spans="1:13" outlineLevel="1" x14ac:dyDescent="0.25">
      <c r="A32" s="51" t="s">
        <v>100</v>
      </c>
      <c r="B32" s="67"/>
      <c r="E32" s="68"/>
      <c r="F32" s="68"/>
      <c r="H32" s="49"/>
      <c r="L32" s="49"/>
      <c r="M32" s="49"/>
    </row>
    <row r="33" spans="1:14" outlineLevel="1" x14ac:dyDescent="0.25">
      <c r="A33" s="51" t="s">
        <v>101</v>
      </c>
      <c r="B33" s="67"/>
      <c r="E33" s="68"/>
      <c r="F33" s="68"/>
      <c r="H33" s="49"/>
      <c r="L33" s="49"/>
      <c r="M33" s="49"/>
    </row>
    <row r="34" spans="1:14" outlineLevel="1" x14ac:dyDescent="0.25">
      <c r="A34" s="51" t="s">
        <v>102</v>
      </c>
      <c r="B34" s="67"/>
      <c r="E34" s="68"/>
      <c r="F34" s="68"/>
      <c r="H34" s="49"/>
      <c r="L34" s="49"/>
      <c r="M34" s="49"/>
    </row>
    <row r="35" spans="1:14" outlineLevel="1" x14ac:dyDescent="0.25">
      <c r="A35" s="51" t="s">
        <v>103</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104</v>
      </c>
      <c r="C37" s="70" t="s">
        <v>105</v>
      </c>
      <c r="D37" s="72"/>
      <c r="E37" s="72"/>
      <c r="F37" s="72"/>
      <c r="G37" s="73"/>
      <c r="H37" s="49"/>
      <c r="L37" s="49"/>
      <c r="M37" s="49"/>
    </row>
    <row r="38" spans="1:14" x14ac:dyDescent="0.25">
      <c r="A38" s="51" t="s">
        <v>3</v>
      </c>
      <c r="B38" s="68" t="s">
        <v>1366</v>
      </c>
      <c r="C38" s="132">
        <v>554.04656438665518</v>
      </c>
      <c r="F38" s="68"/>
      <c r="H38" s="49"/>
      <c r="L38" s="49"/>
      <c r="M38" s="49"/>
    </row>
    <row r="39" spans="1:14" x14ac:dyDescent="0.25">
      <c r="A39" s="51" t="s">
        <v>106</v>
      </c>
      <c r="B39" s="68" t="s">
        <v>107</v>
      </c>
      <c r="C39" s="132">
        <v>463.97</v>
      </c>
      <c r="F39" s="68"/>
      <c r="H39" s="49"/>
      <c r="L39" s="49"/>
      <c r="M39" s="49"/>
      <c r="N39" s="81"/>
    </row>
    <row r="40" spans="1:14" outlineLevel="1" x14ac:dyDescent="0.25">
      <c r="A40" s="51" t="s">
        <v>108</v>
      </c>
      <c r="B40" s="74" t="s">
        <v>109</v>
      </c>
      <c r="C40" s="132" t="s">
        <v>1193</v>
      </c>
      <c r="F40" s="68"/>
      <c r="H40" s="49"/>
      <c r="L40" s="49"/>
      <c r="M40" s="49"/>
      <c r="N40" s="81"/>
    </row>
    <row r="41" spans="1:14" outlineLevel="1" x14ac:dyDescent="0.25">
      <c r="A41" s="51" t="s">
        <v>111</v>
      </c>
      <c r="B41" s="74" t="s">
        <v>112</v>
      </c>
      <c r="C41" s="132" t="s">
        <v>1193</v>
      </c>
      <c r="F41" s="68"/>
      <c r="H41" s="49"/>
      <c r="L41" s="49"/>
      <c r="M41" s="49"/>
      <c r="N41" s="81"/>
    </row>
    <row r="42" spans="1:14" outlineLevel="1" x14ac:dyDescent="0.25">
      <c r="A42" s="51" t="s">
        <v>113</v>
      </c>
      <c r="B42" s="74"/>
      <c r="C42" s="132"/>
      <c r="F42" s="68"/>
      <c r="H42" s="49"/>
      <c r="L42" s="49"/>
      <c r="M42" s="49"/>
      <c r="N42" s="81"/>
    </row>
    <row r="43" spans="1:14" outlineLevel="1" x14ac:dyDescent="0.25">
      <c r="A43" s="49" t="s">
        <v>1586</v>
      </c>
      <c r="B43" s="68"/>
      <c r="F43" s="68"/>
      <c r="H43" s="49"/>
      <c r="L43" s="49"/>
      <c r="M43" s="49"/>
      <c r="N43" s="81"/>
    </row>
    <row r="44" spans="1:14" ht="15" customHeight="1" x14ac:dyDescent="0.25">
      <c r="A44" s="70"/>
      <c r="B44" s="70" t="s">
        <v>114</v>
      </c>
      <c r="C44" s="70" t="s">
        <v>2663</v>
      </c>
      <c r="D44" s="70" t="s">
        <v>2732</v>
      </c>
      <c r="E44" s="70"/>
      <c r="F44" s="70" t="s">
        <v>2731</v>
      </c>
      <c r="G44" s="70" t="s">
        <v>115</v>
      </c>
      <c r="I44" s="49"/>
      <c r="J44" s="49"/>
      <c r="K44" s="81"/>
      <c r="L44" s="81"/>
      <c r="M44" s="81"/>
      <c r="N44" s="81"/>
    </row>
    <row r="45" spans="1:14" x14ac:dyDescent="0.25">
      <c r="A45" s="51" t="s">
        <v>7</v>
      </c>
      <c r="B45" s="68" t="s">
        <v>116</v>
      </c>
      <c r="C45" s="129">
        <v>0.08</v>
      </c>
      <c r="D45" s="129">
        <f>IF(OR(C38="[For completion]",C39="[For completion]"),"Please complete G.3.1.1 and G.3.1.2",(C38/C39-1-MAX(C45,F45)))</f>
        <v>0.11414307904962635</v>
      </c>
      <c r="E45" s="129"/>
      <c r="F45" s="129">
        <v>0</v>
      </c>
      <c r="G45" s="51" t="s">
        <v>1193</v>
      </c>
      <c r="H45" s="49"/>
      <c r="L45" s="49"/>
      <c r="M45" s="49"/>
      <c r="N45" s="81"/>
    </row>
    <row r="46" spans="1:14" outlineLevel="1" x14ac:dyDescent="0.25">
      <c r="C46" s="129"/>
      <c r="D46" s="129"/>
      <c r="E46" s="129"/>
      <c r="F46" s="129"/>
      <c r="G46" s="87"/>
      <c r="H46" s="49"/>
      <c r="L46" s="49"/>
      <c r="M46" s="49"/>
      <c r="N46" s="81"/>
    </row>
    <row r="47" spans="1:14" outlineLevel="1" x14ac:dyDescent="0.25">
      <c r="A47" s="212" t="s">
        <v>2991</v>
      </c>
      <c r="B47" s="212" t="s">
        <v>2992</v>
      </c>
      <c r="C47" s="218">
        <f>IF(OR(C38="[For completion]",C39="[For completion]"),"", C38-C39)</f>
        <v>90.07656438665515</v>
      </c>
      <c r="D47" s="129">
        <v>0.25338636028188422</v>
      </c>
      <c r="E47" s="129"/>
      <c r="F47" s="129"/>
      <c r="G47" s="87"/>
      <c r="H47" s="49"/>
      <c r="L47" s="49"/>
      <c r="M47" s="49"/>
      <c r="N47" s="81"/>
    </row>
    <row r="48" spans="1:14" outlineLevel="1" x14ac:dyDescent="0.25">
      <c r="A48" s="51" t="s">
        <v>117</v>
      </c>
      <c r="C48" s="87"/>
      <c r="D48" s="87"/>
      <c r="E48" s="87"/>
      <c r="F48" s="87"/>
      <c r="G48" s="87"/>
      <c r="H48" s="49"/>
      <c r="L48" s="49"/>
      <c r="M48" s="49"/>
      <c r="N48" s="81"/>
    </row>
    <row r="49" spans="1:14" outlineLevel="1" x14ac:dyDescent="0.25">
      <c r="A49" s="51" t="s">
        <v>119</v>
      </c>
      <c r="B49" s="66" t="s">
        <v>118</v>
      </c>
      <c r="C49" s="87"/>
      <c r="D49" s="87"/>
      <c r="E49" s="87"/>
      <c r="F49" s="87"/>
      <c r="G49" s="87"/>
      <c r="H49" s="49"/>
      <c r="L49" s="49"/>
      <c r="M49" s="49"/>
      <c r="N49" s="81"/>
    </row>
    <row r="50" spans="1:14" outlineLevel="1" x14ac:dyDescent="0.25">
      <c r="A50" s="51" t="s">
        <v>121</v>
      </c>
      <c r="B50" s="66" t="s">
        <v>120</v>
      </c>
      <c r="C50" s="87"/>
      <c r="D50" s="87"/>
      <c r="E50" s="87"/>
      <c r="F50" s="87"/>
      <c r="G50" s="87"/>
      <c r="H50" s="49"/>
      <c r="L50" s="49"/>
      <c r="M50" s="49"/>
      <c r="N50" s="81"/>
    </row>
    <row r="51" spans="1:14" outlineLevel="1" x14ac:dyDescent="0.25">
      <c r="A51" s="51" t="s">
        <v>122</v>
      </c>
      <c r="B51" s="66"/>
      <c r="C51" s="87"/>
      <c r="D51" s="87"/>
      <c r="E51" s="87"/>
      <c r="F51" s="87"/>
      <c r="G51" s="87"/>
      <c r="H51" s="49"/>
      <c r="L51" s="49"/>
      <c r="M51" s="49"/>
      <c r="N51" s="81"/>
    </row>
    <row r="52" spans="1:14" ht="15" customHeight="1" x14ac:dyDescent="0.25">
      <c r="A52" s="70"/>
      <c r="B52" s="71" t="s">
        <v>123</v>
      </c>
      <c r="C52" s="70" t="s">
        <v>105</v>
      </c>
      <c r="D52" s="70"/>
      <c r="E52" s="72"/>
      <c r="F52" s="73" t="s">
        <v>124</v>
      </c>
      <c r="G52" s="73"/>
      <c r="H52" s="49"/>
      <c r="L52" s="49"/>
      <c r="M52" s="49"/>
      <c r="N52" s="81"/>
    </row>
    <row r="53" spans="1:14" x14ac:dyDescent="0.25">
      <c r="A53" s="51" t="s">
        <v>125</v>
      </c>
      <c r="B53" s="68" t="s">
        <v>126</v>
      </c>
      <c r="C53" s="132">
        <v>442.04</v>
      </c>
      <c r="E53" s="76"/>
      <c r="F53" s="139">
        <f>IF($C$58=0,"",IF(C53="[for completion]","",C53/$C$58))</f>
        <v>0.79783868453660944</v>
      </c>
      <c r="G53" s="77"/>
      <c r="H53" s="49"/>
      <c r="L53" s="49"/>
      <c r="M53" s="49"/>
      <c r="N53" s="81"/>
    </row>
    <row r="54" spans="1:14" x14ac:dyDescent="0.25">
      <c r="A54" s="51" t="s">
        <v>127</v>
      </c>
      <c r="B54" s="68" t="s">
        <v>128</v>
      </c>
      <c r="C54" s="132">
        <v>0</v>
      </c>
      <c r="E54" s="76"/>
      <c r="F54" s="139">
        <f>IF($C$58=0,"",IF(C54="[for completion]","",C54/$C$58))</f>
        <v>0</v>
      </c>
      <c r="G54" s="77"/>
      <c r="H54" s="49"/>
      <c r="L54" s="49"/>
      <c r="M54" s="49"/>
      <c r="N54" s="81"/>
    </row>
    <row r="55" spans="1:14" x14ac:dyDescent="0.25">
      <c r="A55" s="51" t="s">
        <v>129</v>
      </c>
      <c r="B55" s="68" t="s">
        <v>130</v>
      </c>
      <c r="C55" s="132">
        <v>0</v>
      </c>
      <c r="E55" s="76"/>
      <c r="F55" s="139">
        <f>IF($C$58=0,"",IF(C55="[for completion]","",C55/$C$58))</f>
        <v>0</v>
      </c>
      <c r="G55" s="77"/>
      <c r="H55" s="49"/>
      <c r="L55" s="49"/>
      <c r="M55" s="49"/>
      <c r="N55" s="81"/>
    </row>
    <row r="56" spans="1:14" x14ac:dyDescent="0.25">
      <c r="A56" s="51" t="s">
        <v>131</v>
      </c>
      <c r="B56" s="68" t="s">
        <v>132</v>
      </c>
      <c r="C56" s="132">
        <v>112.00683749665525</v>
      </c>
      <c r="E56" s="76"/>
      <c r="F56" s="139">
        <f>IF($C$58=0,"",IF(C56="[for completion]","",C56/$C$58))</f>
        <v>0.20216131546339064</v>
      </c>
      <c r="G56" s="77"/>
      <c r="H56" s="49"/>
      <c r="L56" s="49"/>
      <c r="M56" s="49"/>
      <c r="N56" s="81"/>
    </row>
    <row r="57" spans="1:14" x14ac:dyDescent="0.25">
      <c r="A57" s="51" t="s">
        <v>133</v>
      </c>
      <c r="B57" s="51" t="s">
        <v>134</v>
      </c>
      <c r="C57" s="132">
        <v>0</v>
      </c>
      <c r="E57" s="76"/>
      <c r="F57" s="139">
        <f>IF($C$58=0,"",IF(C57="[for completion]","",C57/$C$58))</f>
        <v>0</v>
      </c>
      <c r="G57" s="77"/>
      <c r="H57" s="49"/>
      <c r="L57" s="49"/>
      <c r="M57" s="49"/>
      <c r="N57" s="81"/>
    </row>
    <row r="58" spans="1:14" x14ac:dyDescent="0.25">
      <c r="A58" s="51" t="s">
        <v>135</v>
      </c>
      <c r="B58" s="78" t="s">
        <v>136</v>
      </c>
      <c r="C58" s="134">
        <f>SUM(C53:C57)</f>
        <v>554.04683749665526</v>
      </c>
      <c r="D58" s="76"/>
      <c r="E58" s="76"/>
      <c r="F58" s="140">
        <f>SUM(F53:F57)</f>
        <v>1</v>
      </c>
      <c r="G58" s="77"/>
      <c r="H58" s="49"/>
      <c r="L58" s="49"/>
      <c r="M58" s="49"/>
      <c r="N58" s="81"/>
    </row>
    <row r="59" spans="1:14" outlineLevel="1" x14ac:dyDescent="0.25">
      <c r="A59" s="51" t="s">
        <v>137</v>
      </c>
      <c r="B59" s="80" t="s">
        <v>138</v>
      </c>
      <c r="C59" s="132"/>
      <c r="E59" s="76"/>
      <c r="F59" s="139">
        <f t="shared" ref="F59:F64" si="0">IF($C$58=0,"",IF(C59="[for completion]","",C59/$C$58))</f>
        <v>0</v>
      </c>
      <c r="G59" s="77"/>
      <c r="H59" s="49"/>
      <c r="L59" s="49"/>
      <c r="M59" s="49"/>
      <c r="N59" s="81"/>
    </row>
    <row r="60" spans="1:14" outlineLevel="1" x14ac:dyDescent="0.25">
      <c r="A60" s="51" t="s">
        <v>139</v>
      </c>
      <c r="B60" s="80" t="s">
        <v>138</v>
      </c>
      <c r="C60" s="132"/>
      <c r="E60" s="76"/>
      <c r="F60" s="139">
        <f t="shared" si="0"/>
        <v>0</v>
      </c>
      <c r="G60" s="77"/>
      <c r="H60" s="49"/>
      <c r="L60" s="49"/>
      <c r="M60" s="49"/>
      <c r="N60" s="81"/>
    </row>
    <row r="61" spans="1:14" outlineLevel="1" x14ac:dyDescent="0.25">
      <c r="A61" s="51" t="s">
        <v>140</v>
      </c>
      <c r="B61" s="80" t="s">
        <v>138</v>
      </c>
      <c r="C61" s="132"/>
      <c r="E61" s="76"/>
      <c r="F61" s="139">
        <f t="shared" si="0"/>
        <v>0</v>
      </c>
      <c r="G61" s="77"/>
      <c r="H61" s="49"/>
      <c r="L61" s="49"/>
      <c r="M61" s="49"/>
      <c r="N61" s="81"/>
    </row>
    <row r="62" spans="1:14" outlineLevel="1" x14ac:dyDescent="0.25">
      <c r="A62" s="51" t="s">
        <v>141</v>
      </c>
      <c r="B62" s="80" t="s">
        <v>138</v>
      </c>
      <c r="C62" s="132"/>
      <c r="E62" s="76"/>
      <c r="F62" s="139">
        <f t="shared" si="0"/>
        <v>0</v>
      </c>
      <c r="G62" s="77"/>
      <c r="H62" s="49"/>
      <c r="L62" s="49"/>
      <c r="M62" s="49"/>
      <c r="N62" s="81"/>
    </row>
    <row r="63" spans="1:14" outlineLevel="1" x14ac:dyDescent="0.25">
      <c r="A63" s="51" t="s">
        <v>142</v>
      </c>
      <c r="B63" s="80" t="s">
        <v>138</v>
      </c>
      <c r="C63" s="132"/>
      <c r="E63" s="76"/>
      <c r="F63" s="139">
        <f t="shared" si="0"/>
        <v>0</v>
      </c>
      <c r="G63" s="77"/>
      <c r="H63" s="49"/>
      <c r="L63" s="49"/>
      <c r="M63" s="49"/>
      <c r="N63" s="81"/>
    </row>
    <row r="64" spans="1:14" outlineLevel="1" x14ac:dyDescent="0.25">
      <c r="A64" s="51" t="s">
        <v>143</v>
      </c>
      <c r="B64" s="80" t="s">
        <v>138</v>
      </c>
      <c r="C64" s="135"/>
      <c r="D64" s="81"/>
      <c r="E64" s="81"/>
      <c r="F64" s="139">
        <f t="shared" si="0"/>
        <v>0</v>
      </c>
      <c r="G64" s="79"/>
      <c r="H64" s="49"/>
      <c r="L64" s="49"/>
      <c r="M64" s="49"/>
      <c r="N64" s="81"/>
    </row>
    <row r="65" spans="1:14" ht="15" customHeight="1" x14ac:dyDescent="0.25">
      <c r="A65" s="70"/>
      <c r="B65" s="71" t="s">
        <v>144</v>
      </c>
      <c r="C65" s="115" t="s">
        <v>1377</v>
      </c>
      <c r="D65" s="115" t="s">
        <v>1378</v>
      </c>
      <c r="E65" s="72"/>
      <c r="F65" s="73" t="s">
        <v>145</v>
      </c>
      <c r="G65" s="73" t="s">
        <v>146</v>
      </c>
      <c r="H65" s="49"/>
      <c r="L65" s="49"/>
      <c r="M65" s="49"/>
      <c r="N65" s="81"/>
    </row>
    <row r="66" spans="1:14" x14ac:dyDescent="0.25">
      <c r="A66" s="51" t="s">
        <v>147</v>
      </c>
      <c r="B66" s="68" t="s">
        <v>1450</v>
      </c>
      <c r="C66" s="136">
        <v>1.480463780990505</v>
      </c>
      <c r="D66" s="136" t="s">
        <v>1193</v>
      </c>
      <c r="E66" s="65"/>
      <c r="F66" s="82"/>
      <c r="G66" s="83"/>
      <c r="H66" s="49"/>
      <c r="L66" s="49"/>
      <c r="M66" s="49"/>
      <c r="N66" s="81"/>
    </row>
    <row r="67" spans="1:14" x14ac:dyDescent="0.25">
      <c r="B67" s="68"/>
      <c r="E67" s="65"/>
      <c r="F67" s="82"/>
      <c r="G67" s="83"/>
      <c r="H67" s="49"/>
      <c r="L67" s="49"/>
      <c r="M67" s="49"/>
      <c r="N67" s="81"/>
    </row>
    <row r="68" spans="1:14" x14ac:dyDescent="0.25">
      <c r="B68" s="68" t="s">
        <v>1371</v>
      </c>
      <c r="C68" s="65"/>
      <c r="D68" s="65"/>
      <c r="E68" s="65"/>
      <c r="F68" s="83"/>
      <c r="G68" s="83"/>
      <c r="H68" s="49"/>
      <c r="L68" s="49"/>
      <c r="M68" s="49"/>
      <c r="N68" s="81"/>
    </row>
    <row r="69" spans="1:14" x14ac:dyDescent="0.25">
      <c r="B69" s="68" t="s">
        <v>149</v>
      </c>
      <c r="E69" s="65"/>
      <c r="F69" s="83"/>
      <c r="G69" s="83"/>
      <c r="H69" s="49"/>
      <c r="L69" s="49"/>
      <c r="M69" s="49"/>
      <c r="N69" s="81"/>
    </row>
    <row r="70" spans="1:14" x14ac:dyDescent="0.25">
      <c r="A70" s="51" t="s">
        <v>150</v>
      </c>
      <c r="B70" s="47" t="s">
        <v>1535</v>
      </c>
      <c r="C70" s="132">
        <v>15.749328474071273</v>
      </c>
      <c r="D70" s="132" t="s">
        <v>1193</v>
      </c>
      <c r="E70" s="47"/>
      <c r="F70" s="139">
        <f t="shared" ref="F70:F76" si="1">IF($C$77=0,"",IF(C70="[for completion]","",C70/$C$77))</f>
        <v>2.8426001506761819E-2</v>
      </c>
      <c r="G70" s="139" t="str">
        <f>IF($D$77=0,"",IF(D70="[Mark as ND1 if not relevant]","",D70/$D$77))</f>
        <v/>
      </c>
      <c r="H70" s="49"/>
      <c r="L70" s="49"/>
      <c r="M70" s="49"/>
      <c r="N70" s="81"/>
    </row>
    <row r="71" spans="1:14" x14ac:dyDescent="0.25">
      <c r="A71" s="51" t="s">
        <v>151</v>
      </c>
      <c r="B71" s="47" t="s">
        <v>1536</v>
      </c>
      <c r="C71" s="132">
        <v>16.203084836103749</v>
      </c>
      <c r="D71" s="132" t="s">
        <v>1193</v>
      </c>
      <c r="E71" s="47"/>
      <c r="F71" s="139">
        <f t="shared" si="1"/>
        <v>2.9244987475088861E-2</v>
      </c>
      <c r="G71" s="139" t="str">
        <f t="shared" ref="G71:G76" si="2">IF($D$77=0,"",IF(D71="[Mark as ND1 if not relevant]","",D71/$D$77))</f>
        <v/>
      </c>
      <c r="H71" s="49"/>
      <c r="L71" s="49"/>
      <c r="M71" s="49"/>
      <c r="N71" s="81"/>
    </row>
    <row r="72" spans="1:14" x14ac:dyDescent="0.25">
      <c r="A72" s="51" t="s">
        <v>152</v>
      </c>
      <c r="B72" s="47" t="s">
        <v>1537</v>
      </c>
      <c r="C72" s="132">
        <v>29.98391931808063</v>
      </c>
      <c r="D72" s="132" t="s">
        <v>1193</v>
      </c>
      <c r="E72" s="47"/>
      <c r="F72" s="139">
        <f t="shared" si="1"/>
        <v>5.4118049357951802E-2</v>
      </c>
      <c r="G72" s="139" t="str">
        <f t="shared" si="2"/>
        <v/>
      </c>
      <c r="H72" s="49"/>
      <c r="L72" s="49"/>
      <c r="M72" s="49"/>
      <c r="N72" s="81"/>
    </row>
    <row r="73" spans="1:14" x14ac:dyDescent="0.25">
      <c r="A73" s="51" t="s">
        <v>153</v>
      </c>
      <c r="B73" s="47" t="s">
        <v>1538</v>
      </c>
      <c r="C73" s="132">
        <v>8.8065490208519162</v>
      </c>
      <c r="D73" s="132" t="s">
        <v>1193</v>
      </c>
      <c r="E73" s="47"/>
      <c r="F73" s="139">
        <f t="shared" si="1"/>
        <v>1.5894961880326804E-2</v>
      </c>
      <c r="G73" s="139" t="str">
        <f t="shared" si="2"/>
        <v/>
      </c>
      <c r="H73" s="49"/>
      <c r="L73" s="49"/>
      <c r="M73" s="49"/>
      <c r="N73" s="81"/>
    </row>
    <row r="74" spans="1:14" x14ac:dyDescent="0.25">
      <c r="A74" s="51" t="s">
        <v>154</v>
      </c>
      <c r="B74" s="47" t="s">
        <v>1539</v>
      </c>
      <c r="C74" s="132">
        <v>25.426821847547696</v>
      </c>
      <c r="D74" s="132" t="s">
        <v>1193</v>
      </c>
      <c r="E74" s="47"/>
      <c r="F74" s="139">
        <f t="shared" si="1"/>
        <v>4.5892932980634731E-2</v>
      </c>
      <c r="G74" s="139" t="str">
        <f t="shared" si="2"/>
        <v/>
      </c>
      <c r="H74" s="49"/>
      <c r="L74" s="49"/>
      <c r="M74" s="49"/>
      <c r="N74" s="81"/>
    </row>
    <row r="75" spans="1:14" x14ac:dyDescent="0.25">
      <c r="A75" s="51" t="s">
        <v>155</v>
      </c>
      <c r="B75" s="47" t="s">
        <v>1540</v>
      </c>
      <c r="C75" s="132">
        <v>202.13347982000002</v>
      </c>
      <c r="D75" s="132" t="s">
        <v>1193</v>
      </c>
      <c r="E75" s="47"/>
      <c r="F75" s="139">
        <f t="shared" si="1"/>
        <v>0.3648312124158144</v>
      </c>
      <c r="G75" s="139" t="str">
        <f t="shared" si="2"/>
        <v/>
      </c>
      <c r="H75" s="49"/>
      <c r="L75" s="49"/>
      <c r="M75" s="49"/>
      <c r="N75" s="81"/>
    </row>
    <row r="76" spans="1:14" x14ac:dyDescent="0.25">
      <c r="A76" s="51" t="s">
        <v>156</v>
      </c>
      <c r="B76" s="47" t="s">
        <v>1541</v>
      </c>
      <c r="C76" s="132">
        <v>255.74338107</v>
      </c>
      <c r="D76" s="132" t="s">
        <v>1193</v>
      </c>
      <c r="E76" s="47"/>
      <c r="F76" s="139">
        <f t="shared" si="1"/>
        <v>0.4615918543834216</v>
      </c>
      <c r="G76" s="139" t="str">
        <f t="shared" si="2"/>
        <v/>
      </c>
      <c r="H76" s="49"/>
      <c r="L76" s="49"/>
      <c r="M76" s="49"/>
      <c r="N76" s="81"/>
    </row>
    <row r="77" spans="1:14" x14ac:dyDescent="0.25">
      <c r="A77" s="51" t="s">
        <v>157</v>
      </c>
      <c r="B77" s="84" t="s">
        <v>136</v>
      </c>
      <c r="C77" s="134">
        <f>SUM(C70:C76)</f>
        <v>554.04656438665529</v>
      </c>
      <c r="D77" s="134">
        <f>SUM(D70:D76)</f>
        <v>0</v>
      </c>
      <c r="E77" s="68"/>
      <c r="F77" s="140">
        <f>SUM(F70:F76)</f>
        <v>1</v>
      </c>
      <c r="G77" s="140">
        <f>SUM(G70:G76)</f>
        <v>0</v>
      </c>
      <c r="H77" s="49"/>
      <c r="L77" s="49"/>
      <c r="M77" s="49"/>
      <c r="N77" s="81"/>
    </row>
    <row r="78" spans="1:14" outlineLevel="1" x14ac:dyDescent="0.25">
      <c r="A78" s="51" t="s">
        <v>158</v>
      </c>
      <c r="B78" s="85" t="s">
        <v>159</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160</v>
      </c>
      <c r="B79" s="85" t="s">
        <v>161</v>
      </c>
      <c r="C79" s="134"/>
      <c r="D79" s="134"/>
      <c r="E79" s="68"/>
      <c r="F79" s="139">
        <f t="shared" ref="F79:F87" si="4">IF($C$77=0,"",IF(C79="[for completion]","",C79/$C$77))</f>
        <v>0</v>
      </c>
      <c r="G79" s="139" t="str">
        <f t="shared" si="3"/>
        <v/>
      </c>
      <c r="H79" s="49"/>
      <c r="L79" s="49"/>
      <c r="M79" s="49"/>
      <c r="N79" s="81"/>
    </row>
    <row r="80" spans="1:14" outlineLevel="1" x14ac:dyDescent="0.25">
      <c r="A80" s="51" t="s">
        <v>162</v>
      </c>
      <c r="B80" s="85" t="s">
        <v>163</v>
      </c>
      <c r="C80" s="134"/>
      <c r="D80" s="134"/>
      <c r="E80" s="68"/>
      <c r="F80" s="139">
        <f t="shared" si="4"/>
        <v>0</v>
      </c>
      <c r="G80" s="139" t="str">
        <f t="shared" si="3"/>
        <v/>
      </c>
      <c r="H80" s="49"/>
      <c r="L80" s="49"/>
      <c r="M80" s="49"/>
      <c r="N80" s="81"/>
    </row>
    <row r="81" spans="1:14" outlineLevel="1" x14ac:dyDescent="0.25">
      <c r="A81" s="51" t="s">
        <v>164</v>
      </c>
      <c r="B81" s="85" t="s">
        <v>165</v>
      </c>
      <c r="C81" s="134"/>
      <c r="D81" s="134"/>
      <c r="E81" s="68"/>
      <c r="F81" s="139">
        <f t="shared" si="4"/>
        <v>0</v>
      </c>
      <c r="G81" s="139" t="str">
        <f t="shared" si="3"/>
        <v/>
      </c>
      <c r="H81" s="49"/>
      <c r="L81" s="49"/>
      <c r="M81" s="49"/>
      <c r="N81" s="81"/>
    </row>
    <row r="82" spans="1:14" outlineLevel="1" x14ac:dyDescent="0.25">
      <c r="A82" s="51" t="s">
        <v>166</v>
      </c>
      <c r="B82" s="85" t="s">
        <v>167</v>
      </c>
      <c r="C82" s="134"/>
      <c r="D82" s="134"/>
      <c r="E82" s="68"/>
      <c r="F82" s="139">
        <f t="shared" si="4"/>
        <v>0</v>
      </c>
      <c r="G82" s="139" t="str">
        <f t="shared" si="3"/>
        <v/>
      </c>
      <c r="H82" s="49"/>
      <c r="L82" s="49"/>
      <c r="M82" s="49"/>
      <c r="N82" s="81"/>
    </row>
    <row r="83" spans="1:14" outlineLevel="1" x14ac:dyDescent="0.25">
      <c r="A83" s="51" t="s">
        <v>168</v>
      </c>
      <c r="B83" s="85"/>
      <c r="C83" s="76"/>
      <c r="D83" s="76"/>
      <c r="E83" s="68"/>
      <c r="F83" s="77"/>
      <c r="G83" s="77"/>
      <c r="H83" s="49"/>
      <c r="L83" s="49"/>
      <c r="M83" s="49"/>
      <c r="N83" s="81"/>
    </row>
    <row r="84" spans="1:14" outlineLevel="1" x14ac:dyDescent="0.25">
      <c r="A84" s="51" t="s">
        <v>169</v>
      </c>
      <c r="B84" s="85"/>
      <c r="C84" s="76"/>
      <c r="D84" s="76"/>
      <c r="E84" s="68"/>
      <c r="F84" s="77"/>
      <c r="G84" s="77"/>
      <c r="H84" s="49"/>
      <c r="L84" s="49"/>
      <c r="M84" s="49"/>
      <c r="N84" s="81"/>
    </row>
    <row r="85" spans="1:14" outlineLevel="1" x14ac:dyDescent="0.25">
      <c r="A85" s="51" t="s">
        <v>170</v>
      </c>
      <c r="B85" s="85"/>
      <c r="C85" s="76"/>
      <c r="D85" s="76"/>
      <c r="E85" s="68"/>
      <c r="F85" s="77"/>
      <c r="G85" s="77"/>
      <c r="H85" s="49"/>
      <c r="L85" s="49"/>
      <c r="M85" s="49"/>
      <c r="N85" s="81"/>
    </row>
    <row r="86" spans="1:14" outlineLevel="1" x14ac:dyDescent="0.25">
      <c r="A86" s="51" t="s">
        <v>171</v>
      </c>
      <c r="B86" s="84"/>
      <c r="C86" s="76"/>
      <c r="D86" s="76"/>
      <c r="E86" s="68"/>
      <c r="F86" s="77">
        <f t="shared" si="4"/>
        <v>0</v>
      </c>
      <c r="G86" s="77" t="str">
        <f t="shared" si="3"/>
        <v/>
      </c>
      <c r="H86" s="49"/>
      <c r="L86" s="49"/>
      <c r="M86" s="49"/>
      <c r="N86" s="81"/>
    </row>
    <row r="87" spans="1:14" outlineLevel="1" x14ac:dyDescent="0.25">
      <c r="A87" s="51" t="s">
        <v>172</v>
      </c>
      <c r="B87" s="85"/>
      <c r="C87" s="76"/>
      <c r="D87" s="76"/>
      <c r="E87" s="68"/>
      <c r="F87" s="77">
        <f t="shared" si="4"/>
        <v>0</v>
      </c>
      <c r="G87" s="77" t="str">
        <f t="shared" si="3"/>
        <v/>
      </c>
      <c r="H87" s="49"/>
      <c r="L87" s="49"/>
      <c r="M87" s="49"/>
      <c r="N87" s="81"/>
    </row>
    <row r="88" spans="1:14" ht="15" customHeight="1" x14ac:dyDescent="0.25">
      <c r="A88" s="70"/>
      <c r="B88" s="71" t="s">
        <v>173</v>
      </c>
      <c r="C88" s="115" t="s">
        <v>1379</v>
      </c>
      <c r="D88" s="115" t="s">
        <v>1380</v>
      </c>
      <c r="E88" s="72"/>
      <c r="F88" s="73" t="s">
        <v>174</v>
      </c>
      <c r="G88" s="70" t="s">
        <v>175</v>
      </c>
      <c r="H88" s="49"/>
      <c r="L88" s="49"/>
      <c r="M88" s="49"/>
      <c r="N88" s="81"/>
    </row>
    <row r="89" spans="1:14" x14ac:dyDescent="0.25">
      <c r="A89" s="51" t="s">
        <v>176</v>
      </c>
      <c r="B89" s="68" t="s">
        <v>148</v>
      </c>
      <c r="C89" s="136">
        <v>11.94</v>
      </c>
      <c r="D89" s="136"/>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1372</v>
      </c>
      <c r="C91" s="144"/>
      <c r="D91" s="144"/>
      <c r="E91" s="65"/>
      <c r="F91" s="146"/>
      <c r="G91" s="146"/>
      <c r="H91" s="49"/>
      <c r="L91" s="49"/>
      <c r="M91" s="49"/>
      <c r="N91" s="81"/>
    </row>
    <row r="92" spans="1:14" x14ac:dyDescent="0.25">
      <c r="A92" s="51" t="s">
        <v>177</v>
      </c>
      <c r="B92" s="68" t="s">
        <v>149</v>
      </c>
      <c r="C92" s="136"/>
      <c r="D92" s="136"/>
      <c r="E92" s="65"/>
      <c r="F92" s="146"/>
      <c r="G92" s="146"/>
      <c r="H92" s="49"/>
      <c r="L92" s="49"/>
      <c r="M92" s="49"/>
      <c r="N92" s="81"/>
    </row>
    <row r="93" spans="1:14" x14ac:dyDescent="0.25">
      <c r="A93" s="51" t="s">
        <v>178</v>
      </c>
      <c r="B93" s="47" t="s">
        <v>1535</v>
      </c>
      <c r="C93" s="132">
        <v>0.73</v>
      </c>
      <c r="D93" s="132" t="s">
        <v>1193</v>
      </c>
      <c r="E93" s="47"/>
      <c r="F93" s="139">
        <f>IF($C$100=0,"",IF(C93="[for completion]","",IF(C93="","",C93/$C$100)))</f>
        <v>1.5733775890682585E-3</v>
      </c>
      <c r="G93" s="139" t="str">
        <f>IF($D$100=0,"",IF(D93="[Mark as ND1 if not relevant]","",IF(D93="","",D93/$D$100)))</f>
        <v/>
      </c>
      <c r="H93" s="49"/>
      <c r="L93" s="49"/>
      <c r="M93" s="49"/>
      <c r="N93" s="81"/>
    </row>
    <row r="94" spans="1:14" x14ac:dyDescent="0.25">
      <c r="A94" s="51" t="s">
        <v>179</v>
      </c>
      <c r="B94" s="47" t="s">
        <v>1536</v>
      </c>
      <c r="C94" s="132">
        <v>0.1</v>
      </c>
      <c r="D94" s="132" t="s">
        <v>1193</v>
      </c>
      <c r="E94" s="47"/>
      <c r="F94" s="139">
        <f t="shared" ref="F94:F99" si="5">IF($C$100=0,"",IF(C94="[for completion]","",IF(C94="","",C94/$C$100)))</f>
        <v>2.1553117658469297E-4</v>
      </c>
      <c r="G94" s="139" t="str">
        <f t="shared" ref="G94:G99" si="6">IF($D$100=0,"",IF(D94="[Mark as ND1 if not relevant]","",IF(D94="","",D94/$D$100)))</f>
        <v/>
      </c>
      <c r="H94" s="49"/>
      <c r="L94" s="49"/>
      <c r="M94" s="49"/>
      <c r="N94" s="81"/>
    </row>
    <row r="95" spans="1:14" x14ac:dyDescent="0.25">
      <c r="A95" s="51" t="s">
        <v>180</v>
      </c>
      <c r="B95" s="47" t="s">
        <v>1537</v>
      </c>
      <c r="C95" s="132">
        <v>6.25</v>
      </c>
      <c r="D95" s="132" t="s">
        <v>1193</v>
      </c>
      <c r="E95" s="47"/>
      <c r="F95" s="139">
        <f t="shared" si="5"/>
        <v>1.3470698536543309E-2</v>
      </c>
      <c r="G95" s="139" t="str">
        <f t="shared" si="6"/>
        <v/>
      </c>
      <c r="H95" s="49"/>
      <c r="L95" s="49"/>
      <c r="M95" s="49"/>
      <c r="N95" s="81"/>
    </row>
    <row r="96" spans="1:14" x14ac:dyDescent="0.25">
      <c r="A96" s="51" t="s">
        <v>181</v>
      </c>
      <c r="B96" s="47" t="s">
        <v>1538</v>
      </c>
      <c r="C96" s="132">
        <v>2.42</v>
      </c>
      <c r="D96" s="132" t="s">
        <v>1193</v>
      </c>
      <c r="E96" s="47"/>
      <c r="F96" s="139">
        <f t="shared" si="5"/>
        <v>5.2158544733495694E-3</v>
      </c>
      <c r="G96" s="139" t="str">
        <f t="shared" si="6"/>
        <v/>
      </c>
      <c r="H96" s="49"/>
      <c r="L96" s="49"/>
      <c r="M96" s="49"/>
      <c r="N96" s="81"/>
    </row>
    <row r="97" spans="1:14" x14ac:dyDescent="0.25">
      <c r="A97" s="51" t="s">
        <v>182</v>
      </c>
      <c r="B97" s="47" t="s">
        <v>1539</v>
      </c>
      <c r="C97" s="132">
        <v>0.9</v>
      </c>
      <c r="D97" s="132" t="s">
        <v>1193</v>
      </c>
      <c r="E97" s="47"/>
      <c r="F97" s="139">
        <f t="shared" si="5"/>
        <v>1.9397805892622368E-3</v>
      </c>
      <c r="G97" s="139" t="str">
        <f t="shared" si="6"/>
        <v/>
      </c>
      <c r="H97" s="49"/>
      <c r="L97" s="49"/>
      <c r="M97" s="49"/>
    </row>
    <row r="98" spans="1:14" x14ac:dyDescent="0.25">
      <c r="A98" s="51" t="s">
        <v>183</v>
      </c>
      <c r="B98" s="47" t="s">
        <v>1540</v>
      </c>
      <c r="C98" s="132">
        <v>33.46</v>
      </c>
      <c r="D98" s="132" t="s">
        <v>1193</v>
      </c>
      <c r="E98" s="47"/>
      <c r="F98" s="139">
        <f t="shared" si="5"/>
        <v>7.2116731685238272E-2</v>
      </c>
      <c r="G98" s="139" t="str">
        <f t="shared" si="6"/>
        <v/>
      </c>
      <c r="H98" s="49"/>
      <c r="L98" s="49"/>
      <c r="M98" s="49"/>
    </row>
    <row r="99" spans="1:14" x14ac:dyDescent="0.25">
      <c r="A99" s="51" t="s">
        <v>184</v>
      </c>
      <c r="B99" s="47" t="s">
        <v>1541</v>
      </c>
      <c r="C99" s="132">
        <v>420.11</v>
      </c>
      <c r="D99" s="132" t="s">
        <v>1193</v>
      </c>
      <c r="E99" s="47"/>
      <c r="F99" s="139">
        <f t="shared" si="5"/>
        <v>0.90546802594995368</v>
      </c>
      <c r="G99" s="139" t="str">
        <f t="shared" si="6"/>
        <v/>
      </c>
      <c r="H99" s="49"/>
      <c r="L99" s="49"/>
      <c r="M99" s="49"/>
    </row>
    <row r="100" spans="1:14" x14ac:dyDescent="0.25">
      <c r="A100" s="51" t="s">
        <v>185</v>
      </c>
      <c r="B100" s="84" t="s">
        <v>136</v>
      </c>
      <c r="C100" s="134">
        <f>SUM(C93:C99)</f>
        <v>463.97</v>
      </c>
      <c r="D100" s="134">
        <f>SUM(D93:D99)</f>
        <v>0</v>
      </c>
      <c r="E100" s="68"/>
      <c r="F100" s="140">
        <f>SUM(F93:F99)</f>
        <v>1</v>
      </c>
      <c r="G100" s="140">
        <f>SUM(G93:G99)</f>
        <v>0</v>
      </c>
      <c r="H100" s="49"/>
      <c r="L100" s="49"/>
      <c r="M100" s="49"/>
    </row>
    <row r="101" spans="1:14" outlineLevel="1" x14ac:dyDescent="0.25">
      <c r="A101" s="51" t="s">
        <v>186</v>
      </c>
      <c r="B101" s="85" t="s">
        <v>159</v>
      </c>
      <c r="C101" s="134"/>
      <c r="D101" s="134"/>
      <c r="E101" s="68"/>
      <c r="F101" s="139">
        <f>IF($C$100=0,"",IF(C101="[for completion]","",C101/$C$100))</f>
        <v>0</v>
      </c>
      <c r="G101" s="139" t="str">
        <f>IF($D$100=0,"",IF(D101="[for completion]","",D101/$D$100))</f>
        <v/>
      </c>
      <c r="H101" s="49"/>
      <c r="L101" s="49"/>
      <c r="M101" s="49"/>
    </row>
    <row r="102" spans="1:14" outlineLevel="1" x14ac:dyDescent="0.25">
      <c r="A102" s="51" t="s">
        <v>187</v>
      </c>
      <c r="B102" s="85" t="s">
        <v>161</v>
      </c>
      <c r="C102" s="134"/>
      <c r="D102" s="134"/>
      <c r="E102" s="68"/>
      <c r="F102" s="139">
        <f>IF($C$100=0,"",IF(C102="[for completion]","",C102/$C$100))</f>
        <v>0</v>
      </c>
      <c r="G102" s="139" t="str">
        <f>IF($D$100=0,"",IF(D102="[for completion]","",D102/$D$100))</f>
        <v/>
      </c>
      <c r="H102" s="49"/>
      <c r="L102" s="49"/>
      <c r="M102" s="49"/>
    </row>
    <row r="103" spans="1:14" outlineLevel="1" x14ac:dyDescent="0.25">
      <c r="A103" s="51" t="s">
        <v>188</v>
      </c>
      <c r="B103" s="85" t="s">
        <v>163</v>
      </c>
      <c r="C103" s="134"/>
      <c r="D103" s="134"/>
      <c r="E103" s="68"/>
      <c r="F103" s="139">
        <f>IF($C$100=0,"",IF(C103="[for completion]","",C103/$C$100))</f>
        <v>0</v>
      </c>
      <c r="G103" s="139" t="str">
        <f>IF($D$100=0,"",IF(D103="[for completion]","",D103/$D$100))</f>
        <v/>
      </c>
      <c r="H103" s="49"/>
      <c r="L103" s="49"/>
      <c r="M103" s="49"/>
    </row>
    <row r="104" spans="1:14" outlineLevel="1" x14ac:dyDescent="0.25">
      <c r="A104" s="51" t="s">
        <v>189</v>
      </c>
      <c r="B104" s="85" t="s">
        <v>165</v>
      </c>
      <c r="C104" s="134"/>
      <c r="D104" s="134"/>
      <c r="E104" s="68"/>
      <c r="F104" s="139">
        <f>IF($C$100=0,"",IF(C104="[for completion]","",C104/$C$100))</f>
        <v>0</v>
      </c>
      <c r="G104" s="139" t="str">
        <f>IF($D$100=0,"",IF(D104="[for completion]","",D104/$D$100))</f>
        <v/>
      </c>
      <c r="H104" s="49"/>
      <c r="L104" s="49"/>
      <c r="M104" s="49"/>
    </row>
    <row r="105" spans="1:14" outlineLevel="1" x14ac:dyDescent="0.25">
      <c r="A105" s="51" t="s">
        <v>190</v>
      </c>
      <c r="B105" s="85" t="s">
        <v>167</v>
      </c>
      <c r="C105" s="134"/>
      <c r="D105" s="134"/>
      <c r="E105" s="68"/>
      <c r="F105" s="139">
        <f>IF($C$100=0,"",IF(C105="[for completion]","",C105/$C$100))</f>
        <v>0</v>
      </c>
      <c r="G105" s="139" t="str">
        <f>IF($D$100=0,"",IF(D105="[for completion]","",D105/$D$100))</f>
        <v/>
      </c>
      <c r="H105" s="49"/>
      <c r="L105" s="49"/>
      <c r="M105" s="49"/>
    </row>
    <row r="106" spans="1:14" outlineLevel="1" x14ac:dyDescent="0.25">
      <c r="A106" s="51" t="s">
        <v>191</v>
      </c>
      <c r="B106" s="85"/>
      <c r="C106" s="76"/>
      <c r="D106" s="76"/>
      <c r="E106" s="68"/>
      <c r="F106" s="77"/>
      <c r="G106" s="77"/>
      <c r="H106" s="49"/>
      <c r="L106" s="49"/>
      <c r="M106" s="49"/>
    </row>
    <row r="107" spans="1:14" outlineLevel="1" x14ac:dyDescent="0.25">
      <c r="A107" s="51" t="s">
        <v>192</v>
      </c>
      <c r="B107" s="85"/>
      <c r="C107" s="76"/>
      <c r="D107" s="76"/>
      <c r="E107" s="68"/>
      <c r="F107" s="77"/>
      <c r="G107" s="77"/>
      <c r="H107" s="49"/>
      <c r="L107" s="49"/>
      <c r="M107" s="49"/>
    </row>
    <row r="108" spans="1:14" outlineLevel="1" x14ac:dyDescent="0.25">
      <c r="A108" s="51" t="s">
        <v>193</v>
      </c>
      <c r="B108" s="84"/>
      <c r="C108" s="76"/>
      <c r="D108" s="76"/>
      <c r="E108" s="68"/>
      <c r="F108" s="77"/>
      <c r="G108" s="77"/>
      <c r="H108" s="49"/>
      <c r="L108" s="49"/>
      <c r="M108" s="49"/>
    </row>
    <row r="109" spans="1:14" outlineLevel="1" x14ac:dyDescent="0.25">
      <c r="A109" s="51" t="s">
        <v>194</v>
      </c>
      <c r="B109" s="85"/>
      <c r="C109" s="76"/>
      <c r="D109" s="76"/>
      <c r="E109" s="68"/>
      <c r="F109" s="77"/>
      <c r="G109" s="77"/>
      <c r="H109" s="49"/>
      <c r="L109" s="49"/>
      <c r="M109" s="49"/>
    </row>
    <row r="110" spans="1:14" outlineLevel="1" x14ac:dyDescent="0.25">
      <c r="A110" s="51" t="s">
        <v>195</v>
      </c>
      <c r="B110" s="85"/>
      <c r="C110" s="76"/>
      <c r="D110" s="76"/>
      <c r="E110" s="68"/>
      <c r="F110" s="77"/>
      <c r="G110" s="77"/>
      <c r="H110" s="49"/>
      <c r="L110" s="49"/>
      <c r="M110" s="49"/>
    </row>
    <row r="111" spans="1:14" ht="15" customHeight="1" x14ac:dyDescent="0.25">
      <c r="A111" s="70"/>
      <c r="B111" s="137" t="s">
        <v>1566</v>
      </c>
      <c r="C111" s="73" t="s">
        <v>196</v>
      </c>
      <c r="D111" s="73" t="s">
        <v>197</v>
      </c>
      <c r="E111" s="72"/>
      <c r="F111" s="73" t="s">
        <v>198</v>
      </c>
      <c r="G111" s="73" t="s">
        <v>199</v>
      </c>
      <c r="H111" s="49"/>
      <c r="L111" s="49"/>
      <c r="M111" s="49"/>
    </row>
    <row r="112" spans="1:14" s="86" customFormat="1" x14ac:dyDescent="0.25">
      <c r="A112" s="51" t="s">
        <v>200</v>
      </c>
      <c r="B112" s="68" t="s">
        <v>201</v>
      </c>
      <c r="C112" s="132">
        <v>0</v>
      </c>
      <c r="D112" s="132">
        <v>0</v>
      </c>
      <c r="E112" s="77"/>
      <c r="F112" s="139">
        <f t="shared" ref="F112:F116" si="7">IF($C$131=0,"",IF(C112="[for completion]","",IF(C112="","",C112/$C$131)))</f>
        <v>0</v>
      </c>
      <c r="G112" s="139">
        <f t="shared" ref="G112:G116" si="8">IF($D$131=0,"",IF(D112="[for completion]","",IF(D112="","",D112/$D$131)))</f>
        <v>0</v>
      </c>
      <c r="I112" s="51"/>
      <c r="J112" s="51"/>
      <c r="K112" s="51"/>
      <c r="L112" s="49" t="s">
        <v>1544</v>
      </c>
      <c r="M112" s="49"/>
      <c r="N112" s="49"/>
    </row>
    <row r="113" spans="1:14" s="86" customFormat="1" x14ac:dyDescent="0.25">
      <c r="A113" s="51" t="s">
        <v>202</v>
      </c>
      <c r="B113" s="68" t="s">
        <v>1545</v>
      </c>
      <c r="C113" s="132">
        <v>0</v>
      </c>
      <c r="D113" s="132">
        <v>0</v>
      </c>
      <c r="E113" s="77"/>
      <c r="F113" s="139">
        <f t="shared" si="7"/>
        <v>0</v>
      </c>
      <c r="G113" s="139">
        <f t="shared" si="8"/>
        <v>0</v>
      </c>
      <c r="I113" s="51"/>
      <c r="J113" s="51"/>
      <c r="K113" s="51"/>
      <c r="L113" s="68" t="s">
        <v>1545</v>
      </c>
      <c r="M113" s="49"/>
      <c r="N113" s="49"/>
    </row>
    <row r="114" spans="1:14" s="86" customFormat="1" x14ac:dyDescent="0.25">
      <c r="A114" s="51" t="s">
        <v>203</v>
      </c>
      <c r="B114" s="68" t="s">
        <v>210</v>
      </c>
      <c r="C114" s="132">
        <v>0</v>
      </c>
      <c r="D114" s="132">
        <v>0</v>
      </c>
      <c r="E114" s="77"/>
      <c r="F114" s="139">
        <f t="shared" si="7"/>
        <v>0</v>
      </c>
      <c r="G114" s="139">
        <f t="shared" si="8"/>
        <v>0</v>
      </c>
      <c r="I114" s="51"/>
      <c r="J114" s="51"/>
      <c r="K114" s="51"/>
      <c r="L114" s="68" t="s">
        <v>210</v>
      </c>
      <c r="M114" s="49"/>
      <c r="N114" s="49"/>
    </row>
    <row r="115" spans="1:14" s="86" customFormat="1" x14ac:dyDescent="0.25">
      <c r="A115" s="51" t="s">
        <v>204</v>
      </c>
      <c r="B115" s="68" t="s">
        <v>1546</v>
      </c>
      <c r="C115" s="132">
        <v>0</v>
      </c>
      <c r="D115" s="132">
        <v>0</v>
      </c>
      <c r="E115" s="77"/>
      <c r="F115" s="139">
        <f t="shared" si="7"/>
        <v>0</v>
      </c>
      <c r="G115" s="139">
        <f t="shared" si="8"/>
        <v>0</v>
      </c>
      <c r="I115" s="51"/>
      <c r="J115" s="51"/>
      <c r="K115" s="51"/>
      <c r="L115" s="68" t="s">
        <v>1546</v>
      </c>
      <c r="M115" s="49"/>
      <c r="N115" s="49"/>
    </row>
    <row r="116" spans="1:14" s="86" customFormat="1" x14ac:dyDescent="0.25">
      <c r="A116" s="51" t="s">
        <v>206</v>
      </c>
      <c r="B116" s="68" t="s">
        <v>1547</v>
      </c>
      <c r="C116" s="132">
        <v>0</v>
      </c>
      <c r="D116" s="132">
        <v>0</v>
      </c>
      <c r="E116" s="77"/>
      <c r="F116" s="139">
        <f t="shared" si="7"/>
        <v>0</v>
      </c>
      <c r="G116" s="139">
        <f t="shared" si="8"/>
        <v>0</v>
      </c>
      <c r="I116" s="51"/>
      <c r="J116" s="51"/>
      <c r="K116" s="51"/>
      <c r="L116" s="68" t="s">
        <v>1547</v>
      </c>
      <c r="M116" s="49"/>
      <c r="N116" s="49"/>
    </row>
    <row r="117" spans="1:14" s="86" customFormat="1" x14ac:dyDescent="0.25">
      <c r="A117" s="51" t="s">
        <v>207</v>
      </c>
      <c r="B117" s="68" t="s">
        <v>212</v>
      </c>
      <c r="C117" s="132">
        <v>0</v>
      </c>
      <c r="D117" s="132">
        <v>0</v>
      </c>
      <c r="E117" s="68"/>
      <c r="F117" s="139">
        <f t="shared" ref="F117:F123" si="9">IF($C$131=0,"",IF(C117="[for completion]","",IF(C117="","",C117/$C$131)))</f>
        <v>0</v>
      </c>
      <c r="G117" s="139">
        <f t="shared" ref="G117:G123" si="10">IF($D$131=0,"",IF(D117="[for completion]","",IF(D117="","",D117/$D$131)))</f>
        <v>0</v>
      </c>
      <c r="I117" s="51"/>
      <c r="J117" s="51"/>
      <c r="K117" s="51"/>
      <c r="L117" s="68" t="s">
        <v>212</v>
      </c>
      <c r="M117" s="49"/>
      <c r="N117" s="49"/>
    </row>
    <row r="118" spans="1:14" x14ac:dyDescent="0.25">
      <c r="A118" s="51" t="s">
        <v>208</v>
      </c>
      <c r="B118" s="68" t="s">
        <v>214</v>
      </c>
      <c r="C118" s="132">
        <v>442.04</v>
      </c>
      <c r="D118" s="132">
        <v>442.04</v>
      </c>
      <c r="E118" s="68"/>
      <c r="F118" s="139">
        <f t="shared" si="9"/>
        <v>1</v>
      </c>
      <c r="G118" s="139">
        <f t="shared" si="10"/>
        <v>1</v>
      </c>
      <c r="L118" s="68" t="s">
        <v>214</v>
      </c>
      <c r="M118" s="49"/>
    </row>
    <row r="119" spans="1:14" x14ac:dyDescent="0.25">
      <c r="A119" s="51" t="s">
        <v>209</v>
      </c>
      <c r="B119" s="68" t="s">
        <v>1548</v>
      </c>
      <c r="C119" s="132">
        <v>0</v>
      </c>
      <c r="D119" s="132">
        <v>0</v>
      </c>
      <c r="E119" s="68"/>
      <c r="F119" s="139">
        <f t="shared" si="9"/>
        <v>0</v>
      </c>
      <c r="G119" s="139">
        <f t="shared" si="10"/>
        <v>0</v>
      </c>
      <c r="L119" s="68" t="s">
        <v>1548</v>
      </c>
      <c r="M119" s="49"/>
    </row>
    <row r="120" spans="1:14" x14ac:dyDescent="0.25">
      <c r="A120" s="51" t="s">
        <v>211</v>
      </c>
      <c r="B120" s="68" t="s">
        <v>216</v>
      </c>
      <c r="C120" s="132">
        <v>0</v>
      </c>
      <c r="D120" s="132">
        <v>0</v>
      </c>
      <c r="E120" s="68"/>
      <c r="F120" s="139">
        <f t="shared" si="9"/>
        <v>0</v>
      </c>
      <c r="G120" s="139">
        <f t="shared" si="10"/>
        <v>0</v>
      </c>
      <c r="L120" s="68" t="s">
        <v>216</v>
      </c>
      <c r="M120" s="49"/>
    </row>
    <row r="121" spans="1:14" x14ac:dyDescent="0.25">
      <c r="A121" s="51" t="s">
        <v>213</v>
      </c>
      <c r="B121" s="51" t="s">
        <v>2660</v>
      </c>
      <c r="C121" s="132">
        <v>0</v>
      </c>
      <c r="D121" s="132">
        <v>0</v>
      </c>
      <c r="F121" s="139">
        <f t="shared" si="9"/>
        <v>0</v>
      </c>
      <c r="G121" s="139">
        <f t="shared" si="10"/>
        <v>0</v>
      </c>
      <c r="L121" s="68"/>
      <c r="M121" s="49"/>
    </row>
    <row r="122" spans="1:14" x14ac:dyDescent="0.25">
      <c r="A122" s="51" t="s">
        <v>215</v>
      </c>
      <c r="B122" s="68" t="s">
        <v>1555</v>
      </c>
      <c r="C122" s="132">
        <v>0</v>
      </c>
      <c r="D122" s="132">
        <v>0</v>
      </c>
      <c r="E122" s="68"/>
      <c r="F122" s="139">
        <f t="shared" si="9"/>
        <v>0</v>
      </c>
      <c r="G122" s="139">
        <f t="shared" si="10"/>
        <v>0</v>
      </c>
      <c r="L122" s="68" t="s">
        <v>218</v>
      </c>
      <c r="M122" s="49"/>
    </row>
    <row r="123" spans="1:14" x14ac:dyDescent="0.25">
      <c r="A123" s="51" t="s">
        <v>217</v>
      </c>
      <c r="B123" s="68" t="s">
        <v>218</v>
      </c>
      <c r="C123" s="132">
        <v>0</v>
      </c>
      <c r="D123" s="132">
        <v>0</v>
      </c>
      <c r="E123" s="68"/>
      <c r="F123" s="139">
        <f t="shared" si="9"/>
        <v>0</v>
      </c>
      <c r="G123" s="139">
        <f t="shared" si="10"/>
        <v>0</v>
      </c>
      <c r="L123" s="68" t="s">
        <v>205</v>
      </c>
      <c r="M123" s="49"/>
    </row>
    <row r="124" spans="1:14" x14ac:dyDescent="0.25">
      <c r="A124" s="51" t="s">
        <v>219</v>
      </c>
      <c r="B124" s="68" t="s">
        <v>205</v>
      </c>
      <c r="C124" s="132">
        <v>0</v>
      </c>
      <c r="D124" s="132">
        <v>0</v>
      </c>
      <c r="E124" s="68"/>
      <c r="F124" s="139">
        <f t="shared" ref="F124:F136" si="11">IF($C$131=0,"",IF(C124="[for completion]","",IF(C124="","",C124/$C$131)))</f>
        <v>0</v>
      </c>
      <c r="G124" s="139">
        <f t="shared" ref="G124:G136" si="12">IF($D$131=0,"",IF(D124="[for completion]","",IF(D124="","",D124/$D$131)))</f>
        <v>0</v>
      </c>
      <c r="L124" s="47" t="s">
        <v>1550</v>
      </c>
      <c r="M124" s="49"/>
    </row>
    <row r="125" spans="1:14" x14ac:dyDescent="0.25">
      <c r="A125" s="51" t="s">
        <v>221</v>
      </c>
      <c r="B125" s="51" t="s">
        <v>3060</v>
      </c>
      <c r="C125" s="132">
        <v>0</v>
      </c>
      <c r="D125" s="132">
        <v>0</v>
      </c>
      <c r="E125" s="68"/>
      <c r="F125" s="139">
        <f t="shared" si="11"/>
        <v>0</v>
      </c>
      <c r="G125" s="139">
        <f t="shared" si="12"/>
        <v>0</v>
      </c>
      <c r="L125" s="68" t="s">
        <v>220</v>
      </c>
      <c r="M125" s="49"/>
    </row>
    <row r="126" spans="1:14" x14ac:dyDescent="0.25">
      <c r="A126" s="51" t="s">
        <v>223</v>
      </c>
      <c r="B126" s="47" t="s">
        <v>1550</v>
      </c>
      <c r="C126" s="132">
        <v>0</v>
      </c>
      <c r="D126" s="132">
        <v>0</v>
      </c>
      <c r="E126" s="68"/>
      <c r="F126" s="139">
        <f t="shared" si="11"/>
        <v>0</v>
      </c>
      <c r="G126" s="139">
        <f t="shared" si="12"/>
        <v>0</v>
      </c>
      <c r="H126" s="81"/>
      <c r="L126" s="68" t="s">
        <v>222</v>
      </c>
      <c r="M126" s="49"/>
    </row>
    <row r="127" spans="1:14" x14ac:dyDescent="0.25">
      <c r="A127" s="51" t="s">
        <v>224</v>
      </c>
      <c r="B127" s="68" t="s">
        <v>220</v>
      </c>
      <c r="C127" s="132">
        <v>0</v>
      </c>
      <c r="D127" s="132">
        <v>0</v>
      </c>
      <c r="E127" s="68"/>
      <c r="F127" s="139">
        <f t="shared" si="11"/>
        <v>0</v>
      </c>
      <c r="G127" s="139">
        <f t="shared" si="12"/>
        <v>0</v>
      </c>
      <c r="H127" s="49"/>
      <c r="L127" s="68" t="s">
        <v>1549</v>
      </c>
      <c r="M127" s="49"/>
    </row>
    <row r="128" spans="1:14" x14ac:dyDescent="0.25">
      <c r="A128" s="51" t="s">
        <v>1551</v>
      </c>
      <c r="B128" s="68" t="s">
        <v>222</v>
      </c>
      <c r="C128" s="132">
        <v>0</v>
      </c>
      <c r="D128" s="132">
        <v>0</v>
      </c>
      <c r="E128" s="68"/>
      <c r="F128" s="139">
        <f t="shared" si="11"/>
        <v>0</v>
      </c>
      <c r="G128" s="139">
        <f t="shared" si="12"/>
        <v>0</v>
      </c>
      <c r="H128" s="49"/>
      <c r="L128" s="49"/>
      <c r="M128" s="49"/>
    </row>
    <row r="129" spans="1:14" x14ac:dyDescent="0.25">
      <c r="A129" s="51" t="s">
        <v>1554</v>
      </c>
      <c r="B129" s="68" t="s">
        <v>1549</v>
      </c>
      <c r="C129" s="132" t="s">
        <v>80</v>
      </c>
      <c r="D129" s="132" t="s">
        <v>80</v>
      </c>
      <c r="E129" s="68"/>
      <c r="F129" s="139" t="str">
        <f t="shared" si="11"/>
        <v/>
      </c>
      <c r="G129" s="139" t="str">
        <f t="shared" si="12"/>
        <v/>
      </c>
      <c r="H129" s="49"/>
      <c r="L129" s="49"/>
      <c r="M129" s="49"/>
    </row>
    <row r="130" spans="1:14" outlineLevel="1" x14ac:dyDescent="0.25">
      <c r="A130" s="51" t="s">
        <v>2661</v>
      </c>
      <c r="B130" s="68" t="s">
        <v>134</v>
      </c>
      <c r="C130" s="132" t="s">
        <v>80</v>
      </c>
      <c r="D130" s="132" t="s">
        <v>80</v>
      </c>
      <c r="E130" s="68"/>
      <c r="F130" s="139" t="str">
        <f t="shared" si="11"/>
        <v/>
      </c>
      <c r="G130" s="139" t="str">
        <f t="shared" si="12"/>
        <v/>
      </c>
      <c r="H130" s="49"/>
      <c r="L130" s="49"/>
      <c r="M130" s="49"/>
    </row>
    <row r="131" spans="1:14" outlineLevel="1" x14ac:dyDescent="0.25">
      <c r="A131" s="51" t="s">
        <v>225</v>
      </c>
      <c r="B131" s="84" t="s">
        <v>136</v>
      </c>
      <c r="C131" s="132">
        <f>SUM(C112:C130)</f>
        <v>442.04</v>
      </c>
      <c r="D131" s="132">
        <f>SUM(D112:D130)</f>
        <v>442.04</v>
      </c>
      <c r="E131" s="68"/>
      <c r="F131" s="139">
        <f>SUM(F112:F130)</f>
        <v>1</v>
      </c>
      <c r="G131" s="139">
        <f>SUM(G112:G130)</f>
        <v>1</v>
      </c>
      <c r="H131" s="49"/>
      <c r="L131" s="49"/>
      <c r="M131" s="49"/>
    </row>
    <row r="132" spans="1:14" outlineLevel="1" x14ac:dyDescent="0.25">
      <c r="A132" s="51" t="s">
        <v>226</v>
      </c>
      <c r="B132" s="80" t="s">
        <v>138</v>
      </c>
      <c r="C132" s="132"/>
      <c r="D132" s="132"/>
      <c r="E132" s="68"/>
      <c r="F132" s="139" t="str">
        <f t="shared" si="11"/>
        <v/>
      </c>
      <c r="G132" s="139" t="str">
        <f t="shared" si="12"/>
        <v/>
      </c>
      <c r="H132" s="49"/>
      <c r="L132" s="49"/>
      <c r="M132" s="49"/>
    </row>
    <row r="133" spans="1:14" outlineLevel="1" x14ac:dyDescent="0.25">
      <c r="A133" s="51" t="s">
        <v>227</v>
      </c>
      <c r="B133" s="80" t="s">
        <v>138</v>
      </c>
      <c r="C133" s="132"/>
      <c r="D133" s="132"/>
      <c r="E133" s="68"/>
      <c r="F133" s="139" t="str">
        <f t="shared" si="11"/>
        <v/>
      </c>
      <c r="G133" s="139" t="str">
        <f t="shared" si="12"/>
        <v/>
      </c>
      <c r="H133" s="49"/>
      <c r="L133" s="49"/>
      <c r="M133" s="49"/>
    </row>
    <row r="134" spans="1:14" outlineLevel="1" x14ac:dyDescent="0.25">
      <c r="A134" s="51" t="s">
        <v>228</v>
      </c>
      <c r="B134" s="80" t="s">
        <v>138</v>
      </c>
      <c r="C134" s="132"/>
      <c r="D134" s="132"/>
      <c r="E134" s="68"/>
      <c r="F134" s="139" t="str">
        <f t="shared" si="11"/>
        <v/>
      </c>
      <c r="G134" s="139" t="str">
        <f t="shared" si="12"/>
        <v/>
      </c>
      <c r="H134" s="49"/>
      <c r="L134" s="49"/>
      <c r="M134" s="49"/>
    </row>
    <row r="135" spans="1:14" outlineLevel="1" x14ac:dyDescent="0.25">
      <c r="A135" s="51" t="s">
        <v>229</v>
      </c>
      <c r="B135" s="80" t="s">
        <v>138</v>
      </c>
      <c r="C135" s="132"/>
      <c r="D135" s="132"/>
      <c r="E135" s="68"/>
      <c r="F135" s="139" t="str">
        <f t="shared" si="11"/>
        <v/>
      </c>
      <c r="G135" s="139" t="str">
        <f t="shared" si="12"/>
        <v/>
      </c>
      <c r="H135" s="49"/>
      <c r="L135" s="49"/>
      <c r="M135" s="49"/>
    </row>
    <row r="136" spans="1:14" outlineLevel="1" x14ac:dyDescent="0.25">
      <c r="A136" s="51" t="s">
        <v>230</v>
      </c>
      <c r="B136" s="80" t="s">
        <v>138</v>
      </c>
      <c r="C136" s="132"/>
      <c r="D136" s="132"/>
      <c r="E136" s="68"/>
      <c r="F136" s="139" t="str">
        <f t="shared" si="11"/>
        <v/>
      </c>
      <c r="G136" s="139" t="str">
        <f t="shared" si="12"/>
        <v/>
      </c>
      <c r="H136" s="49"/>
      <c r="L136" s="49"/>
      <c r="M136" s="49"/>
    </row>
    <row r="137" spans="1:14" ht="15" customHeight="1" x14ac:dyDescent="0.25">
      <c r="A137" s="70"/>
      <c r="B137" s="71" t="s">
        <v>231</v>
      </c>
      <c r="C137" s="73" t="s">
        <v>196</v>
      </c>
      <c r="D137" s="73" t="s">
        <v>197</v>
      </c>
      <c r="E137" s="72"/>
      <c r="F137" s="73" t="s">
        <v>198</v>
      </c>
      <c r="G137" s="73" t="s">
        <v>199</v>
      </c>
      <c r="H137" s="49"/>
      <c r="L137" s="49"/>
      <c r="M137" s="49"/>
    </row>
    <row r="138" spans="1:14" s="86" customFormat="1" x14ac:dyDescent="0.25">
      <c r="A138" s="51" t="s">
        <v>232</v>
      </c>
      <c r="B138" s="68" t="s">
        <v>201</v>
      </c>
      <c r="C138" s="132">
        <v>0</v>
      </c>
      <c r="D138" s="132">
        <v>0</v>
      </c>
      <c r="E138" s="77"/>
      <c r="F138" s="139">
        <f t="shared" ref="F138:F141" si="13">IF($C$157=0,"",IF(C138="[for completion]","",IF(C138="","",C138/$C$157)))</f>
        <v>0</v>
      </c>
      <c r="G138" s="139">
        <f t="shared" ref="G138:G141" si="14">IF($D$157=0,"",IF(D138="[for completion]","",IF(D138="","",D138/$D$157)))</f>
        <v>0</v>
      </c>
      <c r="H138" s="49"/>
      <c r="I138" s="51"/>
      <c r="J138" s="51"/>
      <c r="K138" s="51"/>
      <c r="L138" s="49"/>
      <c r="M138" s="49"/>
      <c r="N138" s="49"/>
    </row>
    <row r="139" spans="1:14" s="86" customFormat="1" x14ac:dyDescent="0.25">
      <c r="A139" s="51" t="s">
        <v>233</v>
      </c>
      <c r="B139" s="68" t="s">
        <v>1545</v>
      </c>
      <c r="C139" s="132">
        <v>0</v>
      </c>
      <c r="D139" s="132">
        <v>0</v>
      </c>
      <c r="E139" s="77"/>
      <c r="F139" s="139">
        <f t="shared" si="13"/>
        <v>0</v>
      </c>
      <c r="G139" s="139">
        <f t="shared" si="14"/>
        <v>0</v>
      </c>
      <c r="H139" s="49"/>
      <c r="I139" s="51"/>
      <c r="J139" s="51"/>
      <c r="K139" s="51"/>
      <c r="L139" s="49"/>
      <c r="M139" s="49"/>
      <c r="N139" s="49"/>
    </row>
    <row r="140" spans="1:14" s="86" customFormat="1" x14ac:dyDescent="0.25">
      <c r="A140" s="51" t="s">
        <v>234</v>
      </c>
      <c r="B140" s="68" t="s">
        <v>210</v>
      </c>
      <c r="C140" s="132">
        <v>0</v>
      </c>
      <c r="D140" s="132">
        <v>0</v>
      </c>
      <c r="E140" s="77"/>
      <c r="F140" s="139">
        <f t="shared" si="13"/>
        <v>0</v>
      </c>
      <c r="G140" s="139">
        <f t="shared" si="14"/>
        <v>0</v>
      </c>
      <c r="H140" s="49"/>
      <c r="I140" s="51"/>
      <c r="J140" s="51"/>
      <c r="K140" s="51"/>
      <c r="L140" s="49"/>
      <c r="M140" s="49"/>
      <c r="N140" s="49"/>
    </row>
    <row r="141" spans="1:14" s="86" customFormat="1" x14ac:dyDescent="0.25">
      <c r="A141" s="51" t="s">
        <v>235</v>
      </c>
      <c r="B141" s="68" t="s">
        <v>1546</v>
      </c>
      <c r="C141" s="132">
        <v>0</v>
      </c>
      <c r="D141" s="132">
        <v>0</v>
      </c>
      <c r="E141" s="77"/>
      <c r="F141" s="139">
        <f t="shared" si="13"/>
        <v>0</v>
      </c>
      <c r="G141" s="139">
        <f t="shared" si="14"/>
        <v>0</v>
      </c>
      <c r="H141" s="49"/>
      <c r="I141" s="51"/>
      <c r="J141" s="51"/>
      <c r="K141" s="51"/>
      <c r="L141" s="49"/>
      <c r="M141" s="49"/>
      <c r="N141" s="49"/>
    </row>
    <row r="142" spans="1:14" s="86" customFormat="1" x14ac:dyDescent="0.25">
      <c r="A142" s="51" t="s">
        <v>236</v>
      </c>
      <c r="B142" s="68" t="s">
        <v>1547</v>
      </c>
      <c r="C142" s="132">
        <v>0</v>
      </c>
      <c r="D142" s="132">
        <v>0</v>
      </c>
      <c r="E142" s="77"/>
      <c r="F142" s="139">
        <f t="shared" ref="F142:F162" si="15">IF($C$157=0,"",IF(C142="[for completion]","",IF(C142="","",C142/$C$157)))</f>
        <v>0</v>
      </c>
      <c r="G142" s="139">
        <f t="shared" ref="G142:G162" si="16">IF($D$157=0,"",IF(D142="[for completion]","",IF(D142="","",D142/$D$157)))</f>
        <v>0</v>
      </c>
      <c r="H142" s="49"/>
      <c r="I142" s="51"/>
      <c r="J142" s="51"/>
      <c r="K142" s="51"/>
      <c r="L142" s="49"/>
      <c r="M142" s="49"/>
      <c r="N142" s="49"/>
    </row>
    <row r="143" spans="1:14" s="86" customFormat="1" x14ac:dyDescent="0.25">
      <c r="A143" s="51" t="s">
        <v>237</v>
      </c>
      <c r="B143" s="68" t="s">
        <v>212</v>
      </c>
      <c r="C143" s="132">
        <v>0</v>
      </c>
      <c r="D143" s="132">
        <v>0</v>
      </c>
      <c r="E143" s="68"/>
      <c r="F143" s="139">
        <f t="shared" si="15"/>
        <v>0</v>
      </c>
      <c r="G143" s="139">
        <f t="shared" si="16"/>
        <v>0</v>
      </c>
      <c r="H143" s="49"/>
      <c r="I143" s="51"/>
      <c r="J143" s="51"/>
      <c r="K143" s="51"/>
      <c r="L143" s="49"/>
      <c r="M143" s="49"/>
      <c r="N143" s="49"/>
    </row>
    <row r="144" spans="1:14" x14ac:dyDescent="0.25">
      <c r="A144" s="51" t="s">
        <v>238</v>
      </c>
      <c r="B144" s="68" t="s">
        <v>214</v>
      </c>
      <c r="C144" s="132">
        <v>463.97</v>
      </c>
      <c r="D144" s="132">
        <v>463.97</v>
      </c>
      <c r="E144" s="68"/>
      <c r="F144" s="139">
        <f t="shared" si="15"/>
        <v>1</v>
      </c>
      <c r="G144" s="139">
        <f t="shared" si="16"/>
        <v>1</v>
      </c>
      <c r="H144" s="49"/>
      <c r="L144" s="49"/>
      <c r="M144" s="49"/>
    </row>
    <row r="145" spans="1:14" x14ac:dyDescent="0.25">
      <c r="A145" s="51" t="s">
        <v>239</v>
      </c>
      <c r="B145" s="68" t="s">
        <v>1548</v>
      </c>
      <c r="C145" s="132">
        <v>0</v>
      </c>
      <c r="D145" s="132">
        <v>0</v>
      </c>
      <c r="E145" s="68"/>
      <c r="F145" s="139">
        <f t="shared" si="15"/>
        <v>0</v>
      </c>
      <c r="G145" s="139">
        <f t="shared" si="16"/>
        <v>0</v>
      </c>
      <c r="H145" s="49"/>
      <c r="L145" s="49"/>
      <c r="M145" s="49"/>
      <c r="N145" s="81"/>
    </row>
    <row r="146" spans="1:14" x14ac:dyDescent="0.25">
      <c r="A146" s="51" t="s">
        <v>240</v>
      </c>
      <c r="B146" s="68" t="s">
        <v>216</v>
      </c>
      <c r="C146" s="132">
        <v>0</v>
      </c>
      <c r="D146" s="132">
        <v>0</v>
      </c>
      <c r="E146" s="68"/>
      <c r="F146" s="139">
        <f t="shared" si="15"/>
        <v>0</v>
      </c>
      <c r="G146" s="139">
        <f t="shared" si="16"/>
        <v>0</v>
      </c>
      <c r="H146" s="49"/>
      <c r="L146" s="49"/>
      <c r="M146" s="49"/>
      <c r="N146" s="81"/>
    </row>
    <row r="147" spans="1:14" x14ac:dyDescent="0.25">
      <c r="A147" s="51" t="s">
        <v>241</v>
      </c>
      <c r="B147" s="51" t="s">
        <v>2660</v>
      </c>
      <c r="C147" s="132">
        <v>0</v>
      </c>
      <c r="D147" s="132">
        <v>0</v>
      </c>
      <c r="F147" s="139">
        <f t="shared" si="15"/>
        <v>0</v>
      </c>
      <c r="G147" s="139">
        <f t="shared" si="16"/>
        <v>0</v>
      </c>
      <c r="H147" s="49"/>
      <c r="L147" s="49"/>
      <c r="M147" s="49"/>
      <c r="N147" s="81"/>
    </row>
    <row r="148" spans="1:14" x14ac:dyDescent="0.25">
      <c r="A148" s="51" t="s">
        <v>242</v>
      </c>
      <c r="B148" s="68" t="s">
        <v>1555</v>
      </c>
      <c r="C148" s="132">
        <v>0</v>
      </c>
      <c r="D148" s="132">
        <v>0</v>
      </c>
      <c r="E148" s="68"/>
      <c r="F148" s="139">
        <f t="shared" si="15"/>
        <v>0</v>
      </c>
      <c r="G148" s="139">
        <f t="shared" si="16"/>
        <v>0</v>
      </c>
      <c r="H148" s="49"/>
      <c r="L148" s="49"/>
      <c r="M148" s="49"/>
      <c r="N148" s="81"/>
    </row>
    <row r="149" spans="1:14" x14ac:dyDescent="0.25">
      <c r="A149" s="51" t="s">
        <v>243</v>
      </c>
      <c r="B149" s="68" t="s">
        <v>218</v>
      </c>
      <c r="C149" s="132">
        <v>0</v>
      </c>
      <c r="D149" s="132">
        <v>0</v>
      </c>
      <c r="E149" s="68"/>
      <c r="F149" s="139">
        <f t="shared" si="15"/>
        <v>0</v>
      </c>
      <c r="G149" s="139">
        <f t="shared" si="16"/>
        <v>0</v>
      </c>
      <c r="H149" s="49"/>
      <c r="L149" s="49"/>
      <c r="M149" s="49"/>
      <c r="N149" s="81"/>
    </row>
    <row r="150" spans="1:14" x14ac:dyDescent="0.25">
      <c r="A150" s="51" t="s">
        <v>244</v>
      </c>
      <c r="B150" s="68" t="s">
        <v>205</v>
      </c>
      <c r="C150" s="132">
        <v>0</v>
      </c>
      <c r="D150" s="132">
        <v>0</v>
      </c>
      <c r="E150" s="68"/>
      <c r="F150" s="139">
        <f t="shared" si="15"/>
        <v>0</v>
      </c>
      <c r="G150" s="139">
        <f t="shared" si="16"/>
        <v>0</v>
      </c>
      <c r="H150" s="49"/>
      <c r="L150" s="49"/>
      <c r="M150" s="49"/>
      <c r="N150" s="81"/>
    </row>
    <row r="151" spans="1:14" x14ac:dyDescent="0.25">
      <c r="A151" s="51" t="s">
        <v>245</v>
      </c>
      <c r="B151" s="51" t="s">
        <v>3060</v>
      </c>
      <c r="C151" s="132">
        <v>0</v>
      </c>
      <c r="D151" s="132">
        <v>0</v>
      </c>
      <c r="E151" s="68"/>
      <c r="F151" s="139">
        <f t="shared" si="15"/>
        <v>0</v>
      </c>
      <c r="G151" s="139">
        <f t="shared" si="16"/>
        <v>0</v>
      </c>
      <c r="H151" s="49"/>
      <c r="L151" s="49"/>
      <c r="M151" s="49"/>
      <c r="N151" s="81"/>
    </row>
    <row r="152" spans="1:14" x14ac:dyDescent="0.25">
      <c r="A152" s="51" t="s">
        <v>246</v>
      </c>
      <c r="B152" s="47" t="s">
        <v>1550</v>
      </c>
      <c r="C152" s="132">
        <v>0</v>
      </c>
      <c r="D152" s="132">
        <v>0</v>
      </c>
      <c r="E152" s="68"/>
      <c r="F152" s="139">
        <f t="shared" si="15"/>
        <v>0</v>
      </c>
      <c r="G152" s="139">
        <f t="shared" si="16"/>
        <v>0</v>
      </c>
      <c r="H152" s="49"/>
      <c r="L152" s="49"/>
      <c r="M152" s="49"/>
      <c r="N152" s="81"/>
    </row>
    <row r="153" spans="1:14" x14ac:dyDescent="0.25">
      <c r="A153" s="51" t="s">
        <v>247</v>
      </c>
      <c r="B153" s="68" t="s">
        <v>220</v>
      </c>
      <c r="C153" s="132">
        <v>0</v>
      </c>
      <c r="D153" s="132">
        <v>0</v>
      </c>
      <c r="E153" s="68"/>
      <c r="F153" s="139">
        <f t="shared" si="15"/>
        <v>0</v>
      </c>
      <c r="G153" s="139">
        <f t="shared" si="16"/>
        <v>0</v>
      </c>
      <c r="H153" s="49"/>
      <c r="L153" s="49"/>
      <c r="M153" s="49"/>
      <c r="N153" s="81"/>
    </row>
    <row r="154" spans="1:14" x14ac:dyDescent="0.25">
      <c r="A154" s="51" t="s">
        <v>1552</v>
      </c>
      <c r="B154" s="68" t="s">
        <v>222</v>
      </c>
      <c r="C154" s="132">
        <v>0</v>
      </c>
      <c r="D154" s="132">
        <v>0</v>
      </c>
      <c r="E154" s="68"/>
      <c r="F154" s="139">
        <f t="shared" si="15"/>
        <v>0</v>
      </c>
      <c r="G154" s="139">
        <f t="shared" si="16"/>
        <v>0</v>
      </c>
      <c r="H154" s="49"/>
      <c r="L154" s="49"/>
      <c r="M154" s="49"/>
      <c r="N154" s="81"/>
    </row>
    <row r="155" spans="1:14" x14ac:dyDescent="0.25">
      <c r="A155" s="51" t="s">
        <v>1556</v>
      </c>
      <c r="B155" s="68" t="s">
        <v>1549</v>
      </c>
      <c r="C155" s="132">
        <v>0</v>
      </c>
      <c r="D155" s="132">
        <v>0</v>
      </c>
      <c r="E155" s="68"/>
      <c r="F155" s="139">
        <f t="shared" si="15"/>
        <v>0</v>
      </c>
      <c r="G155" s="139">
        <f t="shared" si="16"/>
        <v>0</v>
      </c>
      <c r="H155" s="49"/>
      <c r="L155" s="49"/>
      <c r="M155" s="49"/>
      <c r="N155" s="81"/>
    </row>
    <row r="156" spans="1:14" outlineLevel="1" x14ac:dyDescent="0.25">
      <c r="A156" s="51" t="s">
        <v>2662</v>
      </c>
      <c r="B156" s="68" t="s">
        <v>134</v>
      </c>
      <c r="C156" s="132" t="s">
        <v>80</v>
      </c>
      <c r="D156" s="132" t="s">
        <v>80</v>
      </c>
      <c r="E156" s="68"/>
      <c r="F156" s="139" t="str">
        <f t="shared" si="15"/>
        <v/>
      </c>
      <c r="G156" s="139" t="str">
        <f t="shared" si="16"/>
        <v/>
      </c>
      <c r="H156" s="49"/>
      <c r="L156" s="49"/>
      <c r="M156" s="49"/>
      <c r="N156" s="81"/>
    </row>
    <row r="157" spans="1:14" outlineLevel="1" x14ac:dyDescent="0.25">
      <c r="A157" s="51" t="s">
        <v>248</v>
      </c>
      <c r="B157" s="84" t="s">
        <v>136</v>
      </c>
      <c r="C157" s="132">
        <f>SUM(C138:C156)</f>
        <v>463.97</v>
      </c>
      <c r="D157" s="132">
        <f>SUM(D138:D156)</f>
        <v>463.97</v>
      </c>
      <c r="E157" s="68"/>
      <c r="F157" s="139">
        <f>SUM(F138:F156)</f>
        <v>1</v>
      </c>
      <c r="G157" s="139">
        <f>SUM(G138:G156)</f>
        <v>1</v>
      </c>
      <c r="H157" s="49"/>
      <c r="L157" s="49"/>
      <c r="M157" s="49"/>
      <c r="N157" s="81"/>
    </row>
    <row r="158" spans="1:14" outlineLevel="1" x14ac:dyDescent="0.25">
      <c r="A158" s="51" t="s">
        <v>249</v>
      </c>
      <c r="B158" s="80" t="s">
        <v>138</v>
      </c>
      <c r="C158" s="132"/>
      <c r="D158" s="132"/>
      <c r="E158" s="68"/>
      <c r="F158" s="139" t="str">
        <f t="shared" si="15"/>
        <v/>
      </c>
      <c r="G158" s="139" t="str">
        <f t="shared" si="16"/>
        <v/>
      </c>
      <c r="H158" s="49"/>
      <c r="L158" s="49"/>
      <c r="M158" s="49"/>
      <c r="N158" s="81"/>
    </row>
    <row r="159" spans="1:14" outlineLevel="1" x14ac:dyDescent="0.25">
      <c r="A159" s="51" t="s">
        <v>250</v>
      </c>
      <c r="B159" s="80" t="s">
        <v>138</v>
      </c>
      <c r="C159" s="132"/>
      <c r="D159" s="132"/>
      <c r="E159" s="68"/>
      <c r="F159" s="139" t="str">
        <f t="shared" si="15"/>
        <v/>
      </c>
      <c r="G159" s="139" t="str">
        <f t="shared" si="16"/>
        <v/>
      </c>
      <c r="H159" s="49"/>
      <c r="L159" s="49"/>
      <c r="M159" s="49"/>
      <c r="N159" s="81"/>
    </row>
    <row r="160" spans="1:14" outlineLevel="1" x14ac:dyDescent="0.25">
      <c r="A160" s="51" t="s">
        <v>251</v>
      </c>
      <c r="B160" s="80" t="s">
        <v>138</v>
      </c>
      <c r="C160" s="132"/>
      <c r="D160" s="132"/>
      <c r="E160" s="68"/>
      <c r="F160" s="139" t="str">
        <f t="shared" si="15"/>
        <v/>
      </c>
      <c r="G160" s="139" t="str">
        <f t="shared" si="16"/>
        <v/>
      </c>
      <c r="H160" s="49"/>
      <c r="L160" s="49"/>
      <c r="M160" s="49"/>
      <c r="N160" s="81"/>
    </row>
    <row r="161" spans="1:14" outlineLevel="1" x14ac:dyDescent="0.25">
      <c r="A161" s="51" t="s">
        <v>252</v>
      </c>
      <c r="B161" s="80" t="s">
        <v>138</v>
      </c>
      <c r="C161" s="132"/>
      <c r="D161" s="132"/>
      <c r="E161" s="68"/>
      <c r="F161" s="139" t="str">
        <f t="shared" si="15"/>
        <v/>
      </c>
      <c r="G161" s="139" t="str">
        <f t="shared" si="16"/>
        <v/>
      </c>
      <c r="H161" s="49"/>
      <c r="L161" s="49"/>
      <c r="M161" s="49"/>
      <c r="N161" s="81"/>
    </row>
    <row r="162" spans="1:14" outlineLevel="1" x14ac:dyDescent="0.25">
      <c r="A162" s="51" t="s">
        <v>253</v>
      </c>
      <c r="B162" s="80" t="s">
        <v>138</v>
      </c>
      <c r="C162" s="132"/>
      <c r="D162" s="132"/>
      <c r="E162" s="68"/>
      <c r="F162" s="139" t="str">
        <f t="shared" si="15"/>
        <v/>
      </c>
      <c r="G162" s="139" t="str">
        <f t="shared" si="16"/>
        <v/>
      </c>
      <c r="H162" s="49"/>
      <c r="L162" s="49"/>
      <c r="M162" s="49"/>
      <c r="N162" s="81"/>
    </row>
    <row r="163" spans="1:14" ht="15" customHeight="1" x14ac:dyDescent="0.25">
      <c r="A163" s="70"/>
      <c r="B163" s="71" t="s">
        <v>254</v>
      </c>
      <c r="C163" s="115" t="s">
        <v>196</v>
      </c>
      <c r="D163" s="115" t="s">
        <v>197</v>
      </c>
      <c r="E163" s="72"/>
      <c r="F163" s="115" t="s">
        <v>198</v>
      </c>
      <c r="G163" s="115" t="s">
        <v>199</v>
      </c>
      <c r="H163" s="49"/>
      <c r="L163" s="49"/>
      <c r="M163" s="49"/>
      <c r="N163" s="81"/>
    </row>
    <row r="164" spans="1:14" x14ac:dyDescent="0.25">
      <c r="A164" s="51" t="s">
        <v>256</v>
      </c>
      <c r="B164" s="49" t="s">
        <v>257</v>
      </c>
      <c r="C164" s="132">
        <v>131.37</v>
      </c>
      <c r="D164" s="132">
        <v>131.37</v>
      </c>
      <c r="E164" s="88"/>
      <c r="F164" s="139">
        <f>IF($C$167=0,"",IF(C164="[for completion]","",IF(C164="","",C164/$C$167)))</f>
        <v>0.28314330667931115</v>
      </c>
      <c r="G164" s="139">
        <f>IF($D$167=0,"",IF(D164="[for completion]","",IF(D164="","",D164/$D$167)))</f>
        <v>0.28314330667931115</v>
      </c>
      <c r="H164" s="49"/>
      <c r="L164" s="49"/>
      <c r="M164" s="49"/>
      <c r="N164" s="81"/>
    </row>
    <row r="165" spans="1:14" x14ac:dyDescent="0.25">
      <c r="A165" s="51" t="s">
        <v>258</v>
      </c>
      <c r="B165" s="49" t="s">
        <v>259</v>
      </c>
      <c r="C165" s="132">
        <v>332.6</v>
      </c>
      <c r="D165" s="132">
        <v>332.6</v>
      </c>
      <c r="E165" s="88"/>
      <c r="F165" s="139">
        <f>IF($C$167=0,"",IF(C165="[for completion]","",IF(C165="","",C165/$C$167)))</f>
        <v>0.7168566933206888</v>
      </c>
      <c r="G165" s="139">
        <f>IF($D$167=0,"",IF(D165="[for completion]","",IF(D165="","",D165/$D$167)))</f>
        <v>0.7168566933206888</v>
      </c>
      <c r="H165" s="49"/>
      <c r="L165" s="49"/>
      <c r="M165" s="49"/>
      <c r="N165" s="81"/>
    </row>
    <row r="166" spans="1:14" x14ac:dyDescent="0.25">
      <c r="A166" s="51" t="s">
        <v>260</v>
      </c>
      <c r="B166" s="49" t="s">
        <v>134</v>
      </c>
      <c r="C166" s="132">
        <v>0</v>
      </c>
      <c r="D166" s="132">
        <v>0</v>
      </c>
      <c r="E166" s="88"/>
      <c r="F166" s="139">
        <f>IF($C$167=0,"",IF(C166="[for completion]","",IF(C166="","",C166/$C$167)))</f>
        <v>0</v>
      </c>
      <c r="G166" s="139">
        <f>IF($D$167=0,"",IF(D166="[for completion]","",IF(D166="","",D166/$D$167)))</f>
        <v>0</v>
      </c>
      <c r="H166" s="49"/>
      <c r="L166" s="49"/>
      <c r="M166" s="49"/>
      <c r="N166" s="81"/>
    </row>
    <row r="167" spans="1:14" x14ac:dyDescent="0.25">
      <c r="A167" s="51" t="s">
        <v>261</v>
      </c>
      <c r="B167" s="89" t="s">
        <v>136</v>
      </c>
      <c r="C167" s="142">
        <f>SUM(C164:C166)</f>
        <v>463.97</v>
      </c>
      <c r="D167" s="142">
        <f>SUM(D164:D166)</f>
        <v>463.97</v>
      </c>
      <c r="E167" s="88"/>
      <c r="F167" s="141">
        <f>SUM(F164:F166)</f>
        <v>1</v>
      </c>
      <c r="G167" s="141">
        <f>SUM(G164:G166)</f>
        <v>1</v>
      </c>
      <c r="H167" s="49"/>
      <c r="L167" s="49"/>
      <c r="M167" s="49"/>
      <c r="N167" s="81"/>
    </row>
    <row r="168" spans="1:14" outlineLevel="1" x14ac:dyDescent="0.25">
      <c r="A168" s="51" t="s">
        <v>262</v>
      </c>
      <c r="B168" s="89"/>
      <c r="C168" s="142"/>
      <c r="D168" s="142"/>
      <c r="E168" s="88"/>
      <c r="F168" s="88"/>
      <c r="G168" s="47"/>
      <c r="H168" s="49"/>
      <c r="L168" s="49"/>
      <c r="M168" s="49"/>
      <c r="N168" s="81"/>
    </row>
    <row r="169" spans="1:14" outlineLevel="1" x14ac:dyDescent="0.25">
      <c r="A169" s="51" t="s">
        <v>263</v>
      </c>
      <c r="B169" s="89"/>
      <c r="C169" s="142"/>
      <c r="D169" s="142"/>
      <c r="E169" s="88"/>
      <c r="F169" s="88"/>
      <c r="G169" s="47"/>
      <c r="H169" s="49"/>
      <c r="L169" s="49"/>
      <c r="M169" s="49"/>
      <c r="N169" s="81"/>
    </row>
    <row r="170" spans="1:14" outlineLevel="1" x14ac:dyDescent="0.25">
      <c r="A170" s="51" t="s">
        <v>264</v>
      </c>
      <c r="B170" s="89"/>
      <c r="C170" s="142"/>
      <c r="D170" s="142"/>
      <c r="E170" s="88"/>
      <c r="F170" s="88"/>
      <c r="G170" s="47"/>
      <c r="H170" s="49"/>
      <c r="L170" s="49"/>
      <c r="M170" s="49"/>
      <c r="N170" s="81"/>
    </row>
    <row r="171" spans="1:14" outlineLevel="1" x14ac:dyDescent="0.25">
      <c r="A171" s="51" t="s">
        <v>265</v>
      </c>
      <c r="B171" s="89"/>
      <c r="C171" s="142"/>
      <c r="D171" s="142"/>
      <c r="E171" s="88"/>
      <c r="F171" s="88"/>
      <c r="G171" s="47"/>
      <c r="H171" s="49"/>
      <c r="L171" s="49"/>
      <c r="M171" s="49"/>
      <c r="N171" s="81"/>
    </row>
    <row r="172" spans="1:14" outlineLevel="1" x14ac:dyDescent="0.25">
      <c r="A172" s="51" t="s">
        <v>266</v>
      </c>
      <c r="B172" s="89"/>
      <c r="C172" s="142"/>
      <c r="D172" s="142"/>
      <c r="E172" s="88"/>
      <c r="F172" s="88"/>
      <c r="G172" s="47"/>
      <c r="H172" s="49"/>
      <c r="L172" s="49"/>
      <c r="M172" s="49"/>
      <c r="N172" s="81"/>
    </row>
    <row r="173" spans="1:14" ht="15" customHeight="1" x14ac:dyDescent="0.25">
      <c r="A173" s="70"/>
      <c r="B173" s="71" t="s">
        <v>267</v>
      </c>
      <c r="C173" s="70" t="s">
        <v>105</v>
      </c>
      <c r="D173" s="70"/>
      <c r="E173" s="72"/>
      <c r="F173" s="73" t="s">
        <v>268</v>
      </c>
      <c r="G173" s="73"/>
      <c r="H173" s="49"/>
      <c r="L173" s="49"/>
      <c r="M173" s="49"/>
      <c r="N173" s="81"/>
    </row>
    <row r="174" spans="1:14" ht="15" customHeight="1" x14ac:dyDescent="0.25">
      <c r="A174" s="51" t="s">
        <v>269</v>
      </c>
      <c r="B174" s="68" t="s">
        <v>270</v>
      </c>
      <c r="C174" s="132">
        <v>0</v>
      </c>
      <c r="D174" s="65"/>
      <c r="E174" s="57"/>
      <c r="F174" s="139">
        <f>IF($C$179=0,"",IF(C174="[for completion]","",C174/$C$179))</f>
        <v>0</v>
      </c>
      <c r="G174" s="77"/>
      <c r="H174" s="49"/>
      <c r="L174" s="49"/>
      <c r="M174" s="49"/>
      <c r="N174" s="81"/>
    </row>
    <row r="175" spans="1:14" ht="30.75" customHeight="1" x14ac:dyDescent="0.25">
      <c r="A175" s="51" t="s">
        <v>8</v>
      </c>
      <c r="B175" s="68" t="s">
        <v>1367</v>
      </c>
      <c r="C175" s="132">
        <v>9.3737788862992257</v>
      </c>
      <c r="E175" s="79"/>
      <c r="F175" s="139">
        <f>IF($C$179=0,"",IF(C175="[for completion]","",C175/$C$179))</f>
        <v>8.3689345184655761E-2</v>
      </c>
      <c r="G175" s="77"/>
      <c r="H175" s="49"/>
      <c r="L175" s="49"/>
      <c r="M175" s="49"/>
      <c r="N175" s="81"/>
    </row>
    <row r="176" spans="1:14" x14ac:dyDescent="0.25">
      <c r="A176" s="51" t="s">
        <v>271</v>
      </c>
      <c r="B176" s="68" t="s">
        <v>272</v>
      </c>
      <c r="C176" s="132">
        <v>0</v>
      </c>
      <c r="E176" s="79"/>
      <c r="F176" s="139">
        <f>IF($C$179=0,"",IF(C176="[for completion]","",C176/$C$179))</f>
        <v>0</v>
      </c>
      <c r="G176" s="77"/>
      <c r="H176" s="49"/>
      <c r="L176" s="49"/>
      <c r="M176" s="49"/>
      <c r="N176" s="81"/>
    </row>
    <row r="177" spans="1:14" x14ac:dyDescent="0.25">
      <c r="A177" s="51" t="s">
        <v>273</v>
      </c>
      <c r="B177" s="68" t="s">
        <v>274</v>
      </c>
      <c r="C177" s="132">
        <v>0</v>
      </c>
      <c r="E177" s="79"/>
      <c r="F177" s="139">
        <f>IF($C$179=0,"",IF(C177="[for completion]","",C177/$C$179))</f>
        <v>0</v>
      </c>
      <c r="G177" s="77"/>
      <c r="H177" s="49"/>
      <c r="L177" s="49"/>
      <c r="M177" s="49"/>
      <c r="N177" s="81"/>
    </row>
    <row r="178" spans="1:14" x14ac:dyDescent="0.25">
      <c r="A178" s="51" t="s">
        <v>275</v>
      </c>
      <c r="B178" s="68" t="s">
        <v>134</v>
      </c>
      <c r="C178" s="132">
        <v>102.63305861035603</v>
      </c>
      <c r="E178" s="79"/>
      <c r="F178" s="139">
        <f t="shared" ref="F178:F187" si="17">IF($C$179=0,"",IF(C178="[for completion]","",C178/$C$179))</f>
        <v>0.91631065481534424</v>
      </c>
      <c r="G178" s="77"/>
      <c r="H178" s="49"/>
      <c r="L178" s="49"/>
      <c r="M178" s="49"/>
      <c r="N178" s="81"/>
    </row>
    <row r="179" spans="1:14" x14ac:dyDescent="0.25">
      <c r="A179" s="51" t="s">
        <v>9</v>
      </c>
      <c r="B179" s="84" t="s">
        <v>136</v>
      </c>
      <c r="C179" s="134">
        <f>SUM(C174:C178)</f>
        <v>112.00683749665525</v>
      </c>
      <c r="E179" s="79"/>
      <c r="F179" s="140">
        <f>SUM(F174:F178)</f>
        <v>1</v>
      </c>
      <c r="G179" s="77"/>
      <c r="H179" s="49"/>
      <c r="L179" s="49"/>
      <c r="M179" s="49"/>
      <c r="N179" s="81"/>
    </row>
    <row r="180" spans="1:14" outlineLevel="1" x14ac:dyDescent="0.25">
      <c r="A180" s="51" t="s">
        <v>276</v>
      </c>
      <c r="B180" s="90" t="s">
        <v>277</v>
      </c>
      <c r="C180" s="132">
        <v>9.3737788862992257</v>
      </c>
      <c r="E180" s="79"/>
      <c r="F180" s="139">
        <f t="shared" si="17"/>
        <v>8.3689345184655761E-2</v>
      </c>
      <c r="G180" s="77"/>
      <c r="H180" s="49"/>
      <c r="L180" s="49"/>
      <c r="M180" s="49"/>
      <c r="N180" s="81"/>
    </row>
    <row r="181" spans="1:14" s="90" customFormat="1" ht="30" outlineLevel="1" x14ac:dyDescent="0.25">
      <c r="A181" s="51" t="s">
        <v>278</v>
      </c>
      <c r="B181" s="90" t="s">
        <v>279</v>
      </c>
      <c r="C181" s="143">
        <v>0</v>
      </c>
      <c r="F181" s="139">
        <f t="shared" si="17"/>
        <v>0</v>
      </c>
    </row>
    <row r="182" spans="1:14" ht="30" outlineLevel="1" x14ac:dyDescent="0.25">
      <c r="A182" s="51" t="s">
        <v>280</v>
      </c>
      <c r="B182" s="90" t="s">
        <v>281</v>
      </c>
      <c r="C182" s="132">
        <v>0</v>
      </c>
      <c r="E182" s="79"/>
      <c r="F182" s="139">
        <f t="shared" si="17"/>
        <v>0</v>
      </c>
      <c r="G182" s="77"/>
      <c r="H182" s="49"/>
      <c r="L182" s="49"/>
      <c r="M182" s="49"/>
      <c r="N182" s="81"/>
    </row>
    <row r="183" spans="1:14" outlineLevel="1" x14ac:dyDescent="0.25">
      <c r="A183" s="51" t="s">
        <v>282</v>
      </c>
      <c r="B183" s="90" t="s">
        <v>283</v>
      </c>
      <c r="C183" s="132">
        <v>0</v>
      </c>
      <c r="E183" s="79"/>
      <c r="F183" s="139">
        <f t="shared" si="17"/>
        <v>0</v>
      </c>
      <c r="G183" s="77"/>
      <c r="H183" s="49"/>
      <c r="L183" s="49"/>
      <c r="M183" s="49"/>
      <c r="N183" s="81"/>
    </row>
    <row r="184" spans="1:14" s="90" customFormat="1" ht="30" outlineLevel="1" x14ac:dyDescent="0.25">
      <c r="A184" s="51" t="s">
        <v>284</v>
      </c>
      <c r="B184" s="90" t="s">
        <v>285</v>
      </c>
      <c r="C184" s="143">
        <v>0</v>
      </c>
      <c r="F184" s="139">
        <f t="shared" si="17"/>
        <v>0</v>
      </c>
    </row>
    <row r="185" spans="1:14" ht="30" outlineLevel="1" x14ac:dyDescent="0.25">
      <c r="A185" s="51" t="s">
        <v>286</v>
      </c>
      <c r="B185" s="90" t="s">
        <v>287</v>
      </c>
      <c r="C185" s="132">
        <v>0</v>
      </c>
      <c r="E185" s="79"/>
      <c r="F185" s="139">
        <f t="shared" si="17"/>
        <v>0</v>
      </c>
      <c r="G185" s="77"/>
      <c r="H185" s="49"/>
      <c r="L185" s="49"/>
      <c r="M185" s="49"/>
      <c r="N185" s="81"/>
    </row>
    <row r="186" spans="1:14" outlineLevel="1" x14ac:dyDescent="0.25">
      <c r="A186" s="51" t="s">
        <v>288</v>
      </c>
      <c r="B186" s="90" t="s">
        <v>289</v>
      </c>
      <c r="C186" s="132">
        <v>0</v>
      </c>
      <c r="E186" s="79"/>
      <c r="F186" s="139">
        <f t="shared" si="17"/>
        <v>0</v>
      </c>
      <c r="G186" s="77"/>
      <c r="H186" s="49"/>
      <c r="L186" s="49"/>
      <c r="M186" s="49"/>
      <c r="N186" s="81"/>
    </row>
    <row r="187" spans="1:14" outlineLevel="1" x14ac:dyDescent="0.25">
      <c r="A187" s="51" t="s">
        <v>290</v>
      </c>
      <c r="B187" s="90" t="s">
        <v>291</v>
      </c>
      <c r="C187" s="132">
        <v>0</v>
      </c>
      <c r="E187" s="79"/>
      <c r="F187" s="139">
        <f t="shared" si="17"/>
        <v>0</v>
      </c>
      <c r="G187" s="77"/>
      <c r="H187" s="49"/>
      <c r="L187" s="49"/>
      <c r="M187" s="49"/>
      <c r="N187" s="81"/>
    </row>
    <row r="188" spans="1:14" outlineLevel="1" x14ac:dyDescent="0.25">
      <c r="A188" s="51" t="s">
        <v>292</v>
      </c>
      <c r="B188" s="90"/>
      <c r="E188" s="79"/>
      <c r="F188" s="77"/>
      <c r="G188" s="77"/>
      <c r="H188" s="49"/>
      <c r="L188" s="49"/>
      <c r="M188" s="49"/>
      <c r="N188" s="81"/>
    </row>
    <row r="189" spans="1:14" outlineLevel="1" x14ac:dyDescent="0.25">
      <c r="A189" s="51" t="s">
        <v>293</v>
      </c>
      <c r="B189" s="90"/>
      <c r="E189" s="79"/>
      <c r="F189" s="77"/>
      <c r="G189" s="77"/>
      <c r="H189" s="49"/>
      <c r="L189" s="49"/>
      <c r="M189" s="49"/>
      <c r="N189" s="81"/>
    </row>
    <row r="190" spans="1:14" outlineLevel="1" x14ac:dyDescent="0.25">
      <c r="A190" s="51" t="s">
        <v>294</v>
      </c>
      <c r="B190" s="90"/>
      <c r="E190" s="79"/>
      <c r="F190" s="77"/>
      <c r="G190" s="77"/>
      <c r="H190" s="49"/>
      <c r="L190" s="49"/>
      <c r="M190" s="49"/>
      <c r="N190" s="81"/>
    </row>
    <row r="191" spans="1:14" outlineLevel="1" x14ac:dyDescent="0.25">
      <c r="A191" s="51" t="s">
        <v>295</v>
      </c>
      <c r="B191" s="80"/>
      <c r="E191" s="79"/>
      <c r="F191" s="77"/>
      <c r="G191" s="77"/>
      <c r="H191" s="49"/>
      <c r="L191" s="49"/>
      <c r="M191" s="49"/>
      <c r="N191" s="81"/>
    </row>
    <row r="192" spans="1:14" ht="15" customHeight="1" x14ac:dyDescent="0.25">
      <c r="A192" s="70"/>
      <c r="B192" s="71" t="s">
        <v>296</v>
      </c>
      <c r="C192" s="70" t="s">
        <v>105</v>
      </c>
      <c r="D192" s="70"/>
      <c r="E192" s="72"/>
      <c r="F192" s="73" t="s">
        <v>268</v>
      </c>
      <c r="G192" s="73"/>
      <c r="H192" s="49"/>
      <c r="L192" s="49"/>
      <c r="M192" s="49"/>
      <c r="N192" s="81"/>
    </row>
    <row r="193" spans="1:14" x14ac:dyDescent="0.25">
      <c r="A193" s="51" t="s">
        <v>297</v>
      </c>
      <c r="B193" s="68" t="s">
        <v>298</v>
      </c>
      <c r="C193" s="132">
        <v>112.00683749665525</v>
      </c>
      <c r="E193" s="76"/>
      <c r="F193" s="139">
        <f t="shared" ref="F193:F207" si="18">IF($C$209=0,"",IF(C193="[for completion]","",C193/$C$209))</f>
        <v>1</v>
      </c>
      <c r="G193" s="77"/>
      <c r="H193" s="49"/>
      <c r="L193" s="49"/>
      <c r="M193" s="49"/>
      <c r="N193" s="81"/>
    </row>
    <row r="194" spans="1:14" x14ac:dyDescent="0.25">
      <c r="A194" s="51" t="s">
        <v>299</v>
      </c>
      <c r="B194" s="68" t="s">
        <v>300</v>
      </c>
      <c r="C194" s="132">
        <v>0</v>
      </c>
      <c r="E194" s="79"/>
      <c r="F194" s="139">
        <f t="shared" si="18"/>
        <v>0</v>
      </c>
      <c r="G194" s="79"/>
      <c r="H194" s="49"/>
      <c r="L194" s="49"/>
      <c r="M194" s="49"/>
      <c r="N194" s="81"/>
    </row>
    <row r="195" spans="1:14" x14ac:dyDescent="0.25">
      <c r="A195" s="51" t="s">
        <v>301</v>
      </c>
      <c r="B195" s="68" t="s">
        <v>302</v>
      </c>
      <c r="C195" s="132">
        <v>0</v>
      </c>
      <c r="E195" s="79"/>
      <c r="F195" s="139">
        <f t="shared" si="18"/>
        <v>0</v>
      </c>
      <c r="G195" s="79"/>
      <c r="H195" s="49"/>
      <c r="L195" s="49"/>
      <c r="M195" s="49"/>
      <c r="N195" s="81"/>
    </row>
    <row r="196" spans="1:14" x14ac:dyDescent="0.25">
      <c r="A196" s="51" t="s">
        <v>303</v>
      </c>
      <c r="B196" s="68" t="s">
        <v>304</v>
      </c>
      <c r="C196" s="132">
        <v>0</v>
      </c>
      <c r="E196" s="79"/>
      <c r="F196" s="139">
        <f t="shared" si="18"/>
        <v>0</v>
      </c>
      <c r="G196" s="79"/>
      <c r="H196" s="49"/>
      <c r="L196" s="49"/>
      <c r="M196" s="49"/>
      <c r="N196" s="81"/>
    </row>
    <row r="197" spans="1:14" x14ac:dyDescent="0.25">
      <c r="A197" s="51" t="s">
        <v>305</v>
      </c>
      <c r="B197" s="68" t="s">
        <v>306</v>
      </c>
      <c r="C197" s="132">
        <v>0</v>
      </c>
      <c r="E197" s="79"/>
      <c r="F197" s="139">
        <f t="shared" si="18"/>
        <v>0</v>
      </c>
      <c r="G197" s="79"/>
      <c r="H197" s="49"/>
      <c r="L197" s="49"/>
      <c r="M197" s="49"/>
      <c r="N197" s="81"/>
    </row>
    <row r="198" spans="1:14" x14ac:dyDescent="0.25">
      <c r="A198" s="51" t="s">
        <v>307</v>
      </c>
      <c r="B198" s="51" t="s">
        <v>541</v>
      </c>
      <c r="C198" s="132">
        <v>0</v>
      </c>
      <c r="E198" s="79"/>
      <c r="F198" s="139">
        <f t="shared" si="18"/>
        <v>0</v>
      </c>
      <c r="G198" s="79"/>
      <c r="H198" s="49"/>
      <c r="L198" s="49"/>
      <c r="M198" s="49"/>
      <c r="N198" s="81"/>
    </row>
    <row r="199" spans="1:14" x14ac:dyDescent="0.25">
      <c r="A199" s="51" t="s">
        <v>309</v>
      </c>
      <c r="B199" s="68" t="s">
        <v>308</v>
      </c>
      <c r="C199" s="132">
        <v>0</v>
      </c>
      <c r="E199" s="79"/>
      <c r="F199" s="139">
        <f t="shared" si="18"/>
        <v>0</v>
      </c>
      <c r="G199" s="79"/>
      <c r="H199" s="49"/>
      <c r="L199" s="49"/>
      <c r="M199" s="49"/>
      <c r="N199" s="81"/>
    </row>
    <row r="200" spans="1:14" x14ac:dyDescent="0.25">
      <c r="A200" s="51" t="s">
        <v>311</v>
      </c>
      <c r="B200" s="68" t="s">
        <v>310</v>
      </c>
      <c r="C200" s="132">
        <v>0</v>
      </c>
      <c r="E200" s="79"/>
      <c r="F200" s="139">
        <f t="shared" si="18"/>
        <v>0</v>
      </c>
      <c r="G200" s="79"/>
      <c r="H200" s="49"/>
      <c r="L200" s="49"/>
      <c r="M200" s="49"/>
      <c r="N200" s="81"/>
    </row>
    <row r="201" spans="1:14" x14ac:dyDescent="0.25">
      <c r="A201" s="51" t="s">
        <v>312</v>
      </c>
      <c r="B201" s="68" t="s">
        <v>11</v>
      </c>
      <c r="C201" s="132">
        <v>0</v>
      </c>
      <c r="E201" s="79"/>
      <c r="F201" s="139">
        <f t="shared" si="18"/>
        <v>0</v>
      </c>
      <c r="G201" s="79"/>
      <c r="H201" s="49"/>
      <c r="L201" s="49"/>
      <c r="M201" s="49"/>
      <c r="N201" s="81"/>
    </row>
    <row r="202" spans="1:14" x14ac:dyDescent="0.25">
      <c r="A202" s="51" t="s">
        <v>314</v>
      </c>
      <c r="B202" s="68" t="s">
        <v>313</v>
      </c>
      <c r="C202" s="132">
        <v>0</v>
      </c>
      <c r="E202" s="79"/>
      <c r="F202" s="139">
        <f t="shared" si="18"/>
        <v>0</v>
      </c>
      <c r="G202" s="79"/>
      <c r="H202" s="49"/>
      <c r="L202" s="49"/>
      <c r="M202" s="49"/>
      <c r="N202" s="81"/>
    </row>
    <row r="203" spans="1:14" x14ac:dyDescent="0.25">
      <c r="A203" s="51" t="s">
        <v>316</v>
      </c>
      <c r="B203" s="68" t="s">
        <v>315</v>
      </c>
      <c r="C203" s="132">
        <v>0</v>
      </c>
      <c r="E203" s="79"/>
      <c r="F203" s="139">
        <f t="shared" si="18"/>
        <v>0</v>
      </c>
      <c r="G203" s="79"/>
      <c r="H203" s="49"/>
      <c r="L203" s="49"/>
      <c r="M203" s="49"/>
      <c r="N203" s="81"/>
    </row>
    <row r="204" spans="1:14" x14ac:dyDescent="0.25">
      <c r="A204" s="51" t="s">
        <v>318</v>
      </c>
      <c r="B204" s="68" t="s">
        <v>317</v>
      </c>
      <c r="C204" s="132">
        <v>0</v>
      </c>
      <c r="E204" s="79"/>
      <c r="F204" s="139">
        <f t="shared" si="18"/>
        <v>0</v>
      </c>
      <c r="G204" s="79"/>
      <c r="H204" s="49"/>
      <c r="L204" s="49"/>
      <c r="M204" s="49"/>
      <c r="N204" s="81"/>
    </row>
    <row r="205" spans="1:14" x14ac:dyDescent="0.25">
      <c r="A205" s="51" t="s">
        <v>320</v>
      </c>
      <c r="B205" s="68" t="s">
        <v>319</v>
      </c>
      <c r="C205" s="132">
        <v>0</v>
      </c>
      <c r="E205" s="79"/>
      <c r="F205" s="139">
        <f t="shared" si="18"/>
        <v>0</v>
      </c>
      <c r="G205" s="79"/>
      <c r="H205" s="49"/>
      <c r="L205" s="49"/>
      <c r="M205" s="49"/>
      <c r="N205" s="81"/>
    </row>
    <row r="206" spans="1:14" x14ac:dyDescent="0.25">
      <c r="A206" s="51" t="s">
        <v>322</v>
      </c>
      <c r="B206" s="68" t="s">
        <v>321</v>
      </c>
      <c r="C206" s="132">
        <v>0</v>
      </c>
      <c r="E206" s="79"/>
      <c r="F206" s="139">
        <f>IF($C$209=0,"",IF(C206="[for completion]","",C206/$C$209))</f>
        <v>0</v>
      </c>
      <c r="G206" s="79"/>
      <c r="H206" s="49"/>
      <c r="L206" s="49"/>
      <c r="M206" s="49"/>
      <c r="N206" s="81"/>
    </row>
    <row r="207" spans="1:14" x14ac:dyDescent="0.25">
      <c r="A207" s="51" t="s">
        <v>323</v>
      </c>
      <c r="B207" s="68" t="s">
        <v>134</v>
      </c>
      <c r="C207" s="132">
        <v>0</v>
      </c>
      <c r="E207" s="79"/>
      <c r="F207" s="139">
        <f t="shared" si="18"/>
        <v>0</v>
      </c>
      <c r="G207" s="79"/>
      <c r="H207" s="49"/>
      <c r="L207" s="49"/>
      <c r="M207" s="49"/>
      <c r="N207" s="81"/>
    </row>
    <row r="208" spans="1:14" x14ac:dyDescent="0.25">
      <c r="A208" s="51" t="s">
        <v>325</v>
      </c>
      <c r="B208" s="78" t="s">
        <v>324</v>
      </c>
      <c r="C208" s="132" t="s">
        <v>80</v>
      </c>
      <c r="D208" s="68"/>
      <c r="E208" s="79"/>
      <c r="F208" s="173" t="str">
        <f>IF($C$209=0,"",IF(C208="[for completion]","",C208/$C$209))</f>
        <v/>
      </c>
      <c r="G208" s="79"/>
      <c r="H208" s="49"/>
      <c r="L208" s="49"/>
      <c r="M208" s="49"/>
      <c r="N208" s="81"/>
    </row>
    <row r="209" spans="1:14" outlineLevel="1" x14ac:dyDescent="0.25">
      <c r="A209" s="51" t="s">
        <v>326</v>
      </c>
      <c r="B209" s="84" t="s">
        <v>136</v>
      </c>
      <c r="C209" s="132">
        <f>SUM(C193:C207)</f>
        <v>112.00683749665525</v>
      </c>
      <c r="E209" s="79"/>
      <c r="F209" s="140">
        <f>SUM(F193:F207)</f>
        <v>1</v>
      </c>
      <c r="G209" s="79"/>
      <c r="H209" s="49"/>
      <c r="L209" s="49"/>
      <c r="M209" s="49"/>
      <c r="N209" s="81"/>
    </row>
    <row r="210" spans="1:14" outlineLevel="1" x14ac:dyDescent="0.25">
      <c r="A210" s="51" t="s">
        <v>327</v>
      </c>
      <c r="B210" s="80" t="s">
        <v>138</v>
      </c>
      <c r="C210" s="132"/>
      <c r="E210" s="79"/>
      <c r="F210" s="139">
        <f t="shared" ref="F210:F215" si="19">IF($C$209=0,"",IF(C210="[for completion]","",C210/$C$209))</f>
        <v>0</v>
      </c>
      <c r="G210" s="79"/>
      <c r="H210" s="49"/>
      <c r="L210" s="49"/>
      <c r="M210" s="49"/>
      <c r="N210" s="81"/>
    </row>
    <row r="211" spans="1:14" outlineLevel="1" x14ac:dyDescent="0.25">
      <c r="A211" s="51" t="s">
        <v>328</v>
      </c>
      <c r="B211" s="80" t="s">
        <v>138</v>
      </c>
      <c r="C211" s="132"/>
      <c r="E211" s="79"/>
      <c r="F211" s="139">
        <f t="shared" si="19"/>
        <v>0</v>
      </c>
      <c r="G211" s="79"/>
      <c r="H211" s="49"/>
      <c r="L211" s="49"/>
      <c r="M211" s="49"/>
      <c r="N211" s="81"/>
    </row>
    <row r="212" spans="1:14" outlineLevel="1" x14ac:dyDescent="0.25">
      <c r="A212" s="51" t="s">
        <v>329</v>
      </c>
      <c r="B212" s="80" t="s">
        <v>138</v>
      </c>
      <c r="C212" s="132"/>
      <c r="E212" s="79"/>
      <c r="F212" s="139">
        <f t="shared" si="19"/>
        <v>0</v>
      </c>
      <c r="G212" s="79"/>
      <c r="H212" s="49"/>
      <c r="L212" s="49"/>
      <c r="M212" s="49"/>
      <c r="N212" s="81"/>
    </row>
    <row r="213" spans="1:14" outlineLevel="1" x14ac:dyDescent="0.25">
      <c r="A213" s="51" t="s">
        <v>330</v>
      </c>
      <c r="B213" s="80" t="s">
        <v>138</v>
      </c>
      <c r="C213" s="132"/>
      <c r="E213" s="79"/>
      <c r="F213" s="139">
        <f t="shared" si="19"/>
        <v>0</v>
      </c>
      <c r="G213" s="79"/>
      <c r="H213" s="49"/>
      <c r="L213" s="49"/>
      <c r="M213" s="49"/>
      <c r="N213" s="81"/>
    </row>
    <row r="214" spans="1:14" outlineLevel="1" x14ac:dyDescent="0.25">
      <c r="A214" s="51" t="s">
        <v>331</v>
      </c>
      <c r="B214" s="80" t="s">
        <v>138</v>
      </c>
      <c r="C214" s="132"/>
      <c r="E214" s="79"/>
      <c r="F214" s="139">
        <f t="shared" si="19"/>
        <v>0</v>
      </c>
      <c r="G214" s="79"/>
      <c r="H214" s="49"/>
      <c r="L214" s="49"/>
      <c r="M214" s="49"/>
      <c r="N214" s="81"/>
    </row>
    <row r="215" spans="1:14" outlineLevel="1" x14ac:dyDescent="0.25">
      <c r="A215" s="51" t="s">
        <v>332</v>
      </c>
      <c r="B215" s="80" t="s">
        <v>138</v>
      </c>
      <c r="C215" s="132"/>
      <c r="E215" s="79"/>
      <c r="F215" s="139">
        <f t="shared" si="19"/>
        <v>0</v>
      </c>
      <c r="G215" s="79"/>
      <c r="H215" s="49"/>
      <c r="L215" s="49"/>
      <c r="M215" s="49"/>
      <c r="N215" s="81"/>
    </row>
    <row r="216" spans="1:14" ht="15" customHeight="1" x14ac:dyDescent="0.25">
      <c r="A216" s="70"/>
      <c r="B216" s="71" t="s">
        <v>333</v>
      </c>
      <c r="C216" s="70" t="s">
        <v>105</v>
      </c>
      <c r="D216" s="70"/>
      <c r="E216" s="72"/>
      <c r="F216" s="73" t="s">
        <v>124</v>
      </c>
      <c r="G216" s="73" t="s">
        <v>255</v>
      </c>
      <c r="H216" s="49"/>
      <c r="L216" s="49"/>
      <c r="M216" s="49"/>
      <c r="N216" s="81"/>
    </row>
    <row r="217" spans="1:14" x14ac:dyDescent="0.25">
      <c r="A217" s="51" t="s">
        <v>334</v>
      </c>
      <c r="B217" s="47" t="s">
        <v>335</v>
      </c>
      <c r="C217" s="132">
        <v>112.00683749665525</v>
      </c>
      <c r="E217" s="88"/>
      <c r="F217" s="139">
        <f>IF($C$38=0,"",IF(C217="[for completion]","",IF(C217="","",C217/$C$38)))</f>
        <v>0.20216141511616431</v>
      </c>
      <c r="G217" s="139">
        <f>IF($C$39=0,"",IF(C217="[for completion]","",IF(C217="","",C217/$C$39)))</f>
        <v>0.24140965471184611</v>
      </c>
      <c r="H217" s="49"/>
      <c r="L217" s="49"/>
      <c r="M217" s="49"/>
      <c r="N217" s="81"/>
    </row>
    <row r="218" spans="1:14" x14ac:dyDescent="0.25">
      <c r="A218" s="51" t="s">
        <v>336</v>
      </c>
      <c r="B218" s="47" t="s">
        <v>337</v>
      </c>
      <c r="C218" s="132">
        <v>0</v>
      </c>
      <c r="E218" s="88"/>
      <c r="F218" s="139">
        <f>IF($C$38=0,"",IF(C218="[for completion]","",IF(C218="","",C218/$C$38)))</f>
        <v>0</v>
      </c>
      <c r="G218" s="139">
        <f>IF($C$39=0,"",IF(C218="[for completion]","",IF(C218="","",C218/$C$39)))</f>
        <v>0</v>
      </c>
      <c r="H218" s="49"/>
      <c r="L218" s="49"/>
      <c r="M218" s="49"/>
      <c r="N218" s="81"/>
    </row>
    <row r="219" spans="1:14" x14ac:dyDescent="0.25">
      <c r="A219" s="51" t="s">
        <v>338</v>
      </c>
      <c r="B219" s="47" t="s">
        <v>134</v>
      </c>
      <c r="C219" s="132">
        <v>0</v>
      </c>
      <c r="E219" s="88"/>
      <c r="F219" s="139">
        <f>IF($C$38=0,"",IF(C219="[for completion]","",IF(C219="","",C219/$C$38)))</f>
        <v>0</v>
      </c>
      <c r="G219" s="139">
        <f>IF($C$39=0,"",IF(C219="[for completion]","",IF(C219="","",C219/$C$39)))</f>
        <v>0</v>
      </c>
      <c r="H219" s="49"/>
      <c r="L219" s="49"/>
      <c r="M219" s="49"/>
      <c r="N219" s="81"/>
    </row>
    <row r="220" spans="1:14" x14ac:dyDescent="0.25">
      <c r="A220" s="51" t="s">
        <v>339</v>
      </c>
      <c r="B220" s="84" t="s">
        <v>136</v>
      </c>
      <c r="C220" s="132">
        <f>SUM(C217:C219)</f>
        <v>112.00683749665525</v>
      </c>
      <c r="E220" s="88"/>
      <c r="F220" s="129">
        <f>SUM(F217:F219)</f>
        <v>0.20216141511616431</v>
      </c>
      <c r="G220" s="129">
        <f>SUM(G217:G219)</f>
        <v>0.24140965471184611</v>
      </c>
      <c r="H220" s="49"/>
      <c r="L220" s="49"/>
      <c r="M220" s="49"/>
      <c r="N220" s="81"/>
    </row>
    <row r="221" spans="1:14" outlineLevel="1" x14ac:dyDescent="0.25">
      <c r="A221" s="51" t="s">
        <v>340</v>
      </c>
      <c r="B221" s="80" t="s">
        <v>138</v>
      </c>
      <c r="C221" s="132"/>
      <c r="E221" s="88"/>
      <c r="F221" s="139" t="str">
        <f t="shared" ref="F221:F227" si="20">IF($C$38=0,"",IF(C221="[for completion]","",IF(C221="","",C221/$C$38)))</f>
        <v/>
      </c>
      <c r="G221" s="139" t="str">
        <f t="shared" ref="G221:G227" si="21">IF($C$39=0,"",IF(C221="[for completion]","",IF(C221="","",C221/$C$39)))</f>
        <v/>
      </c>
      <c r="H221" s="49"/>
      <c r="L221" s="49"/>
      <c r="M221" s="49"/>
      <c r="N221" s="81"/>
    </row>
    <row r="222" spans="1:14" outlineLevel="1" x14ac:dyDescent="0.25">
      <c r="A222" s="51" t="s">
        <v>341</v>
      </c>
      <c r="B222" s="80" t="s">
        <v>138</v>
      </c>
      <c r="C222" s="132"/>
      <c r="E222" s="88"/>
      <c r="F222" s="139" t="str">
        <f t="shared" si="20"/>
        <v/>
      </c>
      <c r="G222" s="139" t="str">
        <f t="shared" si="21"/>
        <v/>
      </c>
      <c r="H222" s="49"/>
      <c r="L222" s="49"/>
      <c r="M222" s="49"/>
      <c r="N222" s="81"/>
    </row>
    <row r="223" spans="1:14" outlineLevel="1" x14ac:dyDescent="0.25">
      <c r="A223" s="51" t="s">
        <v>342</v>
      </c>
      <c r="B223" s="80" t="s">
        <v>138</v>
      </c>
      <c r="C223" s="132"/>
      <c r="E223" s="88"/>
      <c r="F223" s="139" t="str">
        <f t="shared" si="20"/>
        <v/>
      </c>
      <c r="G223" s="139" t="str">
        <f t="shared" si="21"/>
        <v/>
      </c>
      <c r="H223" s="49"/>
      <c r="L223" s="49"/>
      <c r="M223" s="49"/>
      <c r="N223" s="81"/>
    </row>
    <row r="224" spans="1:14" outlineLevel="1" x14ac:dyDescent="0.25">
      <c r="A224" s="51" t="s">
        <v>343</v>
      </c>
      <c r="B224" s="80" t="s">
        <v>138</v>
      </c>
      <c r="C224" s="132"/>
      <c r="E224" s="88"/>
      <c r="F224" s="139" t="str">
        <f t="shared" si="20"/>
        <v/>
      </c>
      <c r="G224" s="139" t="str">
        <f t="shared" si="21"/>
        <v/>
      </c>
      <c r="H224" s="49"/>
      <c r="L224" s="49"/>
      <c r="M224" s="49"/>
      <c r="N224" s="81"/>
    </row>
    <row r="225" spans="1:14" outlineLevel="1" x14ac:dyDescent="0.25">
      <c r="A225" s="51" t="s">
        <v>344</v>
      </c>
      <c r="B225" s="80" t="s">
        <v>138</v>
      </c>
      <c r="C225" s="132"/>
      <c r="E225" s="88"/>
      <c r="F225" s="139" t="str">
        <f t="shared" si="20"/>
        <v/>
      </c>
      <c r="G225" s="139" t="str">
        <f t="shared" si="21"/>
        <v/>
      </c>
      <c r="H225" s="49"/>
      <c r="L225" s="49"/>
      <c r="M225" s="49"/>
    </row>
    <row r="226" spans="1:14" outlineLevel="1" x14ac:dyDescent="0.25">
      <c r="A226" s="51" t="s">
        <v>345</v>
      </c>
      <c r="B226" s="80" t="s">
        <v>138</v>
      </c>
      <c r="C226" s="132"/>
      <c r="E226" s="68"/>
      <c r="F226" s="139" t="str">
        <f t="shared" si="20"/>
        <v/>
      </c>
      <c r="G226" s="139" t="str">
        <f t="shared" si="21"/>
        <v/>
      </c>
      <c r="H226" s="49"/>
      <c r="L226" s="49"/>
      <c r="M226" s="49"/>
    </row>
    <row r="227" spans="1:14" outlineLevel="1" x14ac:dyDescent="0.25">
      <c r="A227" s="51" t="s">
        <v>346</v>
      </c>
      <c r="B227" s="80" t="s">
        <v>138</v>
      </c>
      <c r="C227" s="132"/>
      <c r="E227" s="88"/>
      <c r="F227" s="139" t="str">
        <f t="shared" si="20"/>
        <v/>
      </c>
      <c r="G227" s="139" t="str">
        <f t="shared" si="21"/>
        <v/>
      </c>
      <c r="H227" s="49"/>
      <c r="L227" s="49"/>
      <c r="M227" s="49"/>
    </row>
    <row r="228" spans="1:14" ht="15" customHeight="1" x14ac:dyDescent="0.25">
      <c r="A228" s="70"/>
      <c r="B228" s="71" t="s">
        <v>347</v>
      </c>
      <c r="C228" s="70"/>
      <c r="D228" s="70"/>
      <c r="E228" s="72"/>
      <c r="F228" s="73"/>
      <c r="G228" s="73"/>
      <c r="H228" s="49"/>
      <c r="L228" s="49"/>
      <c r="M228" s="49"/>
    </row>
    <row r="229" spans="1:14" x14ac:dyDescent="0.25">
      <c r="A229" s="51" t="s">
        <v>348</v>
      </c>
      <c r="B229" s="68" t="s">
        <v>349</v>
      </c>
      <c r="C229" s="51" t="str">
        <f>C30</f>
        <v>https://coveredbondlabel.com/issuer/4/</v>
      </c>
      <c r="H229" s="49"/>
      <c r="L229" s="49"/>
      <c r="M229" s="49"/>
    </row>
    <row r="230" spans="1:14" ht="15" customHeight="1" x14ac:dyDescent="0.25">
      <c r="A230" s="70"/>
      <c r="B230" s="71" t="s">
        <v>350</v>
      </c>
      <c r="C230" s="70"/>
      <c r="D230" s="70"/>
      <c r="E230" s="72"/>
      <c r="F230" s="73"/>
      <c r="G230" s="73"/>
      <c r="H230" s="49"/>
      <c r="L230" s="49"/>
      <c r="M230" s="49"/>
    </row>
    <row r="231" spans="1:14" x14ac:dyDescent="0.25">
      <c r="A231" s="51" t="s">
        <v>10</v>
      </c>
      <c r="B231" s="51" t="s">
        <v>1370</v>
      </c>
      <c r="C231" s="132">
        <v>0</v>
      </c>
      <c r="E231" s="68"/>
      <c r="H231" s="49"/>
      <c r="L231" s="49"/>
      <c r="M231" s="49"/>
    </row>
    <row r="232" spans="1:14" x14ac:dyDescent="0.25">
      <c r="A232" s="51" t="s">
        <v>351</v>
      </c>
      <c r="B232" s="1" t="s">
        <v>352</v>
      </c>
      <c r="C232" s="132">
        <v>0</v>
      </c>
      <c r="E232" s="68"/>
      <c r="H232" s="49"/>
      <c r="L232" s="49"/>
      <c r="M232" s="49"/>
    </row>
    <row r="233" spans="1:14" x14ac:dyDescent="0.25">
      <c r="A233" s="51" t="s">
        <v>353</v>
      </c>
      <c r="B233" s="1" t="s">
        <v>354</v>
      </c>
      <c r="C233" s="132">
        <v>0</v>
      </c>
      <c r="E233" s="68"/>
      <c r="H233" s="49"/>
      <c r="L233" s="49"/>
      <c r="M233" s="49"/>
    </row>
    <row r="234" spans="1:14" outlineLevel="1" x14ac:dyDescent="0.25">
      <c r="A234" s="51" t="s">
        <v>355</v>
      </c>
      <c r="B234" s="66" t="s">
        <v>356</v>
      </c>
      <c r="C234" s="134"/>
      <c r="D234" s="68"/>
      <c r="E234" s="68"/>
      <c r="H234" s="49"/>
      <c r="L234" s="49"/>
      <c r="M234" s="49"/>
    </row>
    <row r="235" spans="1:14" outlineLevel="1" x14ac:dyDescent="0.25">
      <c r="A235" s="51" t="s">
        <v>357</v>
      </c>
      <c r="B235" s="66" t="s">
        <v>358</v>
      </c>
      <c r="C235" s="134"/>
      <c r="D235" s="68"/>
      <c r="E235" s="68"/>
      <c r="H235" s="49"/>
      <c r="L235" s="49"/>
      <c r="M235" s="49"/>
    </row>
    <row r="236" spans="1:14" outlineLevel="1" x14ac:dyDescent="0.25">
      <c r="A236" s="51" t="s">
        <v>359</v>
      </c>
      <c r="B236" s="66" t="s">
        <v>360</v>
      </c>
      <c r="C236" s="68"/>
      <c r="D236" s="68"/>
      <c r="E236" s="68"/>
      <c r="H236" s="49"/>
      <c r="L236" s="49"/>
      <c r="M236" s="49"/>
    </row>
    <row r="237" spans="1:14" outlineLevel="1" x14ac:dyDescent="0.25">
      <c r="A237" s="51" t="s">
        <v>361</v>
      </c>
      <c r="C237" s="68"/>
      <c r="D237" s="68"/>
      <c r="E237" s="68"/>
      <c r="H237" s="49"/>
      <c r="L237" s="49"/>
      <c r="M237" s="49"/>
    </row>
    <row r="238" spans="1:14" outlineLevel="1" x14ac:dyDescent="0.25">
      <c r="A238" s="51" t="s">
        <v>362</v>
      </c>
      <c r="C238" s="68"/>
      <c r="D238" s="68"/>
      <c r="E238" s="68"/>
      <c r="H238" s="49"/>
      <c r="L238" s="49"/>
      <c r="M238" s="49"/>
    </row>
    <row r="239" spans="1:14" outlineLevel="1" x14ac:dyDescent="0.25">
      <c r="A239" s="70"/>
      <c r="B239" s="71" t="s">
        <v>2765</v>
      </c>
      <c r="C239" s="70"/>
      <c r="D239" s="70"/>
      <c r="E239" s="70"/>
      <c r="F239" s="70"/>
      <c r="G239" s="70"/>
      <c r="H239" s="49"/>
      <c r="K239"/>
      <c r="L239"/>
      <c r="M239"/>
      <c r="N239"/>
    </row>
    <row r="240" spans="1:14" ht="30" outlineLevel="1" x14ac:dyDescent="0.25">
      <c r="A240" s="51" t="s">
        <v>1589</v>
      </c>
      <c r="B240" s="51" t="s">
        <v>2764</v>
      </c>
      <c r="C240" s="51" t="s">
        <v>3107</v>
      </c>
      <c r="G240"/>
      <c r="H240" s="49"/>
      <c r="K240"/>
      <c r="L240"/>
      <c r="M240"/>
      <c r="N240"/>
    </row>
    <row r="241" spans="1:14" outlineLevel="1" x14ac:dyDescent="0.25">
      <c r="A241" s="51" t="s">
        <v>1590</v>
      </c>
      <c r="B241" s="51" t="s">
        <v>3033</v>
      </c>
      <c r="C241" s="51" t="s">
        <v>3107</v>
      </c>
      <c r="G241"/>
      <c r="H241" s="49"/>
      <c r="K241"/>
      <c r="L241"/>
      <c r="M241"/>
      <c r="N241"/>
    </row>
    <row r="242" spans="1:14" outlineLevel="1" x14ac:dyDescent="0.25">
      <c r="A242" s="51" t="s">
        <v>2213</v>
      </c>
      <c r="B242" s="51" t="s">
        <v>2755</v>
      </c>
      <c r="C242" s="51" t="s">
        <v>3109</v>
      </c>
      <c r="G242"/>
      <c r="H242" s="49"/>
      <c r="K242"/>
      <c r="L242"/>
      <c r="M242"/>
      <c r="N242"/>
    </row>
    <row r="243" spans="1:14" ht="45" outlineLevel="1" x14ac:dyDescent="0.25">
      <c r="A243" s="51" t="s">
        <v>2214</v>
      </c>
      <c r="B243" s="51" t="s">
        <v>2763</v>
      </c>
      <c r="C243" s="51" t="s">
        <v>3110</v>
      </c>
      <c r="G243"/>
      <c r="H243" s="49"/>
      <c r="K243"/>
      <c r="L243"/>
      <c r="M243"/>
      <c r="N243"/>
    </row>
    <row r="244" spans="1:14" outlineLevel="1" x14ac:dyDescent="0.25">
      <c r="A244" s="51" t="s">
        <v>2760</v>
      </c>
      <c r="B244" s="51" t="s">
        <v>2756</v>
      </c>
      <c r="C244" s="225" t="s">
        <v>2758</v>
      </c>
      <c r="D244" s="225" t="s">
        <v>3042</v>
      </c>
      <c r="E244" s="164"/>
      <c r="G244"/>
      <c r="H244" s="49"/>
      <c r="K244"/>
      <c r="L244"/>
      <c r="M244"/>
      <c r="N244"/>
    </row>
    <row r="245" spans="1:14" outlineLevel="1" x14ac:dyDescent="0.25">
      <c r="A245" s="51" t="s">
        <v>2761</v>
      </c>
      <c r="B245" s="51" t="s">
        <v>2759</v>
      </c>
      <c r="C245" s="164" t="s">
        <v>2754</v>
      </c>
      <c r="G245"/>
      <c r="H245" s="49"/>
      <c r="K245"/>
      <c r="L245"/>
      <c r="M245"/>
      <c r="N245"/>
    </row>
    <row r="246" spans="1:14" outlineLevel="1" x14ac:dyDescent="0.25">
      <c r="A246" s="51" t="s">
        <v>2762</v>
      </c>
      <c r="B246" s="51" t="s">
        <v>3034</v>
      </c>
      <c r="C246" s="51" t="s">
        <v>2757</v>
      </c>
      <c r="G246"/>
      <c r="H246" s="49"/>
      <c r="K246"/>
      <c r="L246"/>
      <c r="M246"/>
      <c r="N246"/>
    </row>
    <row r="247" spans="1:14" outlineLevel="1" x14ac:dyDescent="0.25">
      <c r="A247" s="51" t="s">
        <v>1592</v>
      </c>
      <c r="D247"/>
      <c r="E247"/>
      <c r="F247"/>
      <c r="G247"/>
      <c r="H247" s="49"/>
      <c r="K247"/>
      <c r="L247"/>
      <c r="M247"/>
      <c r="N247"/>
    </row>
    <row r="248" spans="1:14" outlineLevel="1" x14ac:dyDescent="0.25">
      <c r="A248" s="51" t="s">
        <v>1593</v>
      </c>
      <c r="D248"/>
      <c r="E248"/>
      <c r="F248"/>
      <c r="G248"/>
      <c r="H248" s="49"/>
      <c r="K248"/>
      <c r="L248"/>
      <c r="M248"/>
      <c r="N248"/>
    </row>
    <row r="249" spans="1:14" outlineLevel="1" x14ac:dyDescent="0.25">
      <c r="A249" s="51" t="s">
        <v>1591</v>
      </c>
      <c r="D249"/>
      <c r="E249"/>
      <c r="F249"/>
      <c r="G249"/>
      <c r="H249" s="49"/>
      <c r="K249"/>
      <c r="L249"/>
      <c r="M249"/>
      <c r="N249"/>
    </row>
    <row r="250" spans="1:14" outlineLevel="1" x14ac:dyDescent="0.25">
      <c r="A250" s="51" t="s">
        <v>1594</v>
      </c>
      <c r="D250"/>
      <c r="E250"/>
      <c r="F250"/>
      <c r="G250"/>
      <c r="H250" s="49"/>
      <c r="K250"/>
      <c r="L250"/>
      <c r="M250"/>
      <c r="N250"/>
    </row>
    <row r="251" spans="1:14" outlineLevel="1" x14ac:dyDescent="0.25">
      <c r="A251" s="51" t="s">
        <v>1595</v>
      </c>
      <c r="D251"/>
      <c r="E251"/>
      <c r="F251"/>
      <c r="G251"/>
      <c r="H251" s="49"/>
      <c r="K251"/>
      <c r="L251"/>
      <c r="M251"/>
      <c r="N251"/>
    </row>
    <row r="252" spans="1:14" outlineLevel="1" x14ac:dyDescent="0.25">
      <c r="A252" s="51" t="s">
        <v>1596</v>
      </c>
      <c r="D252"/>
      <c r="E252"/>
      <c r="F252"/>
      <c r="G252"/>
      <c r="H252" s="49"/>
      <c r="K252"/>
      <c r="L252"/>
      <c r="M252"/>
      <c r="N252"/>
    </row>
    <row r="253" spans="1:14" outlineLevel="1" x14ac:dyDescent="0.25">
      <c r="A253" s="51" t="s">
        <v>1597</v>
      </c>
      <c r="D253"/>
      <c r="E253"/>
      <c r="F253"/>
      <c r="G253"/>
      <c r="H253" s="49"/>
      <c r="K253"/>
      <c r="L253"/>
      <c r="M253"/>
      <c r="N253"/>
    </row>
    <row r="254" spans="1:14" outlineLevel="1" x14ac:dyDescent="0.25">
      <c r="A254" s="51" t="s">
        <v>1598</v>
      </c>
      <c r="D254"/>
      <c r="E254"/>
      <c r="F254"/>
      <c r="G254"/>
      <c r="H254" s="49"/>
      <c r="K254"/>
      <c r="L254"/>
      <c r="M254"/>
      <c r="N254"/>
    </row>
    <row r="255" spans="1:14" outlineLevel="1" x14ac:dyDescent="0.25">
      <c r="A255" s="51" t="s">
        <v>1599</v>
      </c>
      <c r="D255"/>
      <c r="E255"/>
      <c r="F255"/>
      <c r="G255"/>
      <c r="H255" s="49"/>
      <c r="K255"/>
      <c r="L255"/>
      <c r="M255"/>
      <c r="N255"/>
    </row>
    <row r="256" spans="1:14" outlineLevel="1" x14ac:dyDescent="0.25">
      <c r="A256" s="51" t="s">
        <v>1600</v>
      </c>
      <c r="D256"/>
      <c r="E256"/>
      <c r="F256"/>
      <c r="G256"/>
      <c r="H256" s="49"/>
      <c r="K256"/>
      <c r="L256"/>
      <c r="M256"/>
      <c r="N256"/>
    </row>
    <row r="257" spans="1:14" outlineLevel="1" x14ac:dyDescent="0.25">
      <c r="A257" s="51" t="s">
        <v>1601</v>
      </c>
      <c r="D257"/>
      <c r="E257"/>
      <c r="F257"/>
      <c r="G257"/>
      <c r="H257" s="49"/>
      <c r="K257"/>
      <c r="L257"/>
      <c r="M257"/>
      <c r="N257"/>
    </row>
    <row r="258" spans="1:14" outlineLevel="1" x14ac:dyDescent="0.25">
      <c r="A258" s="51" t="s">
        <v>1602</v>
      </c>
      <c r="D258"/>
      <c r="E258"/>
      <c r="F258"/>
      <c r="G258"/>
      <c r="H258" s="49"/>
      <c r="K258"/>
      <c r="L258"/>
      <c r="M258"/>
      <c r="N258"/>
    </row>
    <row r="259" spans="1:14" outlineLevel="1" x14ac:dyDescent="0.25">
      <c r="A259" s="51" t="s">
        <v>1603</v>
      </c>
      <c r="D259"/>
      <c r="E259"/>
      <c r="F259"/>
      <c r="G259"/>
      <c r="H259" s="49"/>
      <c r="K259"/>
      <c r="L259"/>
      <c r="M259"/>
      <c r="N259"/>
    </row>
    <row r="260" spans="1:14" outlineLevel="1" x14ac:dyDescent="0.25">
      <c r="A260" s="51" t="s">
        <v>1604</v>
      </c>
      <c r="D260"/>
      <c r="E260"/>
      <c r="F260"/>
      <c r="G260"/>
      <c r="H260" s="49"/>
      <c r="K260"/>
      <c r="L260"/>
      <c r="M260"/>
      <c r="N260"/>
    </row>
    <row r="261" spans="1:14" outlineLevel="1" x14ac:dyDescent="0.25">
      <c r="A261" s="51" t="s">
        <v>1605</v>
      </c>
      <c r="D261"/>
      <c r="E261"/>
      <c r="F261"/>
      <c r="G261"/>
      <c r="H261" s="49"/>
      <c r="K261"/>
      <c r="L261"/>
      <c r="M261"/>
      <c r="N261"/>
    </row>
    <row r="262" spans="1:14" outlineLevel="1" x14ac:dyDescent="0.25">
      <c r="A262" s="51" t="s">
        <v>1606</v>
      </c>
      <c r="D262"/>
      <c r="E262"/>
      <c r="F262"/>
      <c r="G262"/>
      <c r="H262" s="49"/>
      <c r="K262"/>
      <c r="L262"/>
      <c r="M262"/>
      <c r="N262"/>
    </row>
    <row r="263" spans="1:14" outlineLevel="1" x14ac:dyDescent="0.25">
      <c r="A263" s="51" t="s">
        <v>1607</v>
      </c>
      <c r="D263"/>
      <c r="E263"/>
      <c r="F263"/>
      <c r="G263"/>
      <c r="H263" s="49"/>
      <c r="K263"/>
      <c r="L263"/>
      <c r="M263"/>
      <c r="N263"/>
    </row>
    <row r="264" spans="1:14" outlineLevel="1" x14ac:dyDescent="0.25">
      <c r="A264" s="51" t="s">
        <v>1608</v>
      </c>
      <c r="D264"/>
      <c r="E264"/>
      <c r="F264"/>
      <c r="G264"/>
      <c r="H264" s="49"/>
      <c r="K264"/>
      <c r="L264"/>
      <c r="M264"/>
      <c r="N264"/>
    </row>
    <row r="265" spans="1:14" outlineLevel="1" x14ac:dyDescent="0.25">
      <c r="A265" s="51" t="s">
        <v>1609</v>
      </c>
      <c r="D265"/>
      <c r="E265"/>
      <c r="F265"/>
      <c r="G265"/>
      <c r="H265" s="49"/>
      <c r="K265"/>
      <c r="L265"/>
      <c r="M265"/>
      <c r="N265"/>
    </row>
    <row r="266" spans="1:14" outlineLevel="1" x14ac:dyDescent="0.25">
      <c r="A266" s="51" t="s">
        <v>1610</v>
      </c>
      <c r="D266"/>
      <c r="E266"/>
      <c r="F266"/>
      <c r="G266"/>
      <c r="H266" s="49"/>
      <c r="K266"/>
      <c r="L266"/>
      <c r="M266"/>
      <c r="N266"/>
    </row>
    <row r="267" spans="1:14" outlineLevel="1" x14ac:dyDescent="0.25">
      <c r="A267" s="51" t="s">
        <v>1611</v>
      </c>
      <c r="D267"/>
      <c r="E267"/>
      <c r="F267"/>
      <c r="G267"/>
      <c r="H267" s="49"/>
      <c r="K267"/>
      <c r="L267"/>
      <c r="M267"/>
      <c r="N267"/>
    </row>
    <row r="268" spans="1:14" outlineLevel="1" x14ac:dyDescent="0.25">
      <c r="A268" s="51" t="s">
        <v>1612</v>
      </c>
      <c r="D268"/>
      <c r="E268"/>
      <c r="F268"/>
      <c r="G268"/>
      <c r="H268" s="49"/>
      <c r="K268"/>
      <c r="L268"/>
      <c r="M268"/>
      <c r="N268"/>
    </row>
    <row r="269" spans="1:14" outlineLevel="1" x14ac:dyDescent="0.25">
      <c r="A269" s="51" t="s">
        <v>1613</v>
      </c>
      <c r="D269"/>
      <c r="E269"/>
      <c r="F269"/>
      <c r="G269"/>
      <c r="H269" s="49"/>
      <c r="K269"/>
      <c r="L269"/>
      <c r="M269"/>
      <c r="N269"/>
    </row>
    <row r="270" spans="1:14" outlineLevel="1" x14ac:dyDescent="0.25">
      <c r="A270" s="51" t="s">
        <v>1614</v>
      </c>
      <c r="D270"/>
      <c r="E270"/>
      <c r="F270"/>
      <c r="G270"/>
      <c r="H270" s="49"/>
      <c r="K270"/>
      <c r="L270"/>
      <c r="M270"/>
      <c r="N270"/>
    </row>
    <row r="271" spans="1:14" outlineLevel="1" x14ac:dyDescent="0.25">
      <c r="A271" s="51" t="s">
        <v>1615</v>
      </c>
      <c r="D271"/>
      <c r="E271"/>
      <c r="F271"/>
      <c r="G271"/>
      <c r="H271" s="49"/>
      <c r="K271"/>
      <c r="L271"/>
      <c r="M271"/>
      <c r="N271"/>
    </row>
    <row r="272" spans="1:14" outlineLevel="1" x14ac:dyDescent="0.25">
      <c r="A272" s="51" t="s">
        <v>1616</v>
      </c>
      <c r="D272"/>
      <c r="E272"/>
      <c r="F272"/>
      <c r="G272"/>
      <c r="H272" s="49"/>
      <c r="K272"/>
      <c r="L272"/>
      <c r="M272"/>
      <c r="N272"/>
    </row>
    <row r="273" spans="1:14" outlineLevel="1" x14ac:dyDescent="0.25">
      <c r="A273" s="51" t="s">
        <v>1617</v>
      </c>
      <c r="D273"/>
      <c r="E273"/>
      <c r="F273"/>
      <c r="G273"/>
      <c r="H273" s="49"/>
      <c r="K273"/>
      <c r="L273"/>
      <c r="M273"/>
      <c r="N273"/>
    </row>
    <row r="274" spans="1:14" outlineLevel="1" x14ac:dyDescent="0.25">
      <c r="A274" s="51" t="s">
        <v>1618</v>
      </c>
      <c r="D274"/>
      <c r="E274"/>
      <c r="F274"/>
      <c r="G274"/>
      <c r="H274" s="49"/>
      <c r="K274"/>
      <c r="L274"/>
      <c r="M274"/>
      <c r="N274"/>
    </row>
    <row r="275" spans="1:14" outlineLevel="1" x14ac:dyDescent="0.25">
      <c r="A275" s="51" t="s">
        <v>1619</v>
      </c>
      <c r="D275"/>
      <c r="E275"/>
      <c r="F275"/>
      <c r="G275"/>
      <c r="H275" s="49"/>
      <c r="K275"/>
      <c r="L275"/>
      <c r="M275"/>
      <c r="N275"/>
    </row>
    <row r="276" spans="1:14" outlineLevel="1" x14ac:dyDescent="0.25">
      <c r="A276" s="51" t="s">
        <v>1620</v>
      </c>
      <c r="D276"/>
      <c r="E276"/>
      <c r="F276"/>
      <c r="G276"/>
      <c r="H276" s="49"/>
      <c r="K276"/>
      <c r="L276"/>
      <c r="M276"/>
      <c r="N276"/>
    </row>
    <row r="277" spans="1:14" outlineLevel="1" x14ac:dyDescent="0.25">
      <c r="A277" s="51" t="s">
        <v>1621</v>
      </c>
      <c r="D277"/>
      <c r="E277"/>
      <c r="F277"/>
      <c r="G277"/>
      <c r="H277" s="49"/>
      <c r="K277"/>
      <c r="L277"/>
      <c r="M277"/>
      <c r="N277"/>
    </row>
    <row r="278" spans="1:14" outlineLevel="1" x14ac:dyDescent="0.25">
      <c r="A278" s="51" t="s">
        <v>1622</v>
      </c>
      <c r="D278"/>
      <c r="E278"/>
      <c r="F278"/>
      <c r="G278"/>
      <c r="H278" s="49"/>
      <c r="K278"/>
      <c r="L278"/>
      <c r="M278"/>
      <c r="N278"/>
    </row>
    <row r="279" spans="1:14" outlineLevel="1" x14ac:dyDescent="0.25">
      <c r="A279" s="51" t="s">
        <v>1623</v>
      </c>
      <c r="D279"/>
      <c r="E279"/>
      <c r="F279"/>
      <c r="G279"/>
      <c r="H279" s="49"/>
      <c r="K279"/>
      <c r="L279"/>
      <c r="M279"/>
      <c r="N279"/>
    </row>
    <row r="280" spans="1:14" outlineLevel="1" x14ac:dyDescent="0.25">
      <c r="A280" s="51" t="s">
        <v>1624</v>
      </c>
      <c r="D280"/>
      <c r="E280"/>
      <c r="F280"/>
      <c r="G280"/>
      <c r="H280" s="49"/>
      <c r="K280"/>
      <c r="L280"/>
      <c r="M280"/>
      <c r="N280"/>
    </row>
    <row r="281" spans="1:14" outlineLevel="1" x14ac:dyDescent="0.25">
      <c r="A281" s="51" t="s">
        <v>1625</v>
      </c>
      <c r="D281"/>
      <c r="E281"/>
      <c r="F281"/>
      <c r="G281"/>
      <c r="H281" s="49"/>
      <c r="K281"/>
      <c r="L281"/>
      <c r="M281"/>
      <c r="N281"/>
    </row>
    <row r="282" spans="1:14" outlineLevel="1" x14ac:dyDescent="0.25">
      <c r="A282" s="51" t="s">
        <v>1626</v>
      </c>
      <c r="D282"/>
      <c r="E282"/>
      <c r="F282"/>
      <c r="G282"/>
      <c r="H282" s="49"/>
      <c r="K282"/>
      <c r="L282"/>
      <c r="M282"/>
      <c r="N282"/>
    </row>
    <row r="283" spans="1:14" outlineLevel="1" x14ac:dyDescent="0.25">
      <c r="A283" s="51" t="s">
        <v>1627</v>
      </c>
      <c r="D283"/>
      <c r="E283"/>
      <c r="F283"/>
      <c r="G283"/>
      <c r="H283" s="49"/>
      <c r="K283"/>
      <c r="L283"/>
      <c r="M283"/>
      <c r="N283"/>
    </row>
    <row r="284" spans="1:14" outlineLevel="1" x14ac:dyDescent="0.25">
      <c r="A284" s="51" t="s">
        <v>1628</v>
      </c>
      <c r="D284"/>
      <c r="E284"/>
      <c r="F284"/>
      <c r="G284"/>
      <c r="H284" s="49"/>
      <c r="K284"/>
      <c r="L284"/>
      <c r="M284"/>
      <c r="N284"/>
    </row>
    <row r="285" spans="1:14" ht="18.75" x14ac:dyDescent="0.25">
      <c r="A285" s="62"/>
      <c r="B285" s="62" t="s">
        <v>2628</v>
      </c>
      <c r="C285" s="62"/>
      <c r="D285" s="62"/>
      <c r="E285" s="62"/>
      <c r="F285" s="63"/>
      <c r="G285" s="64"/>
      <c r="H285" s="49"/>
      <c r="I285" s="55"/>
      <c r="J285" s="55"/>
      <c r="K285" s="55"/>
      <c r="L285" s="55"/>
      <c r="M285" s="57"/>
    </row>
    <row r="286" spans="1:14" ht="18.75" x14ac:dyDescent="0.25">
      <c r="A286" s="200" t="s">
        <v>2629</v>
      </c>
      <c r="B286" s="201"/>
      <c r="C286" s="201"/>
      <c r="D286" s="201"/>
      <c r="E286" s="201"/>
      <c r="F286" s="202"/>
      <c r="G286" s="201"/>
      <c r="H286" s="49"/>
      <c r="I286" s="55"/>
      <c r="J286" s="55"/>
      <c r="K286" s="55"/>
      <c r="L286" s="55"/>
      <c r="M286" s="57"/>
    </row>
    <row r="287" spans="1:14" ht="18.75" x14ac:dyDescent="0.25">
      <c r="A287" s="200" t="s">
        <v>2292</v>
      </c>
      <c r="B287" s="201"/>
      <c r="C287" s="201"/>
      <c r="D287" s="201"/>
      <c r="E287" s="201"/>
      <c r="F287" s="202"/>
      <c r="G287" s="201"/>
      <c r="H287" s="49"/>
      <c r="I287" s="55"/>
      <c r="J287" s="55"/>
      <c r="K287" s="55"/>
      <c r="L287" s="55"/>
      <c r="M287" s="57"/>
    </row>
    <row r="288" spans="1:14" x14ac:dyDescent="0.25">
      <c r="A288" s="51" t="s">
        <v>363</v>
      </c>
      <c r="B288" s="66" t="s">
        <v>2630</v>
      </c>
      <c r="C288" s="91">
        <f>ROW(B38)</f>
        <v>38</v>
      </c>
      <c r="D288" s="87"/>
      <c r="E288" s="87"/>
      <c r="F288" s="87"/>
      <c r="G288" s="87"/>
      <c r="H288" s="49"/>
      <c r="I288" s="66"/>
      <c r="J288" s="91"/>
      <c r="L288" s="87"/>
      <c r="M288" s="87"/>
      <c r="N288" s="87"/>
    </row>
    <row r="289" spans="1:14" x14ac:dyDescent="0.25">
      <c r="A289" s="51" t="s">
        <v>364</v>
      </c>
      <c r="B289" s="66" t="s">
        <v>2631</v>
      </c>
      <c r="C289" s="91">
        <f>ROW(B39)</f>
        <v>39</v>
      </c>
      <c r="E289" s="87"/>
      <c r="F289" s="87"/>
      <c r="H289" s="49"/>
      <c r="I289" s="66"/>
      <c r="J289" s="91"/>
      <c r="L289" s="87"/>
      <c r="M289" s="87"/>
    </row>
    <row r="290" spans="1:14" ht="30" x14ac:dyDescent="0.25">
      <c r="A290" s="51" t="s">
        <v>365</v>
      </c>
      <c r="B290" s="66" t="s">
        <v>2632</v>
      </c>
      <c r="C290" s="164" t="s">
        <v>2633</v>
      </c>
      <c r="G290" s="92"/>
      <c r="H290" s="49"/>
      <c r="I290" s="66"/>
      <c r="J290" s="91"/>
      <c r="K290" s="91"/>
      <c r="L290" s="92"/>
      <c r="M290" s="87"/>
      <c r="N290" s="92"/>
    </row>
    <row r="291" spans="1:14" x14ac:dyDescent="0.25">
      <c r="A291" s="51" t="s">
        <v>366</v>
      </c>
      <c r="B291" s="66" t="s">
        <v>2634</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367</v>
      </c>
      <c r="B292" s="66" t="s">
        <v>2635</v>
      </c>
      <c r="C292" s="91">
        <f>ROW(B52)</f>
        <v>52</v>
      </c>
      <c r="G292" s="92"/>
      <c r="H292" s="49"/>
      <c r="I292" s="66"/>
      <c r="J292"/>
      <c r="K292" s="91"/>
      <c r="L292" s="92"/>
      <c r="N292" s="92"/>
    </row>
    <row r="293" spans="1:14" x14ac:dyDescent="0.25">
      <c r="A293" s="51" t="s">
        <v>368</v>
      </c>
      <c r="B293" s="66" t="s">
        <v>2636</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369</v>
      </c>
      <c r="B294" s="66" t="s">
        <v>2637</v>
      </c>
      <c r="C294" s="203" t="s">
        <v>2748</v>
      </c>
      <c r="H294" s="49"/>
      <c r="I294" s="66"/>
      <c r="J294" s="91"/>
      <c r="M294" s="92"/>
    </row>
    <row r="295" spans="1:14" x14ac:dyDescent="0.25">
      <c r="A295" s="51" t="s">
        <v>370</v>
      </c>
      <c r="B295" s="66" t="s">
        <v>2638</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371</v>
      </c>
      <c r="B296" s="66" t="s">
        <v>2639</v>
      </c>
      <c r="C296" s="91">
        <f>ROW(B111)</f>
        <v>111</v>
      </c>
      <c r="F296" s="92"/>
      <c r="H296" s="49"/>
      <c r="I296" s="66"/>
      <c r="J296" s="91"/>
      <c r="L296" s="92"/>
      <c r="M296" s="92"/>
    </row>
    <row r="297" spans="1:14" x14ac:dyDescent="0.25">
      <c r="A297" s="51" t="s">
        <v>372</v>
      </c>
      <c r="B297" s="66" t="s">
        <v>2640</v>
      </c>
      <c r="C297" s="91">
        <f>ROW(B163)</f>
        <v>163</v>
      </c>
      <c r="E297" s="92"/>
      <c r="F297" s="92"/>
      <c r="H297" s="49"/>
      <c r="J297" s="91"/>
      <c r="L297" s="92"/>
    </row>
    <row r="298" spans="1:14" x14ac:dyDescent="0.25">
      <c r="A298" s="51" t="s">
        <v>373</v>
      </c>
      <c r="B298" s="66" t="s">
        <v>2641</v>
      </c>
      <c r="C298" s="91">
        <f>ROW(B137)</f>
        <v>137</v>
      </c>
      <c r="E298" s="92"/>
      <c r="F298" s="92"/>
      <c r="H298" s="49"/>
      <c r="I298" s="66"/>
      <c r="J298" s="91"/>
      <c r="L298" s="92"/>
    </row>
    <row r="299" spans="1:14" x14ac:dyDescent="0.25">
      <c r="A299" s="51" t="s">
        <v>374</v>
      </c>
      <c r="B299" s="66" t="s">
        <v>2642</v>
      </c>
      <c r="C299" s="164"/>
      <c r="E299" s="92"/>
      <c r="H299" s="49"/>
      <c r="I299" s="66"/>
      <c r="J299" s="51" t="s">
        <v>2650</v>
      </c>
      <c r="L299" s="92"/>
    </row>
    <row r="300" spans="1:14" x14ac:dyDescent="0.25">
      <c r="A300" s="51" t="s">
        <v>375</v>
      </c>
      <c r="B300" s="66" t="s">
        <v>2643</v>
      </c>
      <c r="C300" s="91" t="s">
        <v>2653</v>
      </c>
      <c r="D300" s="91" t="s">
        <v>2652</v>
      </c>
      <c r="E300" s="92"/>
      <c r="F300" s="219" t="s">
        <v>2986</v>
      </c>
      <c r="H300" s="49"/>
      <c r="I300" s="66"/>
      <c r="J300" s="51" t="s">
        <v>2651</v>
      </c>
      <c r="K300" s="91"/>
      <c r="L300" s="92"/>
    </row>
    <row r="301" spans="1:14" outlineLevel="1" x14ac:dyDescent="0.25">
      <c r="A301" s="51" t="s">
        <v>2741</v>
      </c>
      <c r="B301" s="66" t="s">
        <v>2644</v>
      </c>
      <c r="C301" s="91" t="s">
        <v>2654</v>
      </c>
      <c r="H301" s="49"/>
      <c r="I301" s="66"/>
      <c r="J301" s="51" t="s">
        <v>2674</v>
      </c>
      <c r="K301" s="91"/>
      <c r="L301" s="92"/>
    </row>
    <row r="302" spans="1:14" outlineLevel="1" x14ac:dyDescent="0.25">
      <c r="A302" s="51" t="s">
        <v>2742</v>
      </c>
      <c r="B302" s="66" t="s">
        <v>2648</v>
      </c>
      <c r="C302" s="91" t="str">
        <f>ROW('C. HTT Harmonised Glossary'!B18)&amp;" for Harmonised Glossary"</f>
        <v>18 for Harmonised Glossary</v>
      </c>
      <c r="H302" s="49"/>
      <c r="I302" s="66"/>
      <c r="J302" s="51" t="s">
        <v>1637</v>
      </c>
      <c r="K302" s="91"/>
      <c r="L302" s="92"/>
    </row>
    <row r="303" spans="1:14" outlineLevel="1" x14ac:dyDescent="0.25">
      <c r="A303" s="51" t="s">
        <v>2743</v>
      </c>
      <c r="B303" s="66" t="s">
        <v>2645</v>
      </c>
      <c r="C303" s="91">
        <f>ROW(B65)</f>
        <v>65</v>
      </c>
      <c r="H303" s="49"/>
      <c r="I303" s="66"/>
      <c r="J303" s="91"/>
      <c r="K303" s="91"/>
      <c r="L303" s="92"/>
    </row>
    <row r="304" spans="1:14" outlineLevel="1" x14ac:dyDescent="0.25">
      <c r="A304" s="51" t="s">
        <v>2744</v>
      </c>
      <c r="B304" s="66" t="s">
        <v>2646</v>
      </c>
      <c r="C304" s="91">
        <f>ROW(B88)</f>
        <v>88</v>
      </c>
      <c r="H304" s="49"/>
      <c r="I304" s="66"/>
      <c r="J304" s="91"/>
      <c r="K304" s="91"/>
      <c r="L304" s="92"/>
    </row>
    <row r="305" spans="1:14" outlineLevel="1" x14ac:dyDescent="0.25">
      <c r="A305" s="51" t="s">
        <v>2745</v>
      </c>
      <c r="B305" s="66" t="s">
        <v>2647</v>
      </c>
      <c r="C305" s="91" t="s">
        <v>2676</v>
      </c>
      <c r="E305" s="92"/>
      <c r="H305" s="49"/>
      <c r="I305" s="66"/>
      <c r="J305" s="91"/>
      <c r="K305" s="91"/>
      <c r="L305" s="92"/>
      <c r="N305" s="81"/>
    </row>
    <row r="306" spans="1:14" outlineLevel="1" x14ac:dyDescent="0.25">
      <c r="A306" s="51" t="s">
        <v>2746</v>
      </c>
      <c r="B306" s="66" t="s">
        <v>2649</v>
      </c>
      <c r="C306" s="91">
        <v>44</v>
      </c>
      <c r="E306" s="92"/>
      <c r="H306" s="49"/>
      <c r="I306" s="66"/>
      <c r="J306" s="91"/>
      <c r="K306" s="91"/>
      <c r="L306" s="92"/>
      <c r="N306" s="81"/>
    </row>
    <row r="307" spans="1:14" outlineLevel="1" x14ac:dyDescent="0.25">
      <c r="A307" s="51" t="s">
        <v>2747</v>
      </c>
      <c r="B307" s="66" t="s">
        <v>2675</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376</v>
      </c>
      <c r="B308" s="66"/>
      <c r="E308" s="92"/>
      <c r="H308" s="49"/>
      <c r="I308" s="66"/>
      <c r="J308" s="91"/>
      <c r="K308" s="91"/>
      <c r="L308" s="92"/>
      <c r="N308" s="81"/>
    </row>
    <row r="309" spans="1:14" outlineLevel="1" x14ac:dyDescent="0.25">
      <c r="A309" s="51" t="s">
        <v>377</v>
      </c>
      <c r="E309" s="92"/>
      <c r="H309" s="49"/>
      <c r="I309" s="66"/>
      <c r="J309" s="91"/>
      <c r="K309" s="91"/>
      <c r="L309" s="92"/>
      <c r="N309" s="81"/>
    </row>
    <row r="310" spans="1:14" outlineLevel="1" x14ac:dyDescent="0.25">
      <c r="A310" s="51" t="s">
        <v>378</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2655</v>
      </c>
      <c r="C312" s="51">
        <v>0</v>
      </c>
      <c r="H312" s="49"/>
      <c r="I312" s="74"/>
      <c r="J312" s="91"/>
      <c r="N312" s="81"/>
    </row>
    <row r="313" spans="1:14" outlineLevel="1" x14ac:dyDescent="0.25">
      <c r="A313" s="51" t="s">
        <v>2739</v>
      </c>
      <c r="B313" s="74" t="s">
        <v>2656</v>
      </c>
      <c r="C313" s="51" t="s">
        <v>80</v>
      </c>
      <c r="H313" s="49"/>
      <c r="I313" s="74"/>
      <c r="J313" s="91"/>
      <c r="N313" s="81"/>
    </row>
    <row r="314" spans="1:14" outlineLevel="1" x14ac:dyDescent="0.25">
      <c r="A314" s="51" t="s">
        <v>2740</v>
      </c>
      <c r="B314" s="74" t="s">
        <v>2657</v>
      </c>
      <c r="C314" s="51" t="s">
        <v>80</v>
      </c>
      <c r="H314" s="49"/>
      <c r="I314" s="74"/>
      <c r="J314" s="91"/>
      <c r="N314" s="81"/>
    </row>
    <row r="315" spans="1:14" outlineLevel="1" x14ac:dyDescent="0.25">
      <c r="A315" s="51" t="s">
        <v>379</v>
      </c>
      <c r="B315" s="74"/>
      <c r="C315" s="91"/>
      <c r="H315" s="49"/>
      <c r="I315" s="74"/>
      <c r="J315" s="91"/>
      <c r="N315" s="81"/>
    </row>
    <row r="316" spans="1:14" outlineLevel="1" x14ac:dyDescent="0.25">
      <c r="A316" s="51" t="s">
        <v>380</v>
      </c>
      <c r="B316" s="74"/>
      <c r="C316" s="91"/>
      <c r="H316" s="49"/>
      <c r="I316" s="74"/>
      <c r="J316" s="91"/>
      <c r="N316" s="81"/>
    </row>
    <row r="317" spans="1:14" outlineLevel="1" x14ac:dyDescent="0.25">
      <c r="A317" s="51" t="s">
        <v>381</v>
      </c>
      <c r="B317" s="74"/>
      <c r="C317" s="91"/>
      <c r="H317" s="49"/>
      <c r="I317" s="74"/>
      <c r="J317" s="91"/>
      <c r="N317" s="81"/>
    </row>
    <row r="318" spans="1:14" outlineLevel="1" x14ac:dyDescent="0.25">
      <c r="A318" s="51" t="s">
        <v>382</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383</v>
      </c>
      <c r="C320" s="70"/>
      <c r="D320" s="70"/>
      <c r="E320" s="72"/>
      <c r="F320" s="73"/>
      <c r="G320" s="73"/>
      <c r="H320" s="49"/>
      <c r="L320" s="49"/>
      <c r="M320" s="49"/>
      <c r="N320" s="81"/>
    </row>
    <row r="321" spans="1:14" outlineLevel="1" x14ac:dyDescent="0.25">
      <c r="A321" s="51" t="s">
        <v>384</v>
      </c>
      <c r="B321" s="66" t="s">
        <v>385</v>
      </c>
      <c r="C321" s="66"/>
      <c r="H321" s="49"/>
      <c r="I321" s="81"/>
      <c r="J321" s="81"/>
      <c r="K321" s="81"/>
      <c r="L321" s="81"/>
      <c r="M321" s="81"/>
      <c r="N321" s="81"/>
    </row>
    <row r="322" spans="1:14" outlineLevel="1" x14ac:dyDescent="0.25">
      <c r="A322" s="51" t="s">
        <v>386</v>
      </c>
      <c r="B322" s="66" t="s">
        <v>387</v>
      </c>
      <c r="C322" s="66"/>
      <c r="H322" s="49"/>
      <c r="I322" s="81"/>
      <c r="J322" s="81"/>
      <c r="K322" s="81"/>
      <c r="L322" s="81"/>
      <c r="M322" s="81"/>
      <c r="N322" s="81"/>
    </row>
    <row r="323" spans="1:14" outlineLevel="1" x14ac:dyDescent="0.25">
      <c r="A323" s="51" t="s">
        <v>388</v>
      </c>
      <c r="B323" s="66" t="s">
        <v>389</v>
      </c>
      <c r="C323" s="66"/>
      <c r="H323" s="49"/>
      <c r="I323" s="81"/>
      <c r="J323" s="81"/>
      <c r="K323" s="81"/>
      <c r="L323" s="81"/>
      <c r="M323" s="81"/>
      <c r="N323" s="81"/>
    </row>
    <row r="324" spans="1:14" outlineLevel="1" x14ac:dyDescent="0.25">
      <c r="A324" s="51" t="s">
        <v>390</v>
      </c>
      <c r="B324" s="66" t="s">
        <v>391</v>
      </c>
      <c r="H324" s="49"/>
      <c r="I324" s="81"/>
      <c r="J324" s="81"/>
      <c r="K324" s="81"/>
      <c r="L324" s="81"/>
      <c r="M324" s="81"/>
      <c r="N324" s="81"/>
    </row>
    <row r="325" spans="1:14" outlineLevel="1" x14ac:dyDescent="0.25">
      <c r="A325" s="51" t="s">
        <v>392</v>
      </c>
      <c r="B325" s="66" t="s">
        <v>393</v>
      </c>
      <c r="H325" s="49"/>
      <c r="I325" s="81"/>
      <c r="J325" s="81"/>
      <c r="K325" s="81"/>
      <c r="L325" s="81"/>
      <c r="M325" s="81"/>
      <c r="N325" s="81"/>
    </row>
    <row r="326" spans="1:14" outlineLevel="1" x14ac:dyDescent="0.25">
      <c r="A326" s="51" t="s">
        <v>394</v>
      </c>
      <c r="B326" s="66" t="s">
        <v>395</v>
      </c>
      <c r="H326" s="49"/>
      <c r="I326" s="81"/>
      <c r="J326" s="81"/>
      <c r="K326" s="81"/>
      <c r="L326" s="81"/>
      <c r="M326" s="81"/>
      <c r="N326" s="81"/>
    </row>
    <row r="327" spans="1:14" outlineLevel="1" x14ac:dyDescent="0.25">
      <c r="A327" s="51" t="s">
        <v>396</v>
      </c>
      <c r="B327" s="66" t="s">
        <v>397</v>
      </c>
      <c r="H327" s="49"/>
      <c r="I327" s="81"/>
      <c r="J327" s="81"/>
      <c r="K327" s="81"/>
      <c r="L327" s="81"/>
      <c r="M327" s="81"/>
      <c r="N327" s="81"/>
    </row>
    <row r="328" spans="1:14" outlineLevel="1" x14ac:dyDescent="0.25">
      <c r="A328" s="51" t="s">
        <v>398</v>
      </c>
      <c r="B328" s="66" t="s">
        <v>399</v>
      </c>
      <c r="H328" s="49"/>
      <c r="I328" s="81"/>
      <c r="J328" s="81"/>
      <c r="K328" s="81"/>
      <c r="L328" s="81"/>
      <c r="M328" s="81"/>
      <c r="N328" s="81"/>
    </row>
    <row r="329" spans="1:14" outlineLevel="1" x14ac:dyDescent="0.25">
      <c r="A329" s="51" t="s">
        <v>400</v>
      </c>
      <c r="B329" s="66" t="s">
        <v>401</v>
      </c>
      <c r="H329" s="49"/>
      <c r="I329" s="81"/>
      <c r="J329" s="81"/>
      <c r="K329" s="81"/>
      <c r="L329" s="81"/>
      <c r="M329" s="81"/>
      <c r="N329" s="81"/>
    </row>
    <row r="330" spans="1:14" outlineLevel="1" x14ac:dyDescent="0.25">
      <c r="A330" s="51" t="s">
        <v>402</v>
      </c>
      <c r="B330" s="80" t="s">
        <v>403</v>
      </c>
      <c r="H330" s="49"/>
      <c r="I330" s="81"/>
      <c r="J330" s="81"/>
      <c r="K330" s="81"/>
      <c r="L330" s="81"/>
      <c r="M330" s="81"/>
      <c r="N330" s="81"/>
    </row>
    <row r="331" spans="1:14" outlineLevel="1" x14ac:dyDescent="0.25">
      <c r="A331" s="51" t="s">
        <v>404</v>
      </c>
      <c r="B331" s="80" t="s">
        <v>403</v>
      </c>
      <c r="H331" s="49"/>
      <c r="I331" s="81"/>
      <c r="J331" s="81"/>
      <c r="K331" s="81"/>
      <c r="L331" s="81"/>
      <c r="M331" s="81"/>
      <c r="N331" s="81"/>
    </row>
    <row r="332" spans="1:14" outlineLevel="1" x14ac:dyDescent="0.25">
      <c r="A332" s="51" t="s">
        <v>405</v>
      </c>
      <c r="B332" s="80" t="s">
        <v>403</v>
      </c>
      <c r="H332" s="49"/>
      <c r="I332" s="81"/>
      <c r="J332" s="81"/>
      <c r="K332" s="81"/>
      <c r="L332" s="81"/>
      <c r="M332" s="81"/>
      <c r="N332" s="81"/>
    </row>
    <row r="333" spans="1:14" outlineLevel="1" x14ac:dyDescent="0.25">
      <c r="A333" s="51" t="s">
        <v>406</v>
      </c>
      <c r="B333" s="80" t="s">
        <v>403</v>
      </c>
      <c r="H333" s="49"/>
      <c r="I333" s="81"/>
      <c r="J333" s="81"/>
      <c r="K333" s="81"/>
      <c r="L333" s="81"/>
      <c r="M333" s="81"/>
      <c r="N333" s="81"/>
    </row>
    <row r="334" spans="1:14" outlineLevel="1" x14ac:dyDescent="0.25">
      <c r="A334" s="51" t="s">
        <v>407</v>
      </c>
      <c r="B334" s="80" t="s">
        <v>403</v>
      </c>
      <c r="H334" s="49"/>
      <c r="I334" s="81"/>
      <c r="J334" s="81"/>
      <c r="K334" s="81"/>
      <c r="L334" s="81"/>
      <c r="M334" s="81"/>
      <c r="N334" s="81"/>
    </row>
    <row r="335" spans="1:14" outlineLevel="1" x14ac:dyDescent="0.25">
      <c r="A335" s="51" t="s">
        <v>408</v>
      </c>
      <c r="B335" s="80" t="s">
        <v>403</v>
      </c>
      <c r="H335" s="49"/>
      <c r="I335" s="81"/>
      <c r="J335" s="81"/>
      <c r="K335" s="81"/>
      <c r="L335" s="81"/>
      <c r="M335" s="81"/>
      <c r="N335" s="81"/>
    </row>
    <row r="336" spans="1:14" outlineLevel="1" x14ac:dyDescent="0.25">
      <c r="A336" s="51" t="s">
        <v>409</v>
      </c>
      <c r="B336" s="80" t="s">
        <v>403</v>
      </c>
      <c r="H336" s="49"/>
      <c r="I336" s="81"/>
      <c r="J336" s="81"/>
      <c r="K336" s="81"/>
      <c r="L336" s="81"/>
      <c r="M336" s="81"/>
      <c r="N336" s="81"/>
    </row>
    <row r="337" spans="1:14" outlineLevel="1" x14ac:dyDescent="0.25">
      <c r="A337" s="51" t="s">
        <v>410</v>
      </c>
      <c r="B337" s="80" t="s">
        <v>403</v>
      </c>
      <c r="H337" s="49"/>
      <c r="I337" s="81"/>
      <c r="J337" s="81"/>
      <c r="K337" s="81"/>
      <c r="L337" s="81"/>
      <c r="M337" s="81"/>
      <c r="N337" s="81"/>
    </row>
    <row r="338" spans="1:14" outlineLevel="1" x14ac:dyDescent="0.25">
      <c r="A338" s="51" t="s">
        <v>411</v>
      </c>
      <c r="B338" s="80" t="s">
        <v>403</v>
      </c>
      <c r="H338" s="49"/>
      <c r="I338" s="81"/>
      <c r="J338" s="81"/>
      <c r="K338" s="81"/>
      <c r="L338" s="81"/>
      <c r="M338" s="81"/>
      <c r="N338" s="81"/>
    </row>
    <row r="339" spans="1:14" outlineLevel="1" x14ac:dyDescent="0.25">
      <c r="A339" s="51" t="s">
        <v>412</v>
      </c>
      <c r="B339" s="80" t="s">
        <v>403</v>
      </c>
      <c r="H339" s="49"/>
      <c r="I339" s="81"/>
      <c r="J339" s="81"/>
      <c r="K339" s="81"/>
      <c r="L339" s="81"/>
      <c r="M339" s="81"/>
      <c r="N339" s="81"/>
    </row>
    <row r="340" spans="1:14" outlineLevel="1" x14ac:dyDescent="0.25">
      <c r="A340" s="51" t="s">
        <v>413</v>
      </c>
      <c r="B340" s="80" t="s">
        <v>403</v>
      </c>
      <c r="H340" s="49"/>
      <c r="I340" s="81"/>
      <c r="J340" s="81"/>
      <c r="K340" s="81"/>
      <c r="L340" s="81"/>
      <c r="M340" s="81"/>
      <c r="N340" s="81"/>
    </row>
    <row r="341" spans="1:14" outlineLevel="1" x14ac:dyDescent="0.25">
      <c r="A341" s="51" t="s">
        <v>414</v>
      </c>
      <c r="B341" s="80" t="s">
        <v>403</v>
      </c>
      <c r="H341" s="49"/>
      <c r="I341" s="81"/>
      <c r="J341" s="81"/>
      <c r="K341" s="81"/>
      <c r="L341" s="81"/>
      <c r="M341" s="81"/>
      <c r="N341" s="81"/>
    </row>
    <row r="342" spans="1:14" outlineLevel="1" x14ac:dyDescent="0.25">
      <c r="A342" s="51" t="s">
        <v>415</v>
      </c>
      <c r="B342" s="80" t="s">
        <v>403</v>
      </c>
      <c r="H342" s="49"/>
      <c r="I342" s="81"/>
      <c r="J342" s="81"/>
      <c r="K342" s="81"/>
      <c r="L342" s="81"/>
      <c r="M342" s="81"/>
      <c r="N342" s="81"/>
    </row>
    <row r="343" spans="1:14" outlineLevel="1" x14ac:dyDescent="0.25">
      <c r="A343" s="51" t="s">
        <v>416</v>
      </c>
      <c r="B343" s="80" t="s">
        <v>403</v>
      </c>
      <c r="H343" s="49"/>
      <c r="I343" s="81"/>
      <c r="J343" s="81"/>
      <c r="K343" s="81"/>
      <c r="L343" s="81"/>
      <c r="M343" s="81"/>
      <c r="N343" s="81"/>
    </row>
    <row r="344" spans="1:14" outlineLevel="1" x14ac:dyDescent="0.25">
      <c r="A344" s="51" t="s">
        <v>417</v>
      </c>
      <c r="B344" s="80" t="s">
        <v>403</v>
      </c>
      <c r="H344" s="49"/>
      <c r="I344" s="81"/>
      <c r="J344" s="81"/>
      <c r="K344" s="81"/>
      <c r="L344" s="81"/>
      <c r="M344" s="81"/>
      <c r="N344" s="81"/>
    </row>
    <row r="345" spans="1:14" outlineLevel="1" x14ac:dyDescent="0.25">
      <c r="A345" s="51" t="s">
        <v>418</v>
      </c>
      <c r="B345" s="80" t="s">
        <v>403</v>
      </c>
      <c r="H345" s="49"/>
      <c r="I345" s="81"/>
      <c r="J345" s="81"/>
      <c r="K345" s="81"/>
      <c r="L345" s="81"/>
      <c r="M345" s="81"/>
      <c r="N345" s="81"/>
    </row>
    <row r="346" spans="1:14" outlineLevel="1" x14ac:dyDescent="0.25">
      <c r="A346" s="51" t="s">
        <v>419</v>
      </c>
      <c r="B346" s="80" t="s">
        <v>403</v>
      </c>
      <c r="H346" s="49"/>
      <c r="I346" s="81"/>
      <c r="J346" s="81"/>
      <c r="K346" s="81"/>
      <c r="L346" s="81"/>
      <c r="M346" s="81"/>
      <c r="N346" s="81"/>
    </row>
    <row r="347" spans="1:14" outlineLevel="1" x14ac:dyDescent="0.25">
      <c r="A347" s="51" t="s">
        <v>420</v>
      </c>
      <c r="B347" s="80" t="s">
        <v>403</v>
      </c>
      <c r="H347" s="49"/>
      <c r="I347" s="81"/>
      <c r="J347" s="81"/>
      <c r="K347" s="81"/>
      <c r="L347" s="81"/>
      <c r="M347" s="81"/>
      <c r="N347" s="81"/>
    </row>
    <row r="348" spans="1:14" outlineLevel="1" x14ac:dyDescent="0.25">
      <c r="A348" s="51" t="s">
        <v>421</v>
      </c>
      <c r="B348" s="80" t="s">
        <v>403</v>
      </c>
      <c r="H348" s="49"/>
      <c r="I348" s="81"/>
      <c r="J348" s="81"/>
      <c r="K348" s="81"/>
      <c r="L348" s="81"/>
      <c r="M348" s="81"/>
      <c r="N348" s="81"/>
    </row>
    <row r="349" spans="1:14" outlineLevel="1" x14ac:dyDescent="0.25">
      <c r="A349" s="51" t="s">
        <v>422</v>
      </c>
      <c r="B349" s="80" t="s">
        <v>403</v>
      </c>
      <c r="H349" s="49"/>
      <c r="I349" s="81"/>
      <c r="J349" s="81"/>
      <c r="K349" s="81"/>
      <c r="L349" s="81"/>
      <c r="M349" s="81"/>
      <c r="N349" s="81"/>
    </row>
    <row r="350" spans="1:14" outlineLevel="1" x14ac:dyDescent="0.25">
      <c r="A350" s="51" t="s">
        <v>423</v>
      </c>
      <c r="B350" s="80" t="s">
        <v>403</v>
      </c>
      <c r="H350" s="49"/>
      <c r="I350" s="81"/>
      <c r="J350" s="81"/>
      <c r="K350" s="81"/>
      <c r="L350" s="81"/>
      <c r="M350" s="81"/>
      <c r="N350" s="81"/>
    </row>
    <row r="351" spans="1:14" outlineLevel="1" x14ac:dyDescent="0.25">
      <c r="A351" s="51" t="s">
        <v>424</v>
      </c>
      <c r="B351" s="80" t="s">
        <v>403</v>
      </c>
      <c r="H351" s="49"/>
      <c r="I351" s="81"/>
      <c r="J351" s="81"/>
      <c r="K351" s="81"/>
      <c r="L351" s="81"/>
      <c r="M351" s="81"/>
      <c r="N351" s="81"/>
    </row>
    <row r="352" spans="1:14" outlineLevel="1" x14ac:dyDescent="0.25">
      <c r="A352" s="51" t="s">
        <v>425</v>
      </c>
      <c r="B352" s="80" t="s">
        <v>403</v>
      </c>
      <c r="H352" s="49"/>
      <c r="I352" s="81"/>
      <c r="J352" s="81"/>
      <c r="K352" s="81"/>
      <c r="L352" s="81"/>
      <c r="M352" s="81"/>
      <c r="N352" s="81"/>
    </row>
    <row r="353" spans="1:14" outlineLevel="1" x14ac:dyDescent="0.25">
      <c r="A353" s="51" t="s">
        <v>426</v>
      </c>
      <c r="B353" s="80" t="s">
        <v>403</v>
      </c>
      <c r="H353" s="49"/>
      <c r="I353" s="81"/>
      <c r="J353" s="81"/>
      <c r="K353" s="81"/>
      <c r="L353" s="81"/>
      <c r="M353" s="81"/>
      <c r="N353" s="81"/>
    </row>
    <row r="354" spans="1:14" outlineLevel="1" x14ac:dyDescent="0.25">
      <c r="A354" s="51" t="s">
        <v>427</v>
      </c>
      <c r="B354" s="80" t="s">
        <v>403</v>
      </c>
      <c r="H354" s="49"/>
      <c r="I354" s="81"/>
      <c r="J354" s="81"/>
      <c r="K354" s="81"/>
      <c r="L354" s="81"/>
      <c r="M354" s="81"/>
      <c r="N354" s="81"/>
    </row>
    <row r="355" spans="1:14" outlineLevel="1" x14ac:dyDescent="0.25">
      <c r="A355" s="51" t="s">
        <v>428</v>
      </c>
      <c r="B355" s="80" t="s">
        <v>403</v>
      </c>
      <c r="H355" s="49"/>
      <c r="I355" s="81"/>
      <c r="J355" s="81"/>
      <c r="K355" s="81"/>
      <c r="L355" s="81"/>
      <c r="M355" s="81"/>
      <c r="N355" s="81"/>
    </row>
    <row r="356" spans="1:14" outlineLevel="1" x14ac:dyDescent="0.25">
      <c r="A356" s="51" t="s">
        <v>429</v>
      </c>
      <c r="B356" s="80" t="s">
        <v>403</v>
      </c>
      <c r="H356" s="49"/>
      <c r="I356" s="81"/>
      <c r="J356" s="81"/>
      <c r="K356" s="81"/>
      <c r="L356" s="81"/>
      <c r="M356" s="81"/>
      <c r="N356" s="81"/>
    </row>
    <row r="357" spans="1:14" outlineLevel="1" x14ac:dyDescent="0.25">
      <c r="A357" s="51" t="s">
        <v>430</v>
      </c>
      <c r="B357" s="80" t="s">
        <v>403</v>
      </c>
      <c r="H357" s="49"/>
      <c r="I357" s="81"/>
      <c r="J357" s="81"/>
      <c r="K357" s="81"/>
      <c r="L357" s="81"/>
      <c r="M357" s="81"/>
      <c r="N357" s="81"/>
    </row>
    <row r="358" spans="1:14" outlineLevel="1" x14ac:dyDescent="0.25">
      <c r="A358" s="51" t="s">
        <v>431</v>
      </c>
      <c r="B358" s="80" t="s">
        <v>403</v>
      </c>
      <c r="H358" s="49"/>
      <c r="I358" s="81"/>
      <c r="J358" s="81"/>
      <c r="K358" s="81"/>
      <c r="L358" s="81"/>
      <c r="M358" s="81"/>
      <c r="N358" s="81"/>
    </row>
    <row r="359" spans="1:14" outlineLevel="1" x14ac:dyDescent="0.25">
      <c r="A359" s="51" t="s">
        <v>432</v>
      </c>
      <c r="B359" s="80" t="s">
        <v>403</v>
      </c>
      <c r="H359" s="49"/>
      <c r="I359" s="81"/>
      <c r="J359" s="81"/>
      <c r="K359" s="81"/>
      <c r="L359" s="81"/>
      <c r="M359" s="81"/>
      <c r="N359" s="81"/>
    </row>
    <row r="360" spans="1:14" outlineLevel="1" x14ac:dyDescent="0.25">
      <c r="A360" s="51" t="s">
        <v>433</v>
      </c>
      <c r="B360" s="80" t="s">
        <v>403</v>
      </c>
      <c r="H360" s="49"/>
      <c r="I360" s="81"/>
      <c r="J360" s="81"/>
      <c r="K360" s="81"/>
      <c r="L360" s="81"/>
      <c r="M360" s="81"/>
      <c r="N360" s="81"/>
    </row>
    <row r="361" spans="1:14" outlineLevel="1" x14ac:dyDescent="0.25">
      <c r="A361" s="51" t="s">
        <v>434</v>
      </c>
      <c r="B361" s="80" t="s">
        <v>403</v>
      </c>
      <c r="H361" s="49"/>
      <c r="I361" s="81"/>
      <c r="J361" s="81"/>
      <c r="K361" s="81"/>
      <c r="L361" s="81"/>
      <c r="M361" s="81"/>
      <c r="N361" s="81"/>
    </row>
    <row r="362" spans="1:14" outlineLevel="1" x14ac:dyDescent="0.25">
      <c r="A362" s="51" t="s">
        <v>435</v>
      </c>
      <c r="B362" s="80" t="s">
        <v>403</v>
      </c>
      <c r="H362" s="49"/>
      <c r="I362" s="81"/>
      <c r="J362" s="81"/>
      <c r="K362" s="81"/>
      <c r="L362" s="81"/>
      <c r="M362" s="81"/>
      <c r="N362" s="81"/>
    </row>
    <row r="363" spans="1:14" outlineLevel="1" x14ac:dyDescent="0.25">
      <c r="A363" s="51" t="s">
        <v>436</v>
      </c>
      <c r="B363" s="80" t="s">
        <v>403</v>
      </c>
      <c r="H363" s="49"/>
      <c r="I363" s="81"/>
      <c r="J363" s="81"/>
      <c r="K363" s="81"/>
      <c r="L363" s="81"/>
      <c r="M363" s="81"/>
      <c r="N363" s="81"/>
    </row>
    <row r="364" spans="1:14" outlineLevel="1" x14ac:dyDescent="0.25">
      <c r="A364" s="51" t="s">
        <v>437</v>
      </c>
      <c r="B364" s="80" t="s">
        <v>403</v>
      </c>
      <c r="H364" s="49"/>
      <c r="I364" s="81"/>
      <c r="J364" s="81"/>
      <c r="K364" s="81"/>
      <c r="L364" s="81"/>
      <c r="M364" s="81"/>
      <c r="N364" s="81"/>
    </row>
    <row r="365" spans="1:14" outlineLevel="1" x14ac:dyDescent="0.25">
      <c r="A365" s="51" t="s">
        <v>438</v>
      </c>
      <c r="B365" s="80" t="s">
        <v>403</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4UHf1DmrKp2GJeNMlWTbX4KkuqJfTLFT0DoYDUffHUKBsDV7Luy5OyhAecoF552LiVJjVjonM5WBM0xRQjZoHw==" saltValue="boG+stXYxwiHjQT4qWSt2g=="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s>
  <pageMargins left="0.70866141732283472" right="0.70866141732283472" top="0.74803149606299213" bottom="0.74803149606299213" header="0.31496062992125984" footer="0.31496062992125984"/>
  <pageSetup paperSize="9" fitToHeight="0" orientation="landscape" r:id="rId5"/>
  <headerFooter>
    <oddHeader>&amp;R&amp;G</oddHeader>
  </headerFooter>
  <ignoredErrors>
    <ignoredError sqref="F58 F77" formula="1"/>
  </ignoredErrors>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75" zoomScaleNormal="75" workbookViewId="0">
      <selection activeCell="N33" sqref="N33"/>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439</v>
      </c>
      <c r="B1" s="48"/>
      <c r="C1" s="49"/>
      <c r="D1" s="49"/>
      <c r="E1" s="49"/>
      <c r="F1" s="216" t="s">
        <v>3071</v>
      </c>
    </row>
    <row r="2" spans="1:7" ht="15.75" thickBot="1" x14ac:dyDescent="0.3">
      <c r="A2" s="49"/>
      <c r="B2" s="49"/>
      <c r="C2" s="49"/>
      <c r="D2" s="49"/>
      <c r="E2" s="49"/>
      <c r="F2" s="49"/>
    </row>
    <row r="3" spans="1:7" ht="19.5" thickBot="1" x14ac:dyDescent="0.3">
      <c r="A3" s="52"/>
      <c r="B3" s="53" t="s">
        <v>69</v>
      </c>
      <c r="C3" s="196" t="s">
        <v>214</v>
      </c>
      <c r="D3" s="52"/>
      <c r="E3" s="52"/>
      <c r="F3" s="49"/>
      <c r="G3" s="52"/>
    </row>
    <row r="4" spans="1:7" ht="15.75" thickBot="1" x14ac:dyDescent="0.3"/>
    <row r="5" spans="1:7" ht="18.75" x14ac:dyDescent="0.25">
      <c r="A5" s="55"/>
      <c r="B5" s="56" t="s">
        <v>440</v>
      </c>
      <c r="C5" s="55"/>
      <c r="E5" s="57"/>
      <c r="F5" s="57"/>
    </row>
    <row r="6" spans="1:7" x14ac:dyDescent="0.25">
      <c r="B6" s="118" t="s">
        <v>441</v>
      </c>
    </row>
    <row r="7" spans="1:7" x14ac:dyDescent="0.25">
      <c r="B7" s="220" t="s">
        <v>442</v>
      </c>
    </row>
    <row r="8" spans="1:7" ht="15.75" thickBot="1" x14ac:dyDescent="0.3">
      <c r="B8" s="221" t="s">
        <v>443</v>
      </c>
    </row>
    <row r="9" spans="1:7" x14ac:dyDescent="0.25">
      <c r="B9" s="119"/>
    </row>
    <row r="10" spans="1:7" ht="37.5" x14ac:dyDescent="0.25">
      <c r="A10" s="62" t="s">
        <v>78</v>
      </c>
      <c r="B10" s="62" t="s">
        <v>441</v>
      </c>
      <c r="C10" s="63"/>
      <c r="D10" s="63"/>
      <c r="E10" s="63"/>
      <c r="F10" s="63"/>
      <c r="G10" s="64"/>
    </row>
    <row r="11" spans="1:7" ht="15" customHeight="1" x14ac:dyDescent="0.25">
      <c r="A11" s="70"/>
      <c r="B11" s="71" t="s">
        <v>444</v>
      </c>
      <c r="C11" s="70" t="s">
        <v>105</v>
      </c>
      <c r="D11" s="70"/>
      <c r="E11" s="70"/>
      <c r="F11" s="73" t="s">
        <v>445</v>
      </c>
      <c r="G11" s="73"/>
    </row>
    <row r="12" spans="1:7" x14ac:dyDescent="0.25">
      <c r="A12" s="51" t="s">
        <v>446</v>
      </c>
      <c r="B12" s="51" t="s">
        <v>447</v>
      </c>
      <c r="C12" s="132">
        <v>163.04</v>
      </c>
      <c r="F12" s="139">
        <f>IF($C$15=0,"",IF(C12="[for completion]","",C12/$C$15))</f>
        <v>0.36883539951135647</v>
      </c>
    </row>
    <row r="13" spans="1:7" x14ac:dyDescent="0.25">
      <c r="A13" s="51" t="s">
        <v>448</v>
      </c>
      <c r="B13" s="51" t="s">
        <v>449</v>
      </c>
      <c r="C13" s="132">
        <v>279</v>
      </c>
      <c r="F13" s="139">
        <f>IF($C$15=0,"",IF(C13="[for completion]","",C13/$C$15))</f>
        <v>0.63116460048864365</v>
      </c>
    </row>
    <row r="14" spans="1:7" x14ac:dyDescent="0.25">
      <c r="A14" s="51" t="s">
        <v>450</v>
      </c>
      <c r="B14" s="51" t="s">
        <v>134</v>
      </c>
      <c r="C14" s="132">
        <v>0</v>
      </c>
      <c r="F14" s="139">
        <f>IF($C$15=0,"",IF(C14="[for completion]","",C14/$C$15))</f>
        <v>0</v>
      </c>
    </row>
    <row r="15" spans="1:7" x14ac:dyDescent="0.25">
      <c r="A15" s="51" t="s">
        <v>451</v>
      </c>
      <c r="B15" s="120" t="s">
        <v>136</v>
      </c>
      <c r="C15" s="132">
        <f>SUM(C12:C14)</f>
        <v>442.03999999999996</v>
      </c>
      <c r="F15" s="127">
        <f>SUM(F12:F14)</f>
        <v>1</v>
      </c>
    </row>
    <row r="16" spans="1:7" outlineLevel="1" x14ac:dyDescent="0.25">
      <c r="A16" s="51" t="s">
        <v>452</v>
      </c>
      <c r="B16" s="80" t="s">
        <v>3111</v>
      </c>
      <c r="C16" s="132">
        <v>12.39</v>
      </c>
      <c r="F16" s="139">
        <f t="shared" ref="F16:F25" si="0">IF($C$15=0,"",IF(C16="[for completion]","",C16/$C$15))</f>
        <v>2.8029137634603206E-2</v>
      </c>
    </row>
    <row r="17" spans="1:7" outlineLevel="1" x14ac:dyDescent="0.25">
      <c r="A17" s="51" t="s">
        <v>453</v>
      </c>
      <c r="B17" s="80" t="s">
        <v>3112</v>
      </c>
      <c r="C17" s="132">
        <v>222.85</v>
      </c>
      <c r="F17" s="139">
        <f t="shared" si="0"/>
        <v>0.50413989684191474</v>
      </c>
    </row>
    <row r="18" spans="1:7" outlineLevel="1" x14ac:dyDescent="0.25">
      <c r="A18" s="51" t="s">
        <v>454</v>
      </c>
      <c r="B18" s="80" t="s">
        <v>3113</v>
      </c>
      <c r="C18" s="132">
        <v>108.09</v>
      </c>
      <c r="F18" s="139">
        <f t="shared" si="0"/>
        <v>0.24452538231834225</v>
      </c>
    </row>
    <row r="19" spans="1:7" outlineLevel="1" x14ac:dyDescent="0.25">
      <c r="A19" s="51" t="s">
        <v>455</v>
      </c>
      <c r="B19" s="80" t="s">
        <v>3114</v>
      </c>
      <c r="C19" s="132">
        <v>0</v>
      </c>
      <c r="F19" s="139">
        <f t="shared" si="0"/>
        <v>0</v>
      </c>
    </row>
    <row r="20" spans="1:7" outlineLevel="1" x14ac:dyDescent="0.25">
      <c r="A20" s="51" t="s">
        <v>456</v>
      </c>
      <c r="B20" s="80" t="s">
        <v>3115</v>
      </c>
      <c r="C20" s="132">
        <v>0</v>
      </c>
      <c r="F20" s="139">
        <f t="shared" si="0"/>
        <v>0</v>
      </c>
    </row>
    <row r="21" spans="1:7" outlineLevel="1" x14ac:dyDescent="0.25">
      <c r="A21" s="51" t="s">
        <v>457</v>
      </c>
      <c r="B21" s="80" t="s">
        <v>3116</v>
      </c>
      <c r="C21" s="132">
        <v>42.34</v>
      </c>
      <c r="F21" s="139">
        <f t="shared" si="0"/>
        <v>9.5783187041896672E-2</v>
      </c>
    </row>
    <row r="22" spans="1:7" outlineLevel="1" x14ac:dyDescent="0.25">
      <c r="A22" s="51" t="s">
        <v>458</v>
      </c>
      <c r="B22" s="80" t="s">
        <v>3117</v>
      </c>
      <c r="C22" s="132">
        <v>0.36</v>
      </c>
      <c r="F22" s="139">
        <f t="shared" si="0"/>
        <v>8.1440593611437886E-4</v>
      </c>
    </row>
    <row r="23" spans="1:7" outlineLevel="1" x14ac:dyDescent="0.25">
      <c r="A23" s="51" t="s">
        <v>459</v>
      </c>
      <c r="B23" s="80" t="s">
        <v>3118</v>
      </c>
      <c r="C23" s="132">
        <v>55.24</v>
      </c>
      <c r="F23" s="139">
        <f t="shared" si="0"/>
        <v>0.12496606641932859</v>
      </c>
    </row>
    <row r="24" spans="1:7" outlineLevel="1" x14ac:dyDescent="0.25">
      <c r="A24" s="51" t="s">
        <v>460</v>
      </c>
      <c r="B24" s="80" t="s">
        <v>3119</v>
      </c>
      <c r="C24" s="132">
        <v>0.78</v>
      </c>
      <c r="F24" s="139">
        <f t="shared" si="0"/>
        <v>1.7645461949144876E-3</v>
      </c>
    </row>
    <row r="25" spans="1:7" outlineLevel="1" x14ac:dyDescent="0.25">
      <c r="A25" s="51" t="s">
        <v>461</v>
      </c>
      <c r="B25" s="80" t="s">
        <v>3120</v>
      </c>
      <c r="C25" s="132">
        <v>0</v>
      </c>
      <c r="F25" s="139">
        <f t="shared" si="0"/>
        <v>0</v>
      </c>
    </row>
    <row r="26" spans="1:7" outlineLevel="1" x14ac:dyDescent="0.25">
      <c r="A26" s="51" t="s">
        <v>462</v>
      </c>
      <c r="B26" s="80" t="s">
        <v>3121</v>
      </c>
      <c r="C26" s="135" t="s">
        <v>3121</v>
      </c>
      <c r="D26" s="81"/>
      <c r="E26" s="81"/>
      <c r="F26" s="139"/>
    </row>
    <row r="27" spans="1:7" ht="15" customHeight="1" x14ac:dyDescent="0.25">
      <c r="A27" s="70"/>
      <c r="B27" s="71" t="s">
        <v>463</v>
      </c>
      <c r="C27" s="70" t="s">
        <v>464</v>
      </c>
      <c r="D27" s="70" t="s">
        <v>465</v>
      </c>
      <c r="E27" s="72"/>
      <c r="F27" s="70" t="s">
        <v>466</v>
      </c>
      <c r="G27" s="73"/>
    </row>
    <row r="28" spans="1:7" x14ac:dyDescent="0.25">
      <c r="A28" s="51" t="s">
        <v>467</v>
      </c>
      <c r="B28" s="51" t="s">
        <v>468</v>
      </c>
      <c r="C28" s="133">
        <v>385</v>
      </c>
      <c r="D28" s="133">
        <v>602</v>
      </c>
      <c r="F28" s="133">
        <f>IF(AND(C28="[For completion]",D28="[For completion]"),"[For completion]",SUM(C28:D28))</f>
        <v>987</v>
      </c>
    </row>
    <row r="29" spans="1:7" outlineLevel="1" x14ac:dyDescent="0.25">
      <c r="A29" s="51" t="s">
        <v>469</v>
      </c>
      <c r="B29" s="66" t="s">
        <v>470</v>
      </c>
      <c r="C29" s="133"/>
      <c r="D29" s="133"/>
      <c r="F29" s="133"/>
    </row>
    <row r="30" spans="1:7" outlineLevel="1" x14ac:dyDescent="0.25">
      <c r="A30" s="51" t="s">
        <v>471</v>
      </c>
      <c r="B30" s="66" t="s">
        <v>472</v>
      </c>
      <c r="C30" s="133"/>
      <c r="D30" s="133"/>
      <c r="F30" s="133"/>
    </row>
    <row r="31" spans="1:7" outlineLevel="1" x14ac:dyDescent="0.25">
      <c r="A31" s="51" t="s">
        <v>473</v>
      </c>
      <c r="B31" s="66"/>
    </row>
    <row r="32" spans="1:7" outlineLevel="1" x14ac:dyDescent="0.25">
      <c r="A32" s="51" t="s">
        <v>474</v>
      </c>
      <c r="B32" s="66"/>
    </row>
    <row r="33" spans="1:7" outlineLevel="1" x14ac:dyDescent="0.25">
      <c r="A33" s="51" t="s">
        <v>1587</v>
      </c>
      <c r="B33" s="66"/>
    </row>
    <row r="34" spans="1:7" outlineLevel="1" x14ac:dyDescent="0.25">
      <c r="A34" s="51" t="s">
        <v>1588</v>
      </c>
      <c r="B34" s="66"/>
    </row>
    <row r="35" spans="1:7" ht="15" customHeight="1" x14ac:dyDescent="0.25">
      <c r="A35" s="70"/>
      <c r="B35" s="71" t="s">
        <v>475</v>
      </c>
      <c r="C35" s="70" t="s">
        <v>476</v>
      </c>
      <c r="D35" s="70" t="s">
        <v>477</v>
      </c>
      <c r="E35" s="72"/>
      <c r="F35" s="73" t="s">
        <v>445</v>
      </c>
      <c r="G35" s="73"/>
    </row>
    <row r="36" spans="1:7" x14ac:dyDescent="0.25">
      <c r="A36" s="51" t="s">
        <v>478</v>
      </c>
      <c r="B36" s="51" t="s">
        <v>479</v>
      </c>
      <c r="C36" s="127">
        <v>0.17299999999999999</v>
      </c>
      <c r="D36" s="127">
        <v>0.11899999999999999</v>
      </c>
      <c r="E36" s="147"/>
      <c r="F36" s="127">
        <v>9.0999999999999998E-2</v>
      </c>
    </row>
    <row r="37" spans="1:7" outlineLevel="1" x14ac:dyDescent="0.25">
      <c r="A37" s="51" t="s">
        <v>480</v>
      </c>
      <c r="C37" s="127"/>
      <c r="D37" s="127"/>
      <c r="E37" s="147"/>
      <c r="F37" s="127"/>
    </row>
    <row r="38" spans="1:7" outlineLevel="1" x14ac:dyDescent="0.25">
      <c r="A38" s="51" t="s">
        <v>481</v>
      </c>
      <c r="C38" s="127"/>
      <c r="D38" s="127"/>
      <c r="E38" s="147"/>
      <c r="F38" s="127"/>
    </row>
    <row r="39" spans="1:7" outlineLevel="1" x14ac:dyDescent="0.25">
      <c r="A39" s="51" t="s">
        <v>482</v>
      </c>
      <c r="C39" s="127"/>
      <c r="D39" s="127"/>
      <c r="E39" s="147"/>
      <c r="F39" s="127"/>
    </row>
    <row r="40" spans="1:7" outlineLevel="1" x14ac:dyDescent="0.25">
      <c r="A40" s="51" t="s">
        <v>483</v>
      </c>
      <c r="C40" s="127"/>
      <c r="D40" s="127"/>
      <c r="E40" s="147"/>
      <c r="F40" s="127"/>
    </row>
    <row r="41" spans="1:7" outlineLevel="1" x14ac:dyDescent="0.25">
      <c r="A41" s="51" t="s">
        <v>484</v>
      </c>
      <c r="C41" s="127"/>
      <c r="D41" s="127"/>
      <c r="E41" s="147"/>
      <c r="F41" s="127"/>
    </row>
    <row r="42" spans="1:7" outlineLevel="1" x14ac:dyDescent="0.25">
      <c r="A42" s="51" t="s">
        <v>485</v>
      </c>
      <c r="C42" s="127"/>
      <c r="D42" s="127"/>
      <c r="E42" s="147"/>
      <c r="F42" s="127"/>
    </row>
    <row r="43" spans="1:7" ht="15" customHeight="1" x14ac:dyDescent="0.25">
      <c r="A43" s="70"/>
      <c r="B43" s="71" t="s">
        <v>486</v>
      </c>
      <c r="C43" s="70" t="s">
        <v>476</v>
      </c>
      <c r="D43" s="70" t="s">
        <v>477</v>
      </c>
      <c r="E43" s="72"/>
      <c r="F43" s="73" t="s">
        <v>445</v>
      </c>
      <c r="G43" s="73"/>
    </row>
    <row r="44" spans="1:7" x14ac:dyDescent="0.25">
      <c r="A44" s="93" t="s">
        <v>487</v>
      </c>
      <c r="B44" s="226" t="s">
        <v>488</v>
      </c>
      <c r="C44" s="227">
        <f>SUM(C45:C71)</f>
        <v>0.998</v>
      </c>
      <c r="D44" s="227">
        <f>SUM(D45:D71)</f>
        <v>1</v>
      </c>
      <c r="E44" s="227"/>
      <c r="F44" s="227">
        <f>SUM(F45:F71)</f>
        <v>0.999</v>
      </c>
      <c r="G44" s="51"/>
    </row>
    <row r="45" spans="1:7" x14ac:dyDescent="0.25">
      <c r="A45" s="51" t="s">
        <v>489</v>
      </c>
      <c r="B45" s="51" t="s">
        <v>490</v>
      </c>
      <c r="C45" s="127" t="s">
        <v>3121</v>
      </c>
      <c r="D45" s="127" t="s">
        <v>3121</v>
      </c>
      <c r="E45" s="127"/>
      <c r="F45" s="127" t="s">
        <v>3121</v>
      </c>
      <c r="G45" s="51"/>
    </row>
    <row r="46" spans="1:7" x14ac:dyDescent="0.25">
      <c r="A46" s="51" t="s">
        <v>491</v>
      </c>
      <c r="B46" s="51" t="s">
        <v>492</v>
      </c>
      <c r="C46" s="127" t="s">
        <v>3121</v>
      </c>
      <c r="D46" s="127" t="s">
        <v>3121</v>
      </c>
      <c r="E46" s="127"/>
      <c r="F46" s="127" t="s">
        <v>3121</v>
      </c>
      <c r="G46" s="51"/>
    </row>
    <row r="47" spans="1:7" x14ac:dyDescent="0.25">
      <c r="A47" s="51" t="s">
        <v>493</v>
      </c>
      <c r="B47" s="51" t="s">
        <v>494</v>
      </c>
      <c r="C47" s="127" t="s">
        <v>3121</v>
      </c>
      <c r="D47" s="127" t="s">
        <v>3121</v>
      </c>
      <c r="E47" s="127"/>
      <c r="F47" s="127" t="s">
        <v>3121</v>
      </c>
      <c r="G47" s="51"/>
    </row>
    <row r="48" spans="1:7" x14ac:dyDescent="0.25">
      <c r="A48" s="51" t="s">
        <v>495</v>
      </c>
      <c r="B48" s="51" t="s">
        <v>496</v>
      </c>
      <c r="C48" s="127" t="s">
        <v>3121</v>
      </c>
      <c r="D48" s="127" t="s">
        <v>3121</v>
      </c>
      <c r="E48" s="127"/>
      <c r="F48" s="127" t="s">
        <v>3121</v>
      </c>
      <c r="G48" s="51"/>
    </row>
    <row r="49" spans="1:7" x14ac:dyDescent="0.25">
      <c r="A49" s="51" t="s">
        <v>497</v>
      </c>
      <c r="B49" s="51" t="s">
        <v>498</v>
      </c>
      <c r="C49" s="127" t="s">
        <v>3121</v>
      </c>
      <c r="D49" s="127" t="s">
        <v>3121</v>
      </c>
      <c r="E49" s="127"/>
      <c r="F49" s="127" t="s">
        <v>3121</v>
      </c>
      <c r="G49" s="51"/>
    </row>
    <row r="50" spans="1:7" x14ac:dyDescent="0.25">
      <c r="A50" s="51" t="s">
        <v>499</v>
      </c>
      <c r="B50" s="51" t="s">
        <v>2287</v>
      </c>
      <c r="C50" s="127" t="s">
        <v>3121</v>
      </c>
      <c r="D50" s="127" t="s">
        <v>3121</v>
      </c>
      <c r="E50" s="127"/>
      <c r="F50" s="127" t="s">
        <v>3121</v>
      </c>
      <c r="G50" s="51"/>
    </row>
    <row r="51" spans="1:7" x14ac:dyDescent="0.25">
      <c r="A51" s="51" t="s">
        <v>500</v>
      </c>
      <c r="B51" s="51" t="s">
        <v>501</v>
      </c>
      <c r="C51" s="127">
        <v>0.998</v>
      </c>
      <c r="D51" s="127">
        <v>1</v>
      </c>
      <c r="E51" s="127"/>
      <c r="F51" s="127">
        <v>0.999</v>
      </c>
      <c r="G51" s="51"/>
    </row>
    <row r="52" spans="1:7" x14ac:dyDescent="0.25">
      <c r="A52" s="51" t="s">
        <v>502</v>
      </c>
      <c r="B52" s="51" t="s">
        <v>503</v>
      </c>
      <c r="C52" s="127" t="s">
        <v>3121</v>
      </c>
      <c r="D52" s="127" t="s">
        <v>3121</v>
      </c>
      <c r="E52" s="127"/>
      <c r="F52" s="127" t="s">
        <v>3121</v>
      </c>
      <c r="G52" s="51"/>
    </row>
    <row r="53" spans="1:7" x14ac:dyDescent="0.25">
      <c r="A53" s="51" t="s">
        <v>504</v>
      </c>
      <c r="B53" s="51" t="s">
        <v>505</v>
      </c>
      <c r="C53" s="127" t="s">
        <v>3121</v>
      </c>
      <c r="D53" s="127" t="s">
        <v>3121</v>
      </c>
      <c r="E53" s="127"/>
      <c r="F53" s="127" t="s">
        <v>3121</v>
      </c>
      <c r="G53" s="51"/>
    </row>
    <row r="54" spans="1:7" x14ac:dyDescent="0.25">
      <c r="A54" s="51" t="s">
        <v>506</v>
      </c>
      <c r="B54" s="51" t="s">
        <v>507</v>
      </c>
      <c r="C54" s="127" t="s">
        <v>3121</v>
      </c>
      <c r="D54" s="127" t="s">
        <v>3121</v>
      </c>
      <c r="E54" s="127"/>
      <c r="F54" s="127" t="s">
        <v>3121</v>
      </c>
      <c r="G54" s="51"/>
    </row>
    <row r="55" spans="1:7" x14ac:dyDescent="0.25">
      <c r="A55" s="51" t="s">
        <v>508</v>
      </c>
      <c r="B55" s="51" t="s">
        <v>509</v>
      </c>
      <c r="C55" s="127" t="s">
        <v>3121</v>
      </c>
      <c r="D55" s="127" t="s">
        <v>3121</v>
      </c>
      <c r="E55" s="127"/>
      <c r="F55" s="127" t="s">
        <v>3121</v>
      </c>
      <c r="G55" s="51"/>
    </row>
    <row r="56" spans="1:7" x14ac:dyDescent="0.25">
      <c r="A56" s="51" t="s">
        <v>510</v>
      </c>
      <c r="B56" s="51" t="s">
        <v>511</v>
      </c>
      <c r="C56" s="127" t="s">
        <v>3121</v>
      </c>
      <c r="D56" s="127" t="s">
        <v>3121</v>
      </c>
      <c r="E56" s="127"/>
      <c r="F56" s="127" t="s">
        <v>3121</v>
      </c>
      <c r="G56" s="51"/>
    </row>
    <row r="57" spans="1:7" x14ac:dyDescent="0.25">
      <c r="A57" s="51" t="s">
        <v>512</v>
      </c>
      <c r="B57" s="51" t="s">
        <v>513</v>
      </c>
      <c r="C57" s="127" t="s">
        <v>3121</v>
      </c>
      <c r="D57" s="127" t="s">
        <v>3121</v>
      </c>
      <c r="E57" s="127"/>
      <c r="F57" s="127" t="s">
        <v>3121</v>
      </c>
      <c r="G57" s="51"/>
    </row>
    <row r="58" spans="1:7" x14ac:dyDescent="0.25">
      <c r="A58" s="51" t="s">
        <v>514</v>
      </c>
      <c r="B58" s="51" t="s">
        <v>515</v>
      </c>
      <c r="C58" s="127" t="s">
        <v>3121</v>
      </c>
      <c r="D58" s="127" t="s">
        <v>3121</v>
      </c>
      <c r="E58" s="127"/>
      <c r="F58" s="127" t="s">
        <v>3121</v>
      </c>
      <c r="G58" s="51"/>
    </row>
    <row r="59" spans="1:7" x14ac:dyDescent="0.25">
      <c r="A59" s="51" t="s">
        <v>516</v>
      </c>
      <c r="B59" s="51" t="s">
        <v>517</v>
      </c>
      <c r="C59" s="127" t="s">
        <v>3121</v>
      </c>
      <c r="D59" s="127" t="s">
        <v>3121</v>
      </c>
      <c r="E59" s="127"/>
      <c r="F59" s="127" t="s">
        <v>3121</v>
      </c>
      <c r="G59" s="51"/>
    </row>
    <row r="60" spans="1:7" x14ac:dyDescent="0.25">
      <c r="A60" s="51" t="s">
        <v>518</v>
      </c>
      <c r="B60" s="51" t="s">
        <v>2</v>
      </c>
      <c r="C60" s="127" t="s">
        <v>3121</v>
      </c>
      <c r="D60" s="127" t="s">
        <v>3121</v>
      </c>
      <c r="E60" s="127"/>
      <c r="F60" s="127" t="s">
        <v>3121</v>
      </c>
      <c r="G60" s="51"/>
    </row>
    <row r="61" spans="1:7" x14ac:dyDescent="0.25">
      <c r="A61" s="51" t="s">
        <v>519</v>
      </c>
      <c r="B61" s="51" t="s">
        <v>520</v>
      </c>
      <c r="C61" s="127" t="s">
        <v>3121</v>
      </c>
      <c r="D61" s="127" t="s">
        <v>3121</v>
      </c>
      <c r="E61" s="127"/>
      <c r="F61" s="127" t="s">
        <v>3121</v>
      </c>
      <c r="G61" s="51"/>
    </row>
    <row r="62" spans="1:7" x14ac:dyDescent="0.25">
      <c r="A62" s="51" t="s">
        <v>521</v>
      </c>
      <c r="B62" s="51" t="s">
        <v>522</v>
      </c>
      <c r="C62" s="127" t="s">
        <v>3121</v>
      </c>
      <c r="D62" s="127" t="s">
        <v>3121</v>
      </c>
      <c r="E62" s="127"/>
      <c r="F62" s="127" t="s">
        <v>3121</v>
      </c>
      <c r="G62" s="51"/>
    </row>
    <row r="63" spans="1:7" x14ac:dyDescent="0.25">
      <c r="A63" s="51" t="s">
        <v>523</v>
      </c>
      <c r="B63" s="51" t="s">
        <v>524</v>
      </c>
      <c r="C63" s="127" t="s">
        <v>3121</v>
      </c>
      <c r="D63" s="127" t="s">
        <v>3121</v>
      </c>
      <c r="E63" s="127"/>
      <c r="F63" s="127" t="s">
        <v>3121</v>
      </c>
      <c r="G63" s="51"/>
    </row>
    <row r="64" spans="1:7" x14ac:dyDescent="0.25">
      <c r="A64" s="51" t="s">
        <v>525</v>
      </c>
      <c r="B64" s="51" t="s">
        <v>526</v>
      </c>
      <c r="C64" s="127" t="s">
        <v>3121</v>
      </c>
      <c r="D64" s="127" t="s">
        <v>3121</v>
      </c>
      <c r="E64" s="127"/>
      <c r="F64" s="127" t="s">
        <v>3121</v>
      </c>
      <c r="G64" s="51"/>
    </row>
    <row r="65" spans="1:7" x14ac:dyDescent="0.25">
      <c r="A65" s="51" t="s">
        <v>527</v>
      </c>
      <c r="B65" s="51" t="s">
        <v>528</v>
      </c>
      <c r="C65" s="127" t="s">
        <v>3121</v>
      </c>
      <c r="D65" s="127" t="s">
        <v>3121</v>
      </c>
      <c r="E65" s="127"/>
      <c r="F65" s="127" t="s">
        <v>3121</v>
      </c>
      <c r="G65" s="51"/>
    </row>
    <row r="66" spans="1:7" x14ac:dyDescent="0.25">
      <c r="A66" s="51" t="s">
        <v>529</v>
      </c>
      <c r="B66" s="51" t="s">
        <v>530</v>
      </c>
      <c r="C66" s="127" t="s">
        <v>3121</v>
      </c>
      <c r="D66" s="127" t="s">
        <v>3121</v>
      </c>
      <c r="E66" s="127"/>
      <c r="F66" s="127" t="s">
        <v>3121</v>
      </c>
      <c r="G66" s="51"/>
    </row>
    <row r="67" spans="1:7" x14ac:dyDescent="0.25">
      <c r="A67" s="51" t="s">
        <v>531</v>
      </c>
      <c r="B67" s="51" t="s">
        <v>532</v>
      </c>
      <c r="C67" s="127" t="s">
        <v>3121</v>
      </c>
      <c r="D67" s="127" t="s">
        <v>3121</v>
      </c>
      <c r="E67" s="127"/>
      <c r="F67" s="127" t="s">
        <v>3121</v>
      </c>
      <c r="G67" s="51"/>
    </row>
    <row r="68" spans="1:7" x14ac:dyDescent="0.25">
      <c r="A68" s="51" t="s">
        <v>533</v>
      </c>
      <c r="B68" s="51" t="s">
        <v>534</v>
      </c>
      <c r="C68" s="127" t="s">
        <v>3121</v>
      </c>
      <c r="D68" s="127" t="s">
        <v>3121</v>
      </c>
      <c r="E68" s="127"/>
      <c r="F68" s="127" t="s">
        <v>3121</v>
      </c>
      <c r="G68" s="51"/>
    </row>
    <row r="69" spans="1:7" x14ac:dyDescent="0.25">
      <c r="A69" s="51" t="s">
        <v>535</v>
      </c>
      <c r="B69" s="51" t="s">
        <v>536</v>
      </c>
      <c r="C69" s="127" t="s">
        <v>3121</v>
      </c>
      <c r="D69" s="127" t="s">
        <v>3121</v>
      </c>
      <c r="E69" s="127"/>
      <c r="F69" s="127" t="s">
        <v>3121</v>
      </c>
      <c r="G69" s="51"/>
    </row>
    <row r="70" spans="1:7" x14ac:dyDescent="0.25">
      <c r="A70" s="51" t="s">
        <v>537</v>
      </c>
      <c r="B70" s="51" t="s">
        <v>538</v>
      </c>
      <c r="C70" s="127" t="s">
        <v>3121</v>
      </c>
      <c r="D70" s="127" t="s">
        <v>3121</v>
      </c>
      <c r="E70" s="127"/>
      <c r="F70" s="127" t="s">
        <v>3121</v>
      </c>
      <c r="G70" s="51"/>
    </row>
    <row r="71" spans="1:7" x14ac:dyDescent="0.25">
      <c r="A71" s="51" t="s">
        <v>539</v>
      </c>
      <c r="B71" s="51" t="s">
        <v>5</v>
      </c>
      <c r="C71" s="127" t="s">
        <v>3121</v>
      </c>
      <c r="D71" s="127" t="s">
        <v>3121</v>
      </c>
      <c r="E71" s="127"/>
      <c r="F71" s="127" t="s">
        <v>3121</v>
      </c>
      <c r="G71" s="51"/>
    </row>
    <row r="72" spans="1:7" x14ac:dyDescent="0.25">
      <c r="A72" s="93" t="s">
        <v>540</v>
      </c>
      <c r="B72" s="226" t="s">
        <v>304</v>
      </c>
      <c r="C72" s="227">
        <f>SUM(C73:C75)</f>
        <v>0</v>
      </c>
      <c r="D72" s="227">
        <f>SUM(D73:D75)</f>
        <v>0</v>
      </c>
      <c r="E72" s="227"/>
      <c r="F72" s="227">
        <f>SUM(F73:F75)</f>
        <v>0</v>
      </c>
      <c r="G72" s="51"/>
    </row>
    <row r="73" spans="1:7" x14ac:dyDescent="0.25">
      <c r="A73" s="51" t="s">
        <v>542</v>
      </c>
      <c r="B73" s="51" t="s">
        <v>544</v>
      </c>
      <c r="C73" s="127" t="s">
        <v>3121</v>
      </c>
      <c r="D73" s="127" t="s">
        <v>3121</v>
      </c>
      <c r="E73" s="127"/>
      <c r="F73" s="127" t="s">
        <v>3121</v>
      </c>
      <c r="G73" s="51"/>
    </row>
    <row r="74" spans="1:7" x14ac:dyDescent="0.25">
      <c r="A74" s="51" t="s">
        <v>543</v>
      </c>
      <c r="B74" s="51" t="s">
        <v>546</v>
      </c>
      <c r="C74" s="127" t="s">
        <v>3121</v>
      </c>
      <c r="D74" s="127" t="s">
        <v>3121</v>
      </c>
      <c r="E74" s="127"/>
      <c r="F74" s="127" t="s">
        <v>3121</v>
      </c>
      <c r="G74" s="51"/>
    </row>
    <row r="75" spans="1:7" x14ac:dyDescent="0.25">
      <c r="A75" s="51" t="s">
        <v>545</v>
      </c>
      <c r="B75" s="51" t="s">
        <v>1</v>
      </c>
      <c r="C75" s="127" t="s">
        <v>3121</v>
      </c>
      <c r="D75" s="127" t="s">
        <v>3121</v>
      </c>
      <c r="E75" s="127"/>
      <c r="F75" s="127" t="s">
        <v>3121</v>
      </c>
      <c r="G75" s="51"/>
    </row>
    <row r="76" spans="1:7" x14ac:dyDescent="0.25">
      <c r="A76" s="93" t="s">
        <v>1542</v>
      </c>
      <c r="B76" s="226" t="s">
        <v>134</v>
      </c>
      <c r="C76" s="227">
        <f>SUM(C77:C87)</f>
        <v>0</v>
      </c>
      <c r="D76" s="227">
        <f>SUM(D77:D87)</f>
        <v>0</v>
      </c>
      <c r="E76" s="227"/>
      <c r="F76" s="227">
        <f>SUM(F77:F87)</f>
        <v>0</v>
      </c>
      <c r="G76" s="51"/>
    </row>
    <row r="77" spans="1:7" x14ac:dyDescent="0.25">
      <c r="A77" s="51" t="s">
        <v>547</v>
      </c>
      <c r="B77" s="68" t="s">
        <v>306</v>
      </c>
      <c r="C77" s="127" t="s">
        <v>3121</v>
      </c>
      <c r="D77" s="127" t="s">
        <v>3121</v>
      </c>
      <c r="E77" s="127"/>
      <c r="F77" s="127" t="s">
        <v>3121</v>
      </c>
      <c r="G77" s="51"/>
    </row>
    <row r="78" spans="1:7" x14ac:dyDescent="0.25">
      <c r="A78" s="51" t="s">
        <v>548</v>
      </c>
      <c r="B78" s="51" t="s">
        <v>541</v>
      </c>
      <c r="C78" s="127" t="s">
        <v>3121</v>
      </c>
      <c r="D78" s="127" t="s">
        <v>3121</v>
      </c>
      <c r="E78" s="127"/>
      <c r="F78" s="127" t="s">
        <v>3121</v>
      </c>
      <c r="G78" s="51"/>
    </row>
    <row r="79" spans="1:7" x14ac:dyDescent="0.25">
      <c r="A79" s="51" t="s">
        <v>549</v>
      </c>
      <c r="B79" s="68" t="s">
        <v>308</v>
      </c>
      <c r="C79" s="127" t="s">
        <v>3121</v>
      </c>
      <c r="D79" s="127" t="s">
        <v>3121</v>
      </c>
      <c r="E79" s="127"/>
      <c r="F79" s="127" t="s">
        <v>3121</v>
      </c>
      <c r="G79" s="51"/>
    </row>
    <row r="80" spans="1:7" x14ac:dyDescent="0.25">
      <c r="A80" s="51" t="s">
        <v>550</v>
      </c>
      <c r="B80" s="68" t="s">
        <v>310</v>
      </c>
      <c r="C80" s="127" t="s">
        <v>3121</v>
      </c>
      <c r="D80" s="127" t="s">
        <v>3121</v>
      </c>
      <c r="E80" s="127"/>
      <c r="F80" s="127" t="s">
        <v>3121</v>
      </c>
      <c r="G80" s="51"/>
    </row>
    <row r="81" spans="1:7" x14ac:dyDescent="0.25">
      <c r="A81" s="51" t="s">
        <v>551</v>
      </c>
      <c r="B81" s="68" t="s">
        <v>11</v>
      </c>
      <c r="C81" s="127" t="s">
        <v>3121</v>
      </c>
      <c r="D81" s="127" t="s">
        <v>3121</v>
      </c>
      <c r="E81" s="127"/>
      <c r="F81" s="127" t="s">
        <v>3121</v>
      </c>
      <c r="G81" s="51"/>
    </row>
    <row r="82" spans="1:7" x14ac:dyDescent="0.25">
      <c r="A82" s="51" t="s">
        <v>552</v>
      </c>
      <c r="B82" s="68" t="s">
        <v>313</v>
      </c>
      <c r="C82" s="127" t="s">
        <v>3121</v>
      </c>
      <c r="D82" s="127" t="s">
        <v>3121</v>
      </c>
      <c r="E82" s="127"/>
      <c r="F82" s="127" t="s">
        <v>3121</v>
      </c>
      <c r="G82" s="51"/>
    </row>
    <row r="83" spans="1:7" x14ac:dyDescent="0.25">
      <c r="A83" s="51" t="s">
        <v>553</v>
      </c>
      <c r="B83" s="68" t="s">
        <v>315</v>
      </c>
      <c r="C83" s="127" t="s">
        <v>3121</v>
      </c>
      <c r="D83" s="127" t="s">
        <v>3121</v>
      </c>
      <c r="E83" s="127"/>
      <c r="F83" s="127" t="s">
        <v>3121</v>
      </c>
      <c r="G83" s="51"/>
    </row>
    <row r="84" spans="1:7" x14ac:dyDescent="0.25">
      <c r="A84" s="51" t="s">
        <v>554</v>
      </c>
      <c r="B84" s="68" t="s">
        <v>317</v>
      </c>
      <c r="C84" s="127" t="s">
        <v>3121</v>
      </c>
      <c r="D84" s="127" t="s">
        <v>3121</v>
      </c>
      <c r="E84" s="127"/>
      <c r="F84" s="127" t="s">
        <v>3121</v>
      </c>
      <c r="G84" s="51"/>
    </row>
    <row r="85" spans="1:7" x14ac:dyDescent="0.25">
      <c r="A85" s="51" t="s">
        <v>555</v>
      </c>
      <c r="B85" s="68" t="s">
        <v>319</v>
      </c>
      <c r="C85" s="127" t="s">
        <v>3121</v>
      </c>
      <c r="D85" s="127" t="s">
        <v>3121</v>
      </c>
      <c r="E85" s="127"/>
      <c r="F85" s="127" t="s">
        <v>3121</v>
      </c>
      <c r="G85" s="51"/>
    </row>
    <row r="86" spans="1:7" x14ac:dyDescent="0.25">
      <c r="A86" s="51" t="s">
        <v>556</v>
      </c>
      <c r="B86" s="68" t="s">
        <v>321</v>
      </c>
      <c r="C86" s="127" t="s">
        <v>3121</v>
      </c>
      <c r="D86" s="127" t="s">
        <v>3121</v>
      </c>
      <c r="E86" s="127"/>
      <c r="F86" s="127" t="s">
        <v>3121</v>
      </c>
      <c r="G86" s="51"/>
    </row>
    <row r="87" spans="1:7" x14ac:dyDescent="0.25">
      <c r="A87" s="51" t="s">
        <v>557</v>
      </c>
      <c r="B87" s="68" t="s">
        <v>134</v>
      </c>
      <c r="C87" s="127" t="s">
        <v>3121</v>
      </c>
      <c r="D87" s="127" t="s">
        <v>3121</v>
      </c>
      <c r="E87" s="127"/>
      <c r="F87" s="127" t="s">
        <v>3121</v>
      </c>
      <c r="G87" s="51"/>
    </row>
    <row r="88" spans="1:7" outlineLevel="1" x14ac:dyDescent="0.25">
      <c r="A88" s="51" t="s">
        <v>558</v>
      </c>
      <c r="B88" s="80" t="s">
        <v>3122</v>
      </c>
      <c r="C88" s="127">
        <v>2E-3</v>
      </c>
      <c r="D88" s="127" t="s">
        <v>3121</v>
      </c>
      <c r="E88" s="127"/>
      <c r="F88" s="127">
        <v>1E-3</v>
      </c>
      <c r="G88" s="51"/>
    </row>
    <row r="89" spans="1:7" outlineLevel="1" x14ac:dyDescent="0.25">
      <c r="A89" s="51" t="s">
        <v>559</v>
      </c>
      <c r="B89" s="80" t="s">
        <v>3123</v>
      </c>
      <c r="C89" s="127" t="s">
        <v>3121</v>
      </c>
      <c r="D89" s="127" t="s">
        <v>3121</v>
      </c>
      <c r="E89" s="127"/>
      <c r="F89" s="127" t="s">
        <v>3121</v>
      </c>
      <c r="G89" s="51"/>
    </row>
    <row r="90" spans="1:7" outlineLevel="1" x14ac:dyDescent="0.25">
      <c r="A90" s="51" t="s">
        <v>560</v>
      </c>
      <c r="B90" s="80" t="s">
        <v>138</v>
      </c>
      <c r="C90" s="127"/>
      <c r="D90" s="127"/>
      <c r="E90" s="127"/>
      <c r="F90" s="127"/>
      <c r="G90" s="51"/>
    </row>
    <row r="91" spans="1:7" outlineLevel="1" x14ac:dyDescent="0.25">
      <c r="A91" s="51" t="s">
        <v>561</v>
      </c>
      <c r="B91" s="80" t="s">
        <v>138</v>
      </c>
      <c r="C91" s="127"/>
      <c r="D91" s="127"/>
      <c r="E91" s="127"/>
      <c r="F91" s="127"/>
      <c r="G91" s="51"/>
    </row>
    <row r="92" spans="1:7" outlineLevel="1" x14ac:dyDescent="0.25">
      <c r="A92" s="51" t="s">
        <v>562</v>
      </c>
      <c r="B92" s="80" t="s">
        <v>138</v>
      </c>
      <c r="C92" s="127"/>
      <c r="D92" s="127"/>
      <c r="E92" s="127"/>
      <c r="F92" s="127"/>
      <c r="G92" s="51"/>
    </row>
    <row r="93" spans="1:7" outlineLevel="1" x14ac:dyDescent="0.25">
      <c r="A93" s="51" t="s">
        <v>563</v>
      </c>
      <c r="B93" s="80" t="s">
        <v>138</v>
      </c>
      <c r="C93" s="127"/>
      <c r="D93" s="127"/>
      <c r="E93" s="127"/>
      <c r="F93" s="127"/>
      <c r="G93" s="51"/>
    </row>
    <row r="94" spans="1:7" outlineLevel="1" x14ac:dyDescent="0.25">
      <c r="A94" s="51" t="s">
        <v>564</v>
      </c>
      <c r="B94" s="80" t="s">
        <v>138</v>
      </c>
      <c r="C94" s="127"/>
      <c r="D94" s="127"/>
      <c r="E94" s="127"/>
      <c r="F94" s="127"/>
      <c r="G94" s="51"/>
    </row>
    <row r="95" spans="1:7" outlineLevel="1" x14ac:dyDescent="0.25">
      <c r="A95" s="51" t="s">
        <v>565</v>
      </c>
      <c r="B95" s="80" t="s">
        <v>138</v>
      </c>
      <c r="C95" s="127"/>
      <c r="D95" s="127"/>
      <c r="E95" s="127"/>
      <c r="F95" s="127"/>
      <c r="G95" s="51"/>
    </row>
    <row r="96" spans="1:7" outlineLevel="1" x14ac:dyDescent="0.25">
      <c r="A96" s="51" t="s">
        <v>566</v>
      </c>
      <c r="B96" s="80" t="s">
        <v>138</v>
      </c>
      <c r="C96" s="127"/>
      <c r="D96" s="127"/>
      <c r="E96" s="127"/>
      <c r="F96" s="127"/>
      <c r="G96" s="51"/>
    </row>
    <row r="97" spans="1:7" outlineLevel="1" x14ac:dyDescent="0.25">
      <c r="A97" s="51" t="s">
        <v>567</v>
      </c>
      <c r="B97" s="80" t="s">
        <v>138</v>
      </c>
      <c r="C97" s="127"/>
      <c r="D97" s="127"/>
      <c r="E97" s="127"/>
      <c r="F97" s="127"/>
      <c r="G97" s="51"/>
    </row>
    <row r="98" spans="1:7" ht="15" customHeight="1" x14ac:dyDescent="0.25">
      <c r="A98" s="70"/>
      <c r="B98" s="137" t="s">
        <v>3064</v>
      </c>
      <c r="C98" s="70" t="s">
        <v>476</v>
      </c>
      <c r="D98" s="70" t="s">
        <v>477</v>
      </c>
      <c r="E98" s="72"/>
      <c r="F98" s="73" t="s">
        <v>445</v>
      </c>
      <c r="G98" s="73"/>
    </row>
    <row r="99" spans="1:7" x14ac:dyDescent="0.25">
      <c r="A99" s="93" t="s">
        <v>568</v>
      </c>
      <c r="B99" s="226" t="s">
        <v>501</v>
      </c>
      <c r="C99" s="227">
        <f>SUM(C100:C148)</f>
        <v>1</v>
      </c>
      <c r="D99" s="227">
        <f>SUM(D100:D148)</f>
        <v>1.0009999999999999</v>
      </c>
      <c r="E99" s="227"/>
      <c r="F99" s="227">
        <f>SUM(F100:F148)</f>
        <v>1.0009999999999999</v>
      </c>
      <c r="G99" s="51"/>
    </row>
    <row r="100" spans="1:7" x14ac:dyDescent="0.25">
      <c r="A100" s="51" t="s">
        <v>570</v>
      </c>
      <c r="B100" s="68" t="s">
        <v>3124</v>
      </c>
      <c r="C100" s="127">
        <v>0.1</v>
      </c>
      <c r="D100" s="127">
        <v>8.6999999999999994E-2</v>
      </c>
      <c r="E100" s="127"/>
      <c r="F100" s="127">
        <v>9.1999999999999998E-2</v>
      </c>
      <c r="G100" s="51"/>
    </row>
    <row r="101" spans="1:7" x14ac:dyDescent="0.25">
      <c r="A101" s="51" t="s">
        <v>571</v>
      </c>
      <c r="B101" s="68" t="s">
        <v>3125</v>
      </c>
      <c r="C101" s="127">
        <v>0.20399999999999999</v>
      </c>
      <c r="D101" s="127">
        <v>0.16800000000000001</v>
      </c>
      <c r="E101" s="127"/>
      <c r="F101" s="127">
        <v>0.18099999999999999</v>
      </c>
      <c r="G101" s="51"/>
    </row>
    <row r="102" spans="1:7" x14ac:dyDescent="0.25">
      <c r="A102" s="51" t="s">
        <v>572</v>
      </c>
      <c r="B102" s="68" t="s">
        <v>3126</v>
      </c>
      <c r="C102" s="127">
        <v>0.17100000000000001</v>
      </c>
      <c r="D102" s="127">
        <v>0.19700000000000001</v>
      </c>
      <c r="E102" s="127"/>
      <c r="F102" s="127">
        <v>0.188</v>
      </c>
      <c r="G102" s="51"/>
    </row>
    <row r="103" spans="1:7" x14ac:dyDescent="0.25">
      <c r="A103" s="51" t="s">
        <v>573</v>
      </c>
      <c r="B103" s="68" t="s">
        <v>3127</v>
      </c>
      <c r="C103" s="127">
        <v>0.249</v>
      </c>
      <c r="D103" s="127">
        <v>0.26800000000000002</v>
      </c>
      <c r="E103" s="127"/>
      <c r="F103" s="127">
        <v>0.26100000000000001</v>
      </c>
      <c r="G103" s="51"/>
    </row>
    <row r="104" spans="1:7" x14ac:dyDescent="0.25">
      <c r="A104" s="51" t="s">
        <v>574</v>
      </c>
      <c r="B104" s="68" t="s">
        <v>3128</v>
      </c>
      <c r="C104" s="127">
        <v>0.27600000000000002</v>
      </c>
      <c r="D104" s="127">
        <v>0.28100000000000003</v>
      </c>
      <c r="E104" s="127"/>
      <c r="F104" s="127">
        <v>0.27900000000000003</v>
      </c>
      <c r="G104" s="51"/>
    </row>
    <row r="105" spans="1:7" x14ac:dyDescent="0.25">
      <c r="A105" s="51" t="s">
        <v>575</v>
      </c>
      <c r="B105" s="68" t="s">
        <v>569</v>
      </c>
      <c r="C105" s="127" t="s">
        <v>80</v>
      </c>
      <c r="D105" s="127" t="s">
        <v>80</v>
      </c>
      <c r="E105" s="127"/>
      <c r="F105" s="127" t="s">
        <v>80</v>
      </c>
      <c r="G105" s="51"/>
    </row>
    <row r="106" spans="1:7" x14ac:dyDescent="0.25">
      <c r="A106" s="51" t="s">
        <v>576</v>
      </c>
      <c r="B106" s="68" t="s">
        <v>569</v>
      </c>
      <c r="C106" s="127" t="s">
        <v>80</v>
      </c>
      <c r="D106" s="127" t="s">
        <v>80</v>
      </c>
      <c r="E106" s="127"/>
      <c r="F106" s="127" t="s">
        <v>80</v>
      </c>
      <c r="G106" s="51"/>
    </row>
    <row r="107" spans="1:7" x14ac:dyDescent="0.25">
      <c r="A107" s="51" t="s">
        <v>577</v>
      </c>
      <c r="B107" s="68" t="s">
        <v>569</v>
      </c>
      <c r="C107" s="127" t="s">
        <v>80</v>
      </c>
      <c r="D107" s="127" t="s">
        <v>80</v>
      </c>
      <c r="E107" s="127"/>
      <c r="F107" s="127" t="s">
        <v>80</v>
      </c>
      <c r="G107" s="51"/>
    </row>
    <row r="108" spans="1:7" x14ac:dyDescent="0.25">
      <c r="A108" s="51" t="s">
        <v>578</v>
      </c>
      <c r="B108" s="68" t="s">
        <v>569</v>
      </c>
      <c r="C108" s="127" t="s">
        <v>80</v>
      </c>
      <c r="D108" s="127" t="s">
        <v>80</v>
      </c>
      <c r="E108" s="127"/>
      <c r="F108" s="127" t="s">
        <v>80</v>
      </c>
      <c r="G108" s="51"/>
    </row>
    <row r="109" spans="1:7" x14ac:dyDescent="0.25">
      <c r="A109" s="51" t="s">
        <v>579</v>
      </c>
      <c r="B109" s="68" t="s">
        <v>569</v>
      </c>
      <c r="C109" s="127" t="s">
        <v>80</v>
      </c>
      <c r="D109" s="127" t="s">
        <v>80</v>
      </c>
      <c r="E109" s="127"/>
      <c r="F109" s="127" t="s">
        <v>80</v>
      </c>
      <c r="G109" s="51"/>
    </row>
    <row r="110" spans="1:7" x14ac:dyDescent="0.25">
      <c r="A110" s="51" t="s">
        <v>580</v>
      </c>
      <c r="B110" s="68" t="s">
        <v>569</v>
      </c>
      <c r="C110" s="127" t="s">
        <v>80</v>
      </c>
      <c r="D110" s="127" t="s">
        <v>80</v>
      </c>
      <c r="E110" s="127"/>
      <c r="F110" s="127" t="s">
        <v>80</v>
      </c>
      <c r="G110" s="51"/>
    </row>
    <row r="111" spans="1:7" x14ac:dyDescent="0.25">
      <c r="A111" s="51" t="s">
        <v>581</v>
      </c>
      <c r="B111" s="68" t="s">
        <v>569</v>
      </c>
      <c r="C111" s="127" t="s">
        <v>80</v>
      </c>
      <c r="D111" s="127" t="s">
        <v>80</v>
      </c>
      <c r="E111" s="127"/>
      <c r="F111" s="127" t="s">
        <v>80</v>
      </c>
      <c r="G111" s="51"/>
    </row>
    <row r="112" spans="1:7" x14ac:dyDescent="0.25">
      <c r="A112" s="51" t="s">
        <v>582</v>
      </c>
      <c r="B112" s="68" t="s">
        <v>569</v>
      </c>
      <c r="C112" s="127" t="s">
        <v>80</v>
      </c>
      <c r="D112" s="127" t="s">
        <v>80</v>
      </c>
      <c r="E112" s="127"/>
      <c r="F112" s="127" t="s">
        <v>80</v>
      </c>
      <c r="G112" s="51"/>
    </row>
    <row r="113" spans="1:7" x14ac:dyDescent="0.25">
      <c r="A113" s="51" t="s">
        <v>583</v>
      </c>
      <c r="B113" s="68" t="s">
        <v>569</v>
      </c>
      <c r="C113" s="127" t="s">
        <v>80</v>
      </c>
      <c r="D113" s="127" t="s">
        <v>80</v>
      </c>
      <c r="E113" s="127"/>
      <c r="F113" s="127" t="s">
        <v>80</v>
      </c>
      <c r="G113" s="51"/>
    </row>
    <row r="114" spans="1:7" x14ac:dyDescent="0.25">
      <c r="A114" s="51" t="s">
        <v>584</v>
      </c>
      <c r="B114" s="68" t="s">
        <v>569</v>
      </c>
      <c r="C114" s="127" t="s">
        <v>80</v>
      </c>
      <c r="D114" s="127" t="s">
        <v>80</v>
      </c>
      <c r="E114" s="127"/>
      <c r="F114" s="127" t="s">
        <v>80</v>
      </c>
      <c r="G114" s="51"/>
    </row>
    <row r="115" spans="1:7" x14ac:dyDescent="0.25">
      <c r="A115" s="51" t="s">
        <v>585</v>
      </c>
      <c r="B115" s="68" t="s">
        <v>569</v>
      </c>
      <c r="C115" s="127" t="s">
        <v>80</v>
      </c>
      <c r="D115" s="127" t="s">
        <v>80</v>
      </c>
      <c r="E115" s="127"/>
      <c r="F115" s="127" t="s">
        <v>80</v>
      </c>
      <c r="G115" s="51"/>
    </row>
    <row r="116" spans="1:7" x14ac:dyDescent="0.25">
      <c r="A116" s="51" t="s">
        <v>586</v>
      </c>
      <c r="B116" s="68" t="s">
        <v>569</v>
      </c>
      <c r="C116" s="127" t="s">
        <v>80</v>
      </c>
      <c r="D116" s="127" t="s">
        <v>80</v>
      </c>
      <c r="E116" s="127"/>
      <c r="F116" s="127" t="s">
        <v>80</v>
      </c>
      <c r="G116" s="51"/>
    </row>
    <row r="117" spans="1:7" x14ac:dyDescent="0.25">
      <c r="A117" s="51" t="s">
        <v>587</v>
      </c>
      <c r="B117" s="68" t="s">
        <v>569</v>
      </c>
      <c r="C117" s="127" t="s">
        <v>80</v>
      </c>
      <c r="D117" s="127" t="s">
        <v>80</v>
      </c>
      <c r="E117" s="127"/>
      <c r="F117" s="127" t="s">
        <v>80</v>
      </c>
      <c r="G117" s="51"/>
    </row>
    <row r="118" spans="1:7" x14ac:dyDescent="0.25">
      <c r="A118" s="51" t="s">
        <v>588</v>
      </c>
      <c r="B118" s="68" t="s">
        <v>569</v>
      </c>
      <c r="C118" s="127" t="s">
        <v>80</v>
      </c>
      <c r="D118" s="127" t="s">
        <v>80</v>
      </c>
      <c r="E118" s="127"/>
      <c r="F118" s="127" t="s">
        <v>80</v>
      </c>
      <c r="G118" s="51"/>
    </row>
    <row r="119" spans="1:7" x14ac:dyDescent="0.25">
      <c r="A119" s="51" t="s">
        <v>589</v>
      </c>
      <c r="B119" s="68" t="s">
        <v>569</v>
      </c>
      <c r="C119" s="127" t="s">
        <v>80</v>
      </c>
      <c r="D119" s="127" t="s">
        <v>80</v>
      </c>
      <c r="E119" s="127"/>
      <c r="F119" s="127" t="s">
        <v>80</v>
      </c>
      <c r="G119" s="51"/>
    </row>
    <row r="120" spans="1:7" x14ac:dyDescent="0.25">
      <c r="A120" s="51" t="s">
        <v>590</v>
      </c>
      <c r="B120" s="68" t="s">
        <v>569</v>
      </c>
      <c r="C120" s="127" t="s">
        <v>80</v>
      </c>
      <c r="D120" s="127" t="s">
        <v>80</v>
      </c>
      <c r="E120" s="127"/>
      <c r="F120" s="127" t="s">
        <v>80</v>
      </c>
      <c r="G120" s="51"/>
    </row>
    <row r="121" spans="1:7" x14ac:dyDescent="0.25">
      <c r="A121" s="51" t="s">
        <v>591</v>
      </c>
      <c r="B121" s="68" t="s">
        <v>569</v>
      </c>
      <c r="C121" s="127" t="s">
        <v>80</v>
      </c>
      <c r="D121" s="127" t="s">
        <v>80</v>
      </c>
      <c r="E121" s="127"/>
      <c r="F121" s="127" t="s">
        <v>80</v>
      </c>
      <c r="G121" s="51"/>
    </row>
    <row r="122" spans="1:7" x14ac:dyDescent="0.25">
      <c r="A122" s="51" t="s">
        <v>592</v>
      </c>
      <c r="B122" s="68" t="s">
        <v>569</v>
      </c>
      <c r="C122" s="127" t="s">
        <v>80</v>
      </c>
      <c r="D122" s="127" t="s">
        <v>80</v>
      </c>
      <c r="E122" s="127"/>
      <c r="F122" s="127" t="s">
        <v>80</v>
      </c>
      <c r="G122" s="51"/>
    </row>
    <row r="123" spans="1:7" x14ac:dyDescent="0.25">
      <c r="A123" s="51" t="s">
        <v>593</v>
      </c>
      <c r="B123" s="68" t="s">
        <v>569</v>
      </c>
      <c r="C123" s="127" t="s">
        <v>80</v>
      </c>
      <c r="D123" s="127" t="s">
        <v>80</v>
      </c>
      <c r="E123" s="127"/>
      <c r="F123" s="127" t="s">
        <v>80</v>
      </c>
      <c r="G123" s="51"/>
    </row>
    <row r="124" spans="1:7" x14ac:dyDescent="0.25">
      <c r="A124" s="51" t="s">
        <v>594</v>
      </c>
      <c r="B124" s="68" t="s">
        <v>569</v>
      </c>
      <c r="C124" s="127" t="s">
        <v>80</v>
      </c>
      <c r="D124" s="127" t="s">
        <v>80</v>
      </c>
      <c r="E124" s="127"/>
      <c r="F124" s="127" t="s">
        <v>80</v>
      </c>
      <c r="G124" s="51"/>
    </row>
    <row r="125" spans="1:7" x14ac:dyDescent="0.25">
      <c r="A125" s="51" t="s">
        <v>595</v>
      </c>
      <c r="B125" s="68" t="s">
        <v>569</v>
      </c>
      <c r="C125" s="127" t="s">
        <v>80</v>
      </c>
      <c r="D125" s="127" t="s">
        <v>80</v>
      </c>
      <c r="E125" s="127"/>
      <c r="F125" s="127" t="s">
        <v>80</v>
      </c>
      <c r="G125" s="51"/>
    </row>
    <row r="126" spans="1:7" x14ac:dyDescent="0.25">
      <c r="A126" s="51" t="s">
        <v>596</v>
      </c>
      <c r="B126" s="68" t="s">
        <v>569</v>
      </c>
      <c r="C126" s="127" t="s">
        <v>80</v>
      </c>
      <c r="D126" s="127" t="s">
        <v>80</v>
      </c>
      <c r="E126" s="127"/>
      <c r="F126" s="127" t="s">
        <v>80</v>
      </c>
      <c r="G126" s="51"/>
    </row>
    <row r="127" spans="1:7" x14ac:dyDescent="0.25">
      <c r="A127" s="51" t="s">
        <v>597</v>
      </c>
      <c r="B127" s="68" t="s">
        <v>569</v>
      </c>
      <c r="C127" s="127" t="s">
        <v>80</v>
      </c>
      <c r="D127" s="127" t="s">
        <v>80</v>
      </c>
      <c r="E127" s="127"/>
      <c r="F127" s="127" t="s">
        <v>80</v>
      </c>
      <c r="G127" s="51"/>
    </row>
    <row r="128" spans="1:7" x14ac:dyDescent="0.25">
      <c r="A128" s="51" t="s">
        <v>598</v>
      </c>
      <c r="B128" s="68" t="s">
        <v>569</v>
      </c>
      <c r="C128" s="127" t="s">
        <v>80</v>
      </c>
      <c r="D128" s="127" t="s">
        <v>80</v>
      </c>
      <c r="E128" s="127"/>
      <c r="F128" s="127" t="s">
        <v>80</v>
      </c>
      <c r="G128" s="51"/>
    </row>
    <row r="129" spans="1:7" x14ac:dyDescent="0.25">
      <c r="A129" s="51" t="s">
        <v>599</v>
      </c>
      <c r="B129" s="68" t="s">
        <v>569</v>
      </c>
      <c r="C129" s="127" t="s">
        <v>80</v>
      </c>
      <c r="D129" s="127" t="s">
        <v>80</v>
      </c>
      <c r="E129" s="127"/>
      <c r="F129" s="127" t="s">
        <v>80</v>
      </c>
      <c r="G129" s="51"/>
    </row>
    <row r="130" spans="1:7" x14ac:dyDescent="0.25">
      <c r="A130" s="51" t="s">
        <v>1516</v>
      </c>
      <c r="B130" s="68" t="s">
        <v>569</v>
      </c>
      <c r="C130" s="127" t="s">
        <v>80</v>
      </c>
      <c r="D130" s="127" t="s">
        <v>80</v>
      </c>
      <c r="E130" s="127"/>
      <c r="F130" s="127" t="s">
        <v>80</v>
      </c>
      <c r="G130" s="51"/>
    </row>
    <row r="131" spans="1:7" x14ac:dyDescent="0.25">
      <c r="A131" s="51" t="s">
        <v>1517</v>
      </c>
      <c r="B131" s="68" t="s">
        <v>569</v>
      </c>
      <c r="C131" s="127" t="s">
        <v>80</v>
      </c>
      <c r="D131" s="127" t="s">
        <v>80</v>
      </c>
      <c r="E131" s="127"/>
      <c r="F131" s="127" t="s">
        <v>80</v>
      </c>
      <c r="G131" s="51"/>
    </row>
    <row r="132" spans="1:7" x14ac:dyDescent="0.25">
      <c r="A132" s="51" t="s">
        <v>1518</v>
      </c>
      <c r="B132" s="68" t="s">
        <v>569</v>
      </c>
      <c r="C132" s="127" t="s">
        <v>80</v>
      </c>
      <c r="D132" s="127" t="s">
        <v>80</v>
      </c>
      <c r="E132" s="127"/>
      <c r="F132" s="127" t="s">
        <v>80</v>
      </c>
      <c r="G132" s="51"/>
    </row>
    <row r="133" spans="1:7" x14ac:dyDescent="0.25">
      <c r="A133" s="51" t="s">
        <v>1519</v>
      </c>
      <c r="B133" s="68" t="s">
        <v>569</v>
      </c>
      <c r="C133" s="127" t="s">
        <v>80</v>
      </c>
      <c r="D133" s="127" t="s">
        <v>80</v>
      </c>
      <c r="E133" s="127"/>
      <c r="F133" s="127" t="s">
        <v>80</v>
      </c>
      <c r="G133" s="51"/>
    </row>
    <row r="134" spans="1:7" x14ac:dyDescent="0.25">
      <c r="A134" s="51" t="s">
        <v>1520</v>
      </c>
      <c r="B134" s="68" t="s">
        <v>569</v>
      </c>
      <c r="C134" s="127" t="s">
        <v>80</v>
      </c>
      <c r="D134" s="127" t="s">
        <v>80</v>
      </c>
      <c r="E134" s="127"/>
      <c r="F134" s="127" t="s">
        <v>80</v>
      </c>
      <c r="G134" s="51"/>
    </row>
    <row r="135" spans="1:7" x14ac:dyDescent="0.25">
      <c r="A135" s="51" t="s">
        <v>1521</v>
      </c>
      <c r="B135" s="68" t="s">
        <v>569</v>
      </c>
      <c r="C135" s="127" t="s">
        <v>80</v>
      </c>
      <c r="D135" s="127" t="s">
        <v>80</v>
      </c>
      <c r="E135" s="127"/>
      <c r="F135" s="127" t="s">
        <v>80</v>
      </c>
      <c r="G135" s="51"/>
    </row>
    <row r="136" spans="1:7" x14ac:dyDescent="0.25">
      <c r="A136" s="51" t="s">
        <v>1522</v>
      </c>
      <c r="B136" s="68" t="s">
        <v>569</v>
      </c>
      <c r="C136" s="127" t="s">
        <v>80</v>
      </c>
      <c r="D136" s="127" t="s">
        <v>80</v>
      </c>
      <c r="E136" s="127"/>
      <c r="F136" s="127" t="s">
        <v>80</v>
      </c>
      <c r="G136" s="51"/>
    </row>
    <row r="137" spans="1:7" x14ac:dyDescent="0.25">
      <c r="A137" s="51" t="s">
        <v>1523</v>
      </c>
      <c r="B137" s="68" t="s">
        <v>569</v>
      </c>
      <c r="C137" s="127" t="s">
        <v>80</v>
      </c>
      <c r="D137" s="127" t="s">
        <v>80</v>
      </c>
      <c r="E137" s="127"/>
      <c r="F137" s="127" t="s">
        <v>80</v>
      </c>
      <c r="G137" s="51"/>
    </row>
    <row r="138" spans="1:7" x14ac:dyDescent="0.25">
      <c r="A138" s="51" t="s">
        <v>1524</v>
      </c>
      <c r="B138" s="68" t="s">
        <v>569</v>
      </c>
      <c r="C138" s="127" t="s">
        <v>80</v>
      </c>
      <c r="D138" s="127" t="s">
        <v>80</v>
      </c>
      <c r="E138" s="127"/>
      <c r="F138" s="127" t="s">
        <v>80</v>
      </c>
      <c r="G138" s="51"/>
    </row>
    <row r="139" spans="1:7" x14ac:dyDescent="0.25">
      <c r="A139" s="51" t="s">
        <v>1525</v>
      </c>
      <c r="B139" s="68" t="s">
        <v>569</v>
      </c>
      <c r="C139" s="127" t="s">
        <v>80</v>
      </c>
      <c r="D139" s="127" t="s">
        <v>80</v>
      </c>
      <c r="E139" s="127"/>
      <c r="F139" s="127" t="s">
        <v>80</v>
      </c>
      <c r="G139" s="51"/>
    </row>
    <row r="140" spans="1:7" x14ac:dyDescent="0.25">
      <c r="A140" s="51" t="s">
        <v>1526</v>
      </c>
      <c r="B140" s="68" t="s">
        <v>569</v>
      </c>
      <c r="C140" s="127" t="s">
        <v>80</v>
      </c>
      <c r="D140" s="127" t="s">
        <v>80</v>
      </c>
      <c r="E140" s="127"/>
      <c r="F140" s="127" t="s">
        <v>80</v>
      </c>
      <c r="G140" s="51"/>
    </row>
    <row r="141" spans="1:7" x14ac:dyDescent="0.25">
      <c r="A141" s="51" t="s">
        <v>1527</v>
      </c>
      <c r="B141" s="68" t="s">
        <v>569</v>
      </c>
      <c r="C141" s="127" t="s">
        <v>80</v>
      </c>
      <c r="D141" s="127" t="s">
        <v>80</v>
      </c>
      <c r="E141" s="127"/>
      <c r="F141" s="127" t="s">
        <v>80</v>
      </c>
      <c r="G141" s="51"/>
    </row>
    <row r="142" spans="1:7" x14ac:dyDescent="0.25">
      <c r="A142" s="51" t="s">
        <v>1528</v>
      </c>
      <c r="B142" s="68" t="s">
        <v>569</v>
      </c>
      <c r="C142" s="127" t="s">
        <v>80</v>
      </c>
      <c r="D142" s="127" t="s">
        <v>80</v>
      </c>
      <c r="E142" s="127"/>
      <c r="F142" s="127" t="s">
        <v>80</v>
      </c>
      <c r="G142" s="51"/>
    </row>
    <row r="143" spans="1:7" x14ac:dyDescent="0.25">
      <c r="A143" s="51" t="s">
        <v>1529</v>
      </c>
      <c r="B143" s="68" t="s">
        <v>569</v>
      </c>
      <c r="C143" s="127" t="s">
        <v>80</v>
      </c>
      <c r="D143" s="127" t="s">
        <v>80</v>
      </c>
      <c r="E143" s="127"/>
      <c r="F143" s="127" t="s">
        <v>80</v>
      </c>
      <c r="G143" s="51"/>
    </row>
    <row r="144" spans="1:7" x14ac:dyDescent="0.25">
      <c r="A144" s="51" t="s">
        <v>1530</v>
      </c>
      <c r="B144" s="68" t="s">
        <v>569</v>
      </c>
      <c r="C144" s="127" t="s">
        <v>80</v>
      </c>
      <c r="D144" s="127" t="s">
        <v>80</v>
      </c>
      <c r="E144" s="127"/>
      <c r="F144" s="127" t="s">
        <v>80</v>
      </c>
      <c r="G144" s="51"/>
    </row>
    <row r="145" spans="1:7" x14ac:dyDescent="0.25">
      <c r="A145" s="51" t="s">
        <v>1531</v>
      </c>
      <c r="B145" s="68" t="s">
        <v>569</v>
      </c>
      <c r="C145" s="127" t="s">
        <v>80</v>
      </c>
      <c r="D145" s="127" t="s">
        <v>80</v>
      </c>
      <c r="E145" s="127"/>
      <c r="F145" s="127" t="s">
        <v>80</v>
      </c>
      <c r="G145" s="51"/>
    </row>
    <row r="146" spans="1:7" x14ac:dyDescent="0.25">
      <c r="A146" s="51" t="s">
        <v>1532</v>
      </c>
      <c r="B146" s="68" t="s">
        <v>569</v>
      </c>
      <c r="C146" s="127" t="s">
        <v>80</v>
      </c>
      <c r="D146" s="127" t="s">
        <v>80</v>
      </c>
      <c r="E146" s="127"/>
      <c r="F146" s="127" t="s">
        <v>80</v>
      </c>
      <c r="G146" s="51"/>
    </row>
    <row r="147" spans="1:7" x14ac:dyDescent="0.25">
      <c r="A147" s="51" t="s">
        <v>1533</v>
      </c>
      <c r="B147" s="68" t="s">
        <v>569</v>
      </c>
      <c r="C147" s="127" t="s">
        <v>80</v>
      </c>
      <c r="D147" s="127" t="s">
        <v>80</v>
      </c>
      <c r="E147" s="127"/>
      <c r="F147" s="127" t="s">
        <v>80</v>
      </c>
      <c r="G147" s="51"/>
    </row>
    <row r="148" spans="1:7" x14ac:dyDescent="0.25">
      <c r="A148" s="51" t="s">
        <v>1534</v>
      </c>
      <c r="B148" s="68" t="s">
        <v>569</v>
      </c>
      <c r="C148" s="127" t="s">
        <v>80</v>
      </c>
      <c r="D148" s="127" t="s">
        <v>80</v>
      </c>
      <c r="E148" s="127"/>
      <c r="F148" s="127" t="s">
        <v>80</v>
      </c>
      <c r="G148" s="51"/>
    </row>
    <row r="149" spans="1:7" ht="15" customHeight="1" x14ac:dyDescent="0.25">
      <c r="A149" s="70"/>
      <c r="B149" s="71" t="s">
        <v>600</v>
      </c>
      <c r="C149" s="70" t="s">
        <v>476</v>
      </c>
      <c r="D149" s="70" t="s">
        <v>477</v>
      </c>
      <c r="E149" s="72"/>
      <c r="F149" s="73" t="s">
        <v>445</v>
      </c>
      <c r="G149" s="73"/>
    </row>
    <row r="150" spans="1:7" x14ac:dyDescent="0.25">
      <c r="A150" s="51" t="s">
        <v>601</v>
      </c>
      <c r="B150" s="51" t="s">
        <v>602</v>
      </c>
      <c r="C150" s="127">
        <v>0.32200000000000001</v>
      </c>
      <c r="D150" s="127">
        <v>0.247</v>
      </c>
      <c r="E150" s="128"/>
      <c r="F150" s="127">
        <v>0.27500000000000002</v>
      </c>
    </row>
    <row r="151" spans="1:7" x14ac:dyDescent="0.25">
      <c r="A151" s="51" t="s">
        <v>603</v>
      </c>
      <c r="B151" s="51" t="s">
        <v>604</v>
      </c>
      <c r="C151" s="127">
        <v>0.67800000000000005</v>
      </c>
      <c r="D151" s="127">
        <v>0.753</v>
      </c>
      <c r="E151" s="128"/>
      <c r="F151" s="127">
        <v>0.72499999999999998</v>
      </c>
    </row>
    <row r="152" spans="1:7" x14ac:dyDescent="0.25">
      <c r="A152" s="51" t="s">
        <v>605</v>
      </c>
      <c r="B152" s="51" t="s">
        <v>134</v>
      </c>
      <c r="C152" s="127">
        <v>0</v>
      </c>
      <c r="D152" s="127">
        <v>0</v>
      </c>
      <c r="E152" s="128"/>
      <c r="F152" s="127">
        <v>0</v>
      </c>
    </row>
    <row r="153" spans="1:7" outlineLevel="1" x14ac:dyDescent="0.25">
      <c r="A153" s="51" t="s">
        <v>606</v>
      </c>
      <c r="B153" s="51" t="s">
        <v>3129</v>
      </c>
      <c r="C153" s="127"/>
      <c r="D153" s="127"/>
      <c r="E153" s="128"/>
      <c r="F153" s="127"/>
    </row>
    <row r="154" spans="1:7" outlineLevel="1" x14ac:dyDescent="0.25">
      <c r="A154" s="51" t="s">
        <v>607</v>
      </c>
      <c r="B154" s="51" t="s">
        <v>3130</v>
      </c>
      <c r="C154" s="127" t="s">
        <v>3121</v>
      </c>
      <c r="D154" s="127" t="s">
        <v>3121</v>
      </c>
      <c r="E154" s="128"/>
      <c r="F154" s="127" t="s">
        <v>3121</v>
      </c>
    </row>
    <row r="155" spans="1:7" outlineLevel="1" x14ac:dyDescent="0.25">
      <c r="A155" s="51" t="s">
        <v>608</v>
      </c>
      <c r="B155" s="51" t="s">
        <v>3131</v>
      </c>
      <c r="C155" s="127"/>
      <c r="D155" s="127"/>
      <c r="E155" s="128"/>
      <c r="F155" s="127"/>
    </row>
    <row r="156" spans="1:7" outlineLevel="1" x14ac:dyDescent="0.25">
      <c r="A156" s="51" t="s">
        <v>609</v>
      </c>
      <c r="B156" s="51" t="s">
        <v>3132</v>
      </c>
      <c r="C156" s="127">
        <v>0.67800000000000005</v>
      </c>
      <c r="D156" s="127">
        <v>0.753</v>
      </c>
      <c r="E156" s="128"/>
      <c r="F156" s="127">
        <v>0.72499999999999998</v>
      </c>
    </row>
    <row r="157" spans="1:7" outlineLevel="1" x14ac:dyDescent="0.25">
      <c r="A157" s="51" t="s">
        <v>610</v>
      </c>
      <c r="B157" s="51" t="s">
        <v>3133</v>
      </c>
      <c r="C157" s="127">
        <v>0.32200000000000001</v>
      </c>
      <c r="D157" s="127">
        <v>0.247</v>
      </c>
      <c r="E157" s="128"/>
      <c r="F157" s="127">
        <v>0.27500000000000002</v>
      </c>
    </row>
    <row r="158" spans="1:7" outlineLevel="1" x14ac:dyDescent="0.25">
      <c r="A158" s="51" t="s">
        <v>611</v>
      </c>
      <c r="B158" s="51" t="s">
        <v>3134</v>
      </c>
      <c r="C158" s="127" t="s">
        <v>3121</v>
      </c>
      <c r="D158" s="127" t="s">
        <v>3121</v>
      </c>
      <c r="E158" s="128"/>
      <c r="F158" s="127" t="s">
        <v>3121</v>
      </c>
    </row>
    <row r="159" spans="1:7" ht="15" customHeight="1" x14ac:dyDescent="0.25">
      <c r="A159" s="70"/>
      <c r="B159" s="71" t="s">
        <v>612</v>
      </c>
      <c r="C159" s="70" t="s">
        <v>476</v>
      </c>
      <c r="D159" s="70" t="s">
        <v>477</v>
      </c>
      <c r="E159" s="72"/>
      <c r="F159" s="73" t="s">
        <v>445</v>
      </c>
      <c r="G159" s="73"/>
    </row>
    <row r="160" spans="1:7" x14ac:dyDescent="0.25">
      <c r="A160" s="51" t="s">
        <v>613</v>
      </c>
      <c r="B160" s="51" t="s">
        <v>614</v>
      </c>
      <c r="C160" s="127" t="s">
        <v>3121</v>
      </c>
      <c r="D160" s="127" t="s">
        <v>3121</v>
      </c>
      <c r="E160" s="128"/>
      <c r="F160" s="127" t="s">
        <v>3121</v>
      </c>
    </row>
    <row r="161" spans="1:7" x14ac:dyDescent="0.25">
      <c r="A161" s="51" t="s">
        <v>615</v>
      </c>
      <c r="B161" s="51" t="s">
        <v>616</v>
      </c>
      <c r="C161" s="127">
        <v>1</v>
      </c>
      <c r="D161" s="127">
        <v>1</v>
      </c>
      <c r="E161" s="128"/>
      <c r="F161" s="127">
        <v>1</v>
      </c>
    </row>
    <row r="162" spans="1:7" x14ac:dyDescent="0.25">
      <c r="A162" s="51" t="s">
        <v>617</v>
      </c>
      <c r="B162" s="51" t="s">
        <v>134</v>
      </c>
      <c r="C162" s="127">
        <v>0</v>
      </c>
      <c r="D162" s="127">
        <v>0</v>
      </c>
      <c r="E162" s="128"/>
      <c r="F162" s="127">
        <v>0</v>
      </c>
    </row>
    <row r="163" spans="1:7" outlineLevel="1" x14ac:dyDescent="0.25">
      <c r="A163" s="51" t="s">
        <v>618</v>
      </c>
      <c r="E163" s="49"/>
    </row>
    <row r="164" spans="1:7" outlineLevel="1" x14ac:dyDescent="0.25">
      <c r="A164" s="51" t="s">
        <v>619</v>
      </c>
      <c r="E164" s="49"/>
    </row>
    <row r="165" spans="1:7" outlineLevel="1" x14ac:dyDescent="0.25">
      <c r="A165" s="51" t="s">
        <v>620</v>
      </c>
      <c r="E165" s="49"/>
    </row>
    <row r="166" spans="1:7" outlineLevel="1" x14ac:dyDescent="0.25">
      <c r="A166" s="51" t="s">
        <v>621</v>
      </c>
      <c r="E166" s="49"/>
    </row>
    <row r="167" spans="1:7" outlineLevel="1" x14ac:dyDescent="0.25">
      <c r="A167" s="51" t="s">
        <v>622</v>
      </c>
      <c r="E167" s="49"/>
    </row>
    <row r="168" spans="1:7" outlineLevel="1" x14ac:dyDescent="0.25">
      <c r="A168" s="51" t="s">
        <v>623</v>
      </c>
      <c r="E168" s="49"/>
    </row>
    <row r="169" spans="1:7" ht="15" customHeight="1" x14ac:dyDescent="0.25">
      <c r="A169" s="70"/>
      <c r="B169" s="71" t="s">
        <v>624</v>
      </c>
      <c r="C169" s="70" t="s">
        <v>476</v>
      </c>
      <c r="D169" s="70" t="s">
        <v>477</v>
      </c>
      <c r="E169" s="72"/>
      <c r="F169" s="73" t="s">
        <v>445</v>
      </c>
      <c r="G169" s="73"/>
    </row>
    <row r="170" spans="1:7" x14ac:dyDescent="0.25">
      <c r="A170" s="51" t="s">
        <v>625</v>
      </c>
      <c r="B170" s="47" t="s">
        <v>626</v>
      </c>
      <c r="C170" s="127" t="s">
        <v>3121</v>
      </c>
      <c r="D170" s="127" t="s">
        <v>3121</v>
      </c>
      <c r="E170" s="128"/>
      <c r="F170" s="127" t="s">
        <v>3121</v>
      </c>
    </row>
    <row r="171" spans="1:7" x14ac:dyDescent="0.25">
      <c r="A171" s="51" t="s">
        <v>627</v>
      </c>
      <c r="B171" s="47" t="s">
        <v>3043</v>
      </c>
      <c r="C171" s="127" t="s">
        <v>3121</v>
      </c>
      <c r="D171" s="127" t="s">
        <v>3121</v>
      </c>
      <c r="E171" s="128"/>
      <c r="F171" s="127" t="s">
        <v>3121</v>
      </c>
    </row>
    <row r="172" spans="1:7" x14ac:dyDescent="0.25">
      <c r="A172" s="51" t="s">
        <v>628</v>
      </c>
      <c r="B172" s="47" t="s">
        <v>3044</v>
      </c>
      <c r="C172" s="127" t="s">
        <v>3121</v>
      </c>
      <c r="D172" s="127" t="s">
        <v>3121</v>
      </c>
      <c r="E172" s="127"/>
      <c r="F172" s="127" t="s">
        <v>3121</v>
      </c>
    </row>
    <row r="173" spans="1:7" x14ac:dyDescent="0.25">
      <c r="A173" s="51" t="s">
        <v>629</v>
      </c>
      <c r="B173" s="47" t="s">
        <v>3045</v>
      </c>
      <c r="C173" s="127" t="s">
        <v>3121</v>
      </c>
      <c r="D173" s="127" t="s">
        <v>3121</v>
      </c>
      <c r="E173" s="127"/>
      <c r="F173" s="127" t="s">
        <v>3121</v>
      </c>
    </row>
    <row r="174" spans="1:7" x14ac:dyDescent="0.25">
      <c r="A174" s="51" t="s">
        <v>630</v>
      </c>
      <c r="B174" s="47" t="s">
        <v>3046</v>
      </c>
      <c r="C174" s="127">
        <v>1</v>
      </c>
      <c r="D174" s="127">
        <v>1</v>
      </c>
      <c r="E174" s="127"/>
      <c r="F174" s="127">
        <v>1</v>
      </c>
    </row>
    <row r="175" spans="1:7" outlineLevel="1" x14ac:dyDescent="0.25">
      <c r="A175" s="51" t="s">
        <v>631</v>
      </c>
      <c r="B175" s="66"/>
      <c r="C175" s="127"/>
      <c r="D175" s="127"/>
      <c r="E175" s="127"/>
      <c r="F175" s="127"/>
    </row>
    <row r="176" spans="1:7" outlineLevel="1" x14ac:dyDescent="0.25">
      <c r="A176" s="51" t="s">
        <v>632</v>
      </c>
      <c r="B176" s="66"/>
      <c r="C176" s="127"/>
      <c r="D176" s="127"/>
      <c r="E176" s="127"/>
      <c r="F176" s="127"/>
    </row>
    <row r="177" spans="1:7" outlineLevel="1" x14ac:dyDescent="0.25">
      <c r="A177" s="51" t="s">
        <v>633</v>
      </c>
      <c r="B177" s="47"/>
      <c r="C177" s="127"/>
      <c r="D177" s="127"/>
      <c r="E177" s="127"/>
      <c r="F177" s="127"/>
    </row>
    <row r="178" spans="1:7" outlineLevel="1" x14ac:dyDescent="0.25">
      <c r="A178" s="51" t="s">
        <v>634</v>
      </c>
      <c r="B178" s="47"/>
      <c r="C178" s="127"/>
      <c r="D178" s="127"/>
      <c r="E178" s="127"/>
      <c r="F178" s="127"/>
    </row>
    <row r="179" spans="1:7" ht="15" customHeight="1" x14ac:dyDescent="0.25">
      <c r="A179" s="70"/>
      <c r="B179" s="137" t="s">
        <v>635</v>
      </c>
      <c r="C179" s="70" t="s">
        <v>476</v>
      </c>
      <c r="D179" s="70" t="s">
        <v>477</v>
      </c>
      <c r="E179" s="70"/>
      <c r="F179" s="70" t="s">
        <v>445</v>
      </c>
      <c r="G179" s="73"/>
    </row>
    <row r="180" spans="1:7" x14ac:dyDescent="0.25">
      <c r="A180" s="51" t="s">
        <v>636</v>
      </c>
      <c r="B180" s="51" t="s">
        <v>637</v>
      </c>
      <c r="C180" s="184">
        <v>6.0000000000000001E-3</v>
      </c>
      <c r="D180" s="184">
        <v>6.0000000000000001E-3</v>
      </c>
      <c r="E180" s="128"/>
      <c r="F180" s="184">
        <v>6.0000000000000001E-3</v>
      </c>
    </row>
    <row r="181" spans="1:7" outlineLevel="1" x14ac:dyDescent="0.25">
      <c r="A181" s="51" t="s">
        <v>2659</v>
      </c>
      <c r="B181" s="121" t="s">
        <v>2658</v>
      </c>
      <c r="C181" s="184">
        <v>6.0000000000000001E-3</v>
      </c>
      <c r="D181" s="184">
        <v>6.0000000000000001E-3</v>
      </c>
      <c r="E181" s="128"/>
      <c r="F181" s="184">
        <v>6.0000000000000001E-3</v>
      </c>
    </row>
    <row r="182" spans="1:7" outlineLevel="1" x14ac:dyDescent="0.25">
      <c r="A182" s="51" t="s">
        <v>638</v>
      </c>
      <c r="B182" s="122"/>
      <c r="C182" s="127"/>
      <c r="D182" s="127"/>
      <c r="E182" s="128"/>
      <c r="F182" s="127"/>
    </row>
    <row r="183" spans="1:7" outlineLevel="1" x14ac:dyDescent="0.25">
      <c r="A183" s="51" t="s">
        <v>639</v>
      </c>
      <c r="B183" s="122"/>
      <c r="C183" s="127"/>
      <c r="D183" s="127"/>
      <c r="E183" s="128"/>
      <c r="F183" s="127"/>
    </row>
    <row r="184" spans="1:7" outlineLevel="1" x14ac:dyDescent="0.25">
      <c r="A184" s="51" t="s">
        <v>640</v>
      </c>
      <c r="B184" s="122"/>
      <c r="C184" s="127"/>
      <c r="D184" s="127"/>
      <c r="E184" s="128"/>
      <c r="F184" s="127"/>
    </row>
    <row r="185" spans="1:7" ht="18.75" x14ac:dyDescent="0.25">
      <c r="A185" s="123"/>
      <c r="B185" s="124" t="s">
        <v>442</v>
      </c>
      <c r="C185" s="123"/>
      <c r="D185" s="123"/>
      <c r="E185" s="123"/>
      <c r="F185" s="125"/>
      <c r="G185" s="125"/>
    </row>
    <row r="186" spans="1:7" ht="15" customHeight="1" x14ac:dyDescent="0.25">
      <c r="A186" s="70"/>
      <c r="B186" s="71" t="s">
        <v>641</v>
      </c>
      <c r="C186" s="70" t="s">
        <v>642</v>
      </c>
      <c r="D186" s="70" t="s">
        <v>643</v>
      </c>
      <c r="E186" s="72"/>
      <c r="F186" s="70" t="s">
        <v>476</v>
      </c>
      <c r="G186" s="70" t="s">
        <v>644</v>
      </c>
    </row>
    <row r="187" spans="1:7" x14ac:dyDescent="0.25">
      <c r="A187" s="51" t="s">
        <v>645</v>
      </c>
      <c r="B187" s="68" t="s">
        <v>646</v>
      </c>
      <c r="C187" s="132">
        <v>0.42</v>
      </c>
      <c r="E187" s="65"/>
      <c r="F187" s="83"/>
      <c r="G187" s="83"/>
    </row>
    <row r="188" spans="1:7" x14ac:dyDescent="0.25">
      <c r="A188" s="65"/>
      <c r="B188" s="94"/>
      <c r="C188" s="65"/>
      <c r="D188" s="65"/>
      <c r="E188" s="65"/>
      <c r="F188" s="83"/>
      <c r="G188" s="83"/>
    </row>
    <row r="189" spans="1:7" x14ac:dyDescent="0.25">
      <c r="B189" s="68" t="s">
        <v>647</v>
      </c>
      <c r="C189" s="65"/>
      <c r="D189" s="65"/>
      <c r="E189" s="65"/>
      <c r="F189" s="83"/>
      <c r="G189" s="83"/>
    </row>
    <row r="190" spans="1:7" x14ac:dyDescent="0.25">
      <c r="A190" s="51" t="s">
        <v>648</v>
      </c>
      <c r="B190" s="68" t="s">
        <v>3135</v>
      </c>
      <c r="C190" s="132">
        <v>150.91</v>
      </c>
      <c r="D190" s="133">
        <v>383</v>
      </c>
      <c r="E190" s="65"/>
      <c r="F190" s="139">
        <f>IF($C$214=0,"",IF(C190="[for completion]","",IF(C190="","",C190/$C$214)))</f>
        <v>0.92560107948969583</v>
      </c>
      <c r="G190" s="139">
        <f>IF($D$214=0,"",IF(D190="[for completion]","",IF(D190="","",D190/$D$214)))</f>
        <v>0.9948051948051948</v>
      </c>
    </row>
    <row r="191" spans="1:7" x14ac:dyDescent="0.25">
      <c r="A191" s="51" t="s">
        <v>649</v>
      </c>
      <c r="B191" s="68" t="s">
        <v>3136</v>
      </c>
      <c r="C191" s="132">
        <v>2.79</v>
      </c>
      <c r="D191" s="133">
        <v>1</v>
      </c>
      <c r="E191" s="65"/>
      <c r="F191" s="139">
        <f t="shared" ref="F191:F213" si="1">IF($C$214=0,"",IF(C191="[for completion]","",IF(C191="","",C191/$C$214)))</f>
        <v>1.7112365063788028E-2</v>
      </c>
      <c r="G191" s="139">
        <f t="shared" ref="G191:G213" si="2">IF($D$214=0,"",IF(D191="[for completion]","",IF(D191="","",D191/$D$214)))</f>
        <v>2.5974025974025974E-3</v>
      </c>
    </row>
    <row r="192" spans="1:7" x14ac:dyDescent="0.25">
      <c r="A192" s="51" t="s">
        <v>650</v>
      </c>
      <c r="B192" s="68" t="s">
        <v>3137</v>
      </c>
      <c r="C192" s="132">
        <v>9.34</v>
      </c>
      <c r="D192" s="133">
        <v>1</v>
      </c>
      <c r="E192" s="65"/>
      <c r="F192" s="139">
        <f t="shared" si="1"/>
        <v>5.7286555446516195E-2</v>
      </c>
      <c r="G192" s="139">
        <f t="shared" si="2"/>
        <v>2.5974025974025974E-3</v>
      </c>
    </row>
    <row r="193" spans="1:7" x14ac:dyDescent="0.25">
      <c r="A193" s="51" t="s">
        <v>651</v>
      </c>
      <c r="B193" s="68" t="s">
        <v>3138</v>
      </c>
      <c r="C193" s="132">
        <v>0</v>
      </c>
      <c r="D193" s="133">
        <v>0</v>
      </c>
      <c r="E193" s="65"/>
      <c r="F193" s="139">
        <f t="shared" si="1"/>
        <v>0</v>
      </c>
      <c r="G193" s="139">
        <f t="shared" si="2"/>
        <v>0</v>
      </c>
    </row>
    <row r="194" spans="1:7" x14ac:dyDescent="0.25">
      <c r="A194" s="51" t="s">
        <v>652</v>
      </c>
      <c r="B194" s="68" t="s">
        <v>3139</v>
      </c>
      <c r="C194" s="132">
        <v>0</v>
      </c>
      <c r="D194" s="133">
        <v>0</v>
      </c>
      <c r="E194" s="65"/>
      <c r="F194" s="139">
        <f t="shared" si="1"/>
        <v>0</v>
      </c>
      <c r="G194" s="139">
        <f t="shared" si="2"/>
        <v>0</v>
      </c>
    </row>
    <row r="195" spans="1:7" x14ac:dyDescent="0.25">
      <c r="A195" s="51" t="s">
        <v>653</v>
      </c>
      <c r="B195" s="68" t="s">
        <v>3140</v>
      </c>
      <c r="C195" s="132">
        <v>0</v>
      </c>
      <c r="D195" s="133">
        <v>0</v>
      </c>
      <c r="E195" s="65"/>
      <c r="F195" s="139">
        <f t="shared" si="1"/>
        <v>0</v>
      </c>
      <c r="G195" s="139">
        <f t="shared" si="2"/>
        <v>0</v>
      </c>
    </row>
    <row r="196" spans="1:7" x14ac:dyDescent="0.25">
      <c r="A196" s="51" t="s">
        <v>654</v>
      </c>
      <c r="B196" s="68" t="s">
        <v>569</v>
      </c>
      <c r="C196" s="132" t="s">
        <v>80</v>
      </c>
      <c r="D196" s="133" t="s">
        <v>80</v>
      </c>
      <c r="E196" s="65"/>
      <c r="F196" s="139" t="str">
        <f t="shared" si="1"/>
        <v/>
      </c>
      <c r="G196" s="139" t="str">
        <f t="shared" si="2"/>
        <v/>
      </c>
    </row>
    <row r="197" spans="1:7" x14ac:dyDescent="0.25">
      <c r="A197" s="51" t="s">
        <v>655</v>
      </c>
      <c r="B197" s="68" t="s">
        <v>569</v>
      </c>
      <c r="C197" s="132" t="s">
        <v>80</v>
      </c>
      <c r="D197" s="133" t="s">
        <v>80</v>
      </c>
      <c r="E197" s="65"/>
      <c r="F197" s="139" t="str">
        <f t="shared" si="1"/>
        <v/>
      </c>
      <c r="G197" s="139" t="str">
        <f t="shared" si="2"/>
        <v/>
      </c>
    </row>
    <row r="198" spans="1:7" x14ac:dyDescent="0.25">
      <c r="A198" s="51" t="s">
        <v>656</v>
      </c>
      <c r="B198" s="68" t="s">
        <v>569</v>
      </c>
      <c r="C198" s="132" t="s">
        <v>80</v>
      </c>
      <c r="D198" s="133" t="s">
        <v>80</v>
      </c>
      <c r="E198" s="65"/>
      <c r="F198" s="139" t="str">
        <f t="shared" si="1"/>
        <v/>
      </c>
      <c r="G198" s="139" t="str">
        <f t="shared" si="2"/>
        <v/>
      </c>
    </row>
    <row r="199" spans="1:7" x14ac:dyDescent="0.25">
      <c r="A199" s="51" t="s">
        <v>657</v>
      </c>
      <c r="B199" s="68" t="s">
        <v>569</v>
      </c>
      <c r="C199" s="132" t="s">
        <v>80</v>
      </c>
      <c r="D199" s="133" t="s">
        <v>80</v>
      </c>
      <c r="E199" s="68"/>
      <c r="F199" s="139" t="str">
        <f t="shared" si="1"/>
        <v/>
      </c>
      <c r="G199" s="139" t="str">
        <f t="shared" si="2"/>
        <v/>
      </c>
    </row>
    <row r="200" spans="1:7" x14ac:dyDescent="0.25">
      <c r="A200" s="51" t="s">
        <v>658</v>
      </c>
      <c r="B200" s="68" t="s">
        <v>569</v>
      </c>
      <c r="C200" s="132" t="s">
        <v>80</v>
      </c>
      <c r="D200" s="133" t="s">
        <v>80</v>
      </c>
      <c r="E200" s="68"/>
      <c r="F200" s="139" t="str">
        <f t="shared" si="1"/>
        <v/>
      </c>
      <c r="G200" s="139" t="str">
        <f t="shared" si="2"/>
        <v/>
      </c>
    </row>
    <row r="201" spans="1:7" x14ac:dyDescent="0.25">
      <c r="A201" s="51" t="s">
        <v>659</v>
      </c>
      <c r="B201" s="68" t="s">
        <v>569</v>
      </c>
      <c r="C201" s="132" t="s">
        <v>80</v>
      </c>
      <c r="D201" s="133" t="s">
        <v>80</v>
      </c>
      <c r="E201" s="68"/>
      <c r="F201" s="139" t="str">
        <f t="shared" si="1"/>
        <v/>
      </c>
      <c r="G201" s="139" t="str">
        <f t="shared" si="2"/>
        <v/>
      </c>
    </row>
    <row r="202" spans="1:7" x14ac:dyDescent="0.25">
      <c r="A202" s="51" t="s">
        <v>660</v>
      </c>
      <c r="B202" s="68" t="s">
        <v>569</v>
      </c>
      <c r="C202" s="132" t="s">
        <v>80</v>
      </c>
      <c r="D202" s="133" t="s">
        <v>80</v>
      </c>
      <c r="E202" s="68"/>
      <c r="F202" s="139" t="str">
        <f t="shared" si="1"/>
        <v/>
      </c>
      <c r="G202" s="139" t="str">
        <f t="shared" si="2"/>
        <v/>
      </c>
    </row>
    <row r="203" spans="1:7" x14ac:dyDescent="0.25">
      <c r="A203" s="51" t="s">
        <v>661</v>
      </c>
      <c r="B203" s="68" t="s">
        <v>569</v>
      </c>
      <c r="C203" s="132" t="s">
        <v>80</v>
      </c>
      <c r="D203" s="133" t="s">
        <v>80</v>
      </c>
      <c r="E203" s="68"/>
      <c r="F203" s="139" t="str">
        <f t="shared" si="1"/>
        <v/>
      </c>
      <c r="G203" s="139" t="str">
        <f t="shared" si="2"/>
        <v/>
      </c>
    </row>
    <row r="204" spans="1:7" x14ac:dyDescent="0.25">
      <c r="A204" s="51" t="s">
        <v>662</v>
      </c>
      <c r="B204" s="68" t="s">
        <v>569</v>
      </c>
      <c r="C204" s="132" t="s">
        <v>80</v>
      </c>
      <c r="D204" s="133" t="s">
        <v>80</v>
      </c>
      <c r="E204" s="68"/>
      <c r="F204" s="139" t="str">
        <f t="shared" si="1"/>
        <v/>
      </c>
      <c r="G204" s="139" t="str">
        <f t="shared" si="2"/>
        <v/>
      </c>
    </row>
    <row r="205" spans="1:7" x14ac:dyDescent="0.25">
      <c r="A205" s="51" t="s">
        <v>663</v>
      </c>
      <c r="B205" s="68" t="s">
        <v>569</v>
      </c>
      <c r="C205" s="132" t="s">
        <v>80</v>
      </c>
      <c r="D205" s="133" t="s">
        <v>80</v>
      </c>
      <c r="F205" s="139" t="str">
        <f t="shared" si="1"/>
        <v/>
      </c>
      <c r="G205" s="139" t="str">
        <f t="shared" si="2"/>
        <v/>
      </c>
    </row>
    <row r="206" spans="1:7" x14ac:dyDescent="0.25">
      <c r="A206" s="51" t="s">
        <v>664</v>
      </c>
      <c r="B206" s="68" t="s">
        <v>569</v>
      </c>
      <c r="C206" s="132" t="s">
        <v>80</v>
      </c>
      <c r="D206" s="133" t="s">
        <v>80</v>
      </c>
      <c r="E206" s="121"/>
      <c r="F206" s="139" t="str">
        <f t="shared" si="1"/>
        <v/>
      </c>
      <c r="G206" s="139" t="str">
        <f t="shared" si="2"/>
        <v/>
      </c>
    </row>
    <row r="207" spans="1:7" x14ac:dyDescent="0.25">
      <c r="A207" s="51" t="s">
        <v>665</v>
      </c>
      <c r="B207" s="68" t="s">
        <v>569</v>
      </c>
      <c r="C207" s="132" t="s">
        <v>80</v>
      </c>
      <c r="D207" s="133" t="s">
        <v>80</v>
      </c>
      <c r="E207" s="121"/>
      <c r="F207" s="139" t="str">
        <f t="shared" si="1"/>
        <v/>
      </c>
      <c r="G207" s="139" t="str">
        <f t="shared" si="2"/>
        <v/>
      </c>
    </row>
    <row r="208" spans="1:7" x14ac:dyDescent="0.25">
      <c r="A208" s="51" t="s">
        <v>666</v>
      </c>
      <c r="B208" s="68" t="s">
        <v>569</v>
      </c>
      <c r="C208" s="132" t="s">
        <v>80</v>
      </c>
      <c r="D208" s="133" t="s">
        <v>80</v>
      </c>
      <c r="E208" s="121"/>
      <c r="F208" s="139" t="str">
        <f t="shared" si="1"/>
        <v/>
      </c>
      <c r="G208" s="139" t="str">
        <f t="shared" si="2"/>
        <v/>
      </c>
    </row>
    <row r="209" spans="1:7" x14ac:dyDescent="0.25">
      <c r="A209" s="51" t="s">
        <v>667</v>
      </c>
      <c r="B209" s="68" t="s">
        <v>569</v>
      </c>
      <c r="C209" s="132" t="s">
        <v>80</v>
      </c>
      <c r="D209" s="133" t="s">
        <v>80</v>
      </c>
      <c r="E209" s="121"/>
      <c r="F209" s="139" t="str">
        <f t="shared" si="1"/>
        <v/>
      </c>
      <c r="G209" s="139" t="str">
        <f t="shared" si="2"/>
        <v/>
      </c>
    </row>
    <row r="210" spans="1:7" x14ac:dyDescent="0.25">
      <c r="A210" s="51" t="s">
        <v>668</v>
      </c>
      <c r="B210" s="68" t="s">
        <v>569</v>
      </c>
      <c r="C210" s="132" t="s">
        <v>80</v>
      </c>
      <c r="D210" s="133" t="s">
        <v>80</v>
      </c>
      <c r="E210" s="121"/>
      <c r="F210" s="139" t="str">
        <f t="shared" si="1"/>
        <v/>
      </c>
      <c r="G210" s="139" t="str">
        <f t="shared" si="2"/>
        <v/>
      </c>
    </row>
    <row r="211" spans="1:7" x14ac:dyDescent="0.25">
      <c r="A211" s="51" t="s">
        <v>669</v>
      </c>
      <c r="B211" s="68" t="s">
        <v>569</v>
      </c>
      <c r="C211" s="132" t="s">
        <v>80</v>
      </c>
      <c r="D211" s="133" t="s">
        <v>80</v>
      </c>
      <c r="E211" s="121"/>
      <c r="F211" s="139" t="str">
        <f t="shared" si="1"/>
        <v/>
      </c>
      <c r="G211" s="139" t="str">
        <f t="shared" si="2"/>
        <v/>
      </c>
    </row>
    <row r="212" spans="1:7" x14ac:dyDescent="0.25">
      <c r="A212" s="51" t="s">
        <v>670</v>
      </c>
      <c r="B212" s="68" t="s">
        <v>569</v>
      </c>
      <c r="C212" s="132" t="s">
        <v>80</v>
      </c>
      <c r="D212" s="133" t="s">
        <v>80</v>
      </c>
      <c r="E212" s="121"/>
      <c r="F212" s="139" t="str">
        <f t="shared" si="1"/>
        <v/>
      </c>
      <c r="G212" s="139" t="str">
        <f t="shared" si="2"/>
        <v/>
      </c>
    </row>
    <row r="213" spans="1:7" x14ac:dyDescent="0.25">
      <c r="A213" s="51" t="s">
        <v>671</v>
      </c>
      <c r="B213" s="68" t="s">
        <v>569</v>
      </c>
      <c r="C213" s="132" t="s">
        <v>80</v>
      </c>
      <c r="D213" s="133" t="s">
        <v>80</v>
      </c>
      <c r="E213" s="121"/>
      <c r="F213" s="139" t="str">
        <f t="shared" si="1"/>
        <v/>
      </c>
      <c r="G213" s="139" t="str">
        <f t="shared" si="2"/>
        <v/>
      </c>
    </row>
    <row r="214" spans="1:7" x14ac:dyDescent="0.25">
      <c r="A214" s="51" t="s">
        <v>672</v>
      </c>
      <c r="B214" s="78" t="s">
        <v>136</v>
      </c>
      <c r="C214" s="134">
        <f>SUM(C190:C213)</f>
        <v>163.04</v>
      </c>
      <c r="D214" s="76">
        <f>SUM(D190:D213)</f>
        <v>385</v>
      </c>
      <c r="E214" s="121"/>
      <c r="F214" s="148">
        <f>SUM(F190:F213)</f>
        <v>1</v>
      </c>
      <c r="G214" s="148">
        <f>SUM(G190:G213)</f>
        <v>1</v>
      </c>
    </row>
    <row r="215" spans="1:7" ht="15" customHeight="1" x14ac:dyDescent="0.25">
      <c r="A215" s="70"/>
      <c r="B215" s="70" t="s">
        <v>673</v>
      </c>
      <c r="C215" s="70" t="s">
        <v>642</v>
      </c>
      <c r="D215" s="70" t="s">
        <v>643</v>
      </c>
      <c r="E215" s="72"/>
      <c r="F215" s="70" t="s">
        <v>476</v>
      </c>
      <c r="G215" s="70" t="s">
        <v>644</v>
      </c>
    </row>
    <row r="216" spans="1:7" x14ac:dyDescent="0.25">
      <c r="A216" s="51" t="s">
        <v>674</v>
      </c>
      <c r="B216" s="51" t="s">
        <v>675</v>
      </c>
      <c r="C216" s="127" t="s">
        <v>1193</v>
      </c>
      <c r="F216" s="147"/>
      <c r="G216" s="147"/>
    </row>
    <row r="217" spans="1:7" x14ac:dyDescent="0.25">
      <c r="F217" s="147"/>
      <c r="G217" s="147"/>
    </row>
    <row r="218" spans="1:7" x14ac:dyDescent="0.25">
      <c r="B218" s="68" t="s">
        <v>676</v>
      </c>
      <c r="F218" s="147"/>
      <c r="G218" s="147"/>
    </row>
    <row r="219" spans="1:7" x14ac:dyDescent="0.25">
      <c r="A219" s="51" t="s">
        <v>677</v>
      </c>
      <c r="B219" s="51" t="s">
        <v>678</v>
      </c>
      <c r="C219" s="132" t="s">
        <v>1193</v>
      </c>
      <c r="D219" s="133" t="s">
        <v>1193</v>
      </c>
      <c r="F219" s="139" t="str">
        <f t="shared" ref="F219:F233" si="3">IF($C$227=0,"",IF(C219="[for completion]","",C219/$C$227))</f>
        <v/>
      </c>
      <c r="G219" s="139" t="str">
        <f t="shared" ref="G219:G233" si="4">IF($D$227=0,"",IF(D219="[for completion]","",D219/$D$227))</f>
        <v/>
      </c>
    </row>
    <row r="220" spans="1:7" x14ac:dyDescent="0.25">
      <c r="A220" s="51" t="s">
        <v>679</v>
      </c>
      <c r="B220" s="51" t="s">
        <v>680</v>
      </c>
      <c r="C220" s="132" t="s">
        <v>1193</v>
      </c>
      <c r="D220" s="133" t="s">
        <v>1193</v>
      </c>
      <c r="F220" s="139" t="str">
        <f t="shared" si="3"/>
        <v/>
      </c>
      <c r="G220" s="139" t="str">
        <f t="shared" si="4"/>
        <v/>
      </c>
    </row>
    <row r="221" spans="1:7" x14ac:dyDescent="0.25">
      <c r="A221" s="51" t="s">
        <v>681</v>
      </c>
      <c r="B221" s="51" t="s">
        <v>682</v>
      </c>
      <c r="C221" s="132" t="s">
        <v>1193</v>
      </c>
      <c r="D221" s="133" t="s">
        <v>1193</v>
      </c>
      <c r="F221" s="139" t="str">
        <f t="shared" si="3"/>
        <v/>
      </c>
      <c r="G221" s="139" t="str">
        <f t="shared" si="4"/>
        <v/>
      </c>
    </row>
    <row r="222" spans="1:7" x14ac:dyDescent="0.25">
      <c r="A222" s="51" t="s">
        <v>683</v>
      </c>
      <c r="B222" s="51" t="s">
        <v>684</v>
      </c>
      <c r="C222" s="132" t="s">
        <v>1193</v>
      </c>
      <c r="D222" s="133" t="s">
        <v>1193</v>
      </c>
      <c r="F222" s="139" t="str">
        <f t="shared" si="3"/>
        <v/>
      </c>
      <c r="G222" s="139" t="str">
        <f t="shared" si="4"/>
        <v/>
      </c>
    </row>
    <row r="223" spans="1:7" x14ac:dyDescent="0.25">
      <c r="A223" s="51" t="s">
        <v>685</v>
      </c>
      <c r="B223" s="51" t="s">
        <v>686</v>
      </c>
      <c r="C223" s="132" t="s">
        <v>1193</v>
      </c>
      <c r="D223" s="133" t="s">
        <v>1193</v>
      </c>
      <c r="F223" s="139" t="str">
        <f t="shared" si="3"/>
        <v/>
      </c>
      <c r="G223" s="139" t="str">
        <f t="shared" si="4"/>
        <v/>
      </c>
    </row>
    <row r="224" spans="1:7" x14ac:dyDescent="0.25">
      <c r="A224" s="51" t="s">
        <v>687</v>
      </c>
      <c r="B224" s="51" t="s">
        <v>688</v>
      </c>
      <c r="C224" s="132" t="s">
        <v>1193</v>
      </c>
      <c r="D224" s="133" t="s">
        <v>1193</v>
      </c>
      <c r="F224" s="139" t="str">
        <f t="shared" si="3"/>
        <v/>
      </c>
      <c r="G224" s="139" t="str">
        <f t="shared" si="4"/>
        <v/>
      </c>
    </row>
    <row r="225" spans="1:7" x14ac:dyDescent="0.25">
      <c r="A225" s="51" t="s">
        <v>689</v>
      </c>
      <c r="B225" s="51" t="s">
        <v>690</v>
      </c>
      <c r="C225" s="132" t="s">
        <v>1193</v>
      </c>
      <c r="D225" s="133" t="s">
        <v>1193</v>
      </c>
      <c r="F225" s="139" t="str">
        <f t="shared" si="3"/>
        <v/>
      </c>
      <c r="G225" s="139" t="str">
        <f t="shared" si="4"/>
        <v/>
      </c>
    </row>
    <row r="226" spans="1:7" x14ac:dyDescent="0.25">
      <c r="A226" s="51" t="s">
        <v>691</v>
      </c>
      <c r="B226" s="51" t="s">
        <v>692</v>
      </c>
      <c r="C226" s="132" t="s">
        <v>1193</v>
      </c>
      <c r="D226" s="133" t="s">
        <v>1193</v>
      </c>
      <c r="F226" s="139" t="str">
        <f t="shared" si="3"/>
        <v/>
      </c>
      <c r="G226" s="139" t="str">
        <f t="shared" si="4"/>
        <v/>
      </c>
    </row>
    <row r="227" spans="1:7" x14ac:dyDescent="0.25">
      <c r="A227" s="51" t="s">
        <v>693</v>
      </c>
      <c r="B227" s="78" t="s">
        <v>136</v>
      </c>
      <c r="C227" s="132">
        <f>SUM(C219:C226)</f>
        <v>0</v>
      </c>
      <c r="D227" s="133">
        <f>SUM(D219:D226)</f>
        <v>0</v>
      </c>
      <c r="F227" s="127">
        <f>SUM(F219:F226)</f>
        <v>0</v>
      </c>
      <c r="G227" s="127">
        <f>SUM(G219:G226)</f>
        <v>0</v>
      </c>
    </row>
    <row r="228" spans="1:7" outlineLevel="1" x14ac:dyDescent="0.25">
      <c r="A228" s="51" t="s">
        <v>694</v>
      </c>
      <c r="B228" s="80" t="s">
        <v>695</v>
      </c>
      <c r="C228" s="132"/>
      <c r="D228" s="133"/>
      <c r="F228" s="139" t="str">
        <f t="shared" si="3"/>
        <v/>
      </c>
      <c r="G228" s="139" t="str">
        <f t="shared" si="4"/>
        <v/>
      </c>
    </row>
    <row r="229" spans="1:7" outlineLevel="1" x14ac:dyDescent="0.25">
      <c r="A229" s="51" t="s">
        <v>696</v>
      </c>
      <c r="B229" s="80" t="s">
        <v>697</v>
      </c>
      <c r="C229" s="132"/>
      <c r="D229" s="133"/>
      <c r="F229" s="139" t="str">
        <f t="shared" si="3"/>
        <v/>
      </c>
      <c r="G229" s="139" t="str">
        <f t="shared" si="4"/>
        <v/>
      </c>
    </row>
    <row r="230" spans="1:7" outlineLevel="1" x14ac:dyDescent="0.25">
      <c r="A230" s="51" t="s">
        <v>698</v>
      </c>
      <c r="B230" s="80" t="s">
        <v>699</v>
      </c>
      <c r="C230" s="132"/>
      <c r="D230" s="133"/>
      <c r="F230" s="139" t="str">
        <f t="shared" si="3"/>
        <v/>
      </c>
      <c r="G230" s="139" t="str">
        <f t="shared" si="4"/>
        <v/>
      </c>
    </row>
    <row r="231" spans="1:7" outlineLevel="1" x14ac:dyDescent="0.25">
      <c r="A231" s="51" t="s">
        <v>700</v>
      </c>
      <c r="B231" s="80" t="s">
        <v>701</v>
      </c>
      <c r="C231" s="132"/>
      <c r="D231" s="133"/>
      <c r="F231" s="139" t="str">
        <f t="shared" si="3"/>
        <v/>
      </c>
      <c r="G231" s="139" t="str">
        <f t="shared" si="4"/>
        <v/>
      </c>
    </row>
    <row r="232" spans="1:7" outlineLevel="1" x14ac:dyDescent="0.25">
      <c r="A232" s="51" t="s">
        <v>702</v>
      </c>
      <c r="B232" s="80" t="s">
        <v>703</v>
      </c>
      <c r="C232" s="132"/>
      <c r="D232" s="133"/>
      <c r="F232" s="139" t="str">
        <f t="shared" si="3"/>
        <v/>
      </c>
      <c r="G232" s="139" t="str">
        <f t="shared" si="4"/>
        <v/>
      </c>
    </row>
    <row r="233" spans="1:7" outlineLevel="1" x14ac:dyDescent="0.25">
      <c r="A233" s="51" t="s">
        <v>704</v>
      </c>
      <c r="B233" s="80" t="s">
        <v>705</v>
      </c>
      <c r="C233" s="132"/>
      <c r="D233" s="133"/>
      <c r="F233" s="139" t="str">
        <f t="shared" si="3"/>
        <v/>
      </c>
      <c r="G233" s="139" t="str">
        <f t="shared" si="4"/>
        <v/>
      </c>
    </row>
    <row r="234" spans="1:7" outlineLevel="1" x14ac:dyDescent="0.25">
      <c r="A234" s="51" t="s">
        <v>706</v>
      </c>
      <c r="B234" s="80"/>
      <c r="F234" s="139"/>
      <c r="G234" s="139"/>
    </row>
    <row r="235" spans="1:7" outlineLevel="1" x14ac:dyDescent="0.25">
      <c r="A235" s="51" t="s">
        <v>707</v>
      </c>
      <c r="B235" s="80"/>
      <c r="F235" s="139"/>
      <c r="G235" s="139"/>
    </row>
    <row r="236" spans="1:7" outlineLevel="1" x14ac:dyDescent="0.25">
      <c r="A236" s="51" t="s">
        <v>708</v>
      </c>
      <c r="B236" s="80"/>
      <c r="F236" s="139"/>
      <c r="G236" s="139"/>
    </row>
    <row r="237" spans="1:7" ht="15" customHeight="1" x14ac:dyDescent="0.25">
      <c r="A237" s="70"/>
      <c r="B237" s="70" t="s">
        <v>709</v>
      </c>
      <c r="C237" s="70" t="s">
        <v>642</v>
      </c>
      <c r="D237" s="70" t="s">
        <v>643</v>
      </c>
      <c r="E237" s="72"/>
      <c r="F237" s="70" t="s">
        <v>476</v>
      </c>
      <c r="G237" s="70" t="s">
        <v>644</v>
      </c>
    </row>
    <row r="238" spans="1:7" x14ac:dyDescent="0.25">
      <c r="A238" s="51" t="s">
        <v>710</v>
      </c>
      <c r="B238" s="51" t="s">
        <v>675</v>
      </c>
      <c r="C238" s="127">
        <v>0.36</v>
      </c>
      <c r="F238" s="147"/>
      <c r="G238" s="147"/>
    </row>
    <row r="239" spans="1:7" x14ac:dyDescent="0.25">
      <c r="F239" s="147"/>
      <c r="G239" s="147"/>
    </row>
    <row r="240" spans="1:7" x14ac:dyDescent="0.25">
      <c r="B240" s="68" t="s">
        <v>676</v>
      </c>
      <c r="F240" s="147"/>
      <c r="G240" s="147"/>
    </row>
    <row r="241" spans="1:7" x14ac:dyDescent="0.25">
      <c r="A241" s="51" t="s">
        <v>711</v>
      </c>
      <c r="B241" s="51" t="s">
        <v>678</v>
      </c>
      <c r="C241" s="132">
        <v>151.21</v>
      </c>
      <c r="D241" s="133" t="s">
        <v>1193</v>
      </c>
      <c r="F241" s="139">
        <f>IF($C$249=0,"",IF(C241="[Mark as ND1 if not relevant]","",C241/$C$249))</f>
        <v>0.92744111874386659</v>
      </c>
      <c r="G241" s="139" t="str">
        <f>IF($D$249=0,"",IF(D241="[Mark as ND1 if not relevant]","",D241/$D$249))</f>
        <v/>
      </c>
    </row>
    <row r="242" spans="1:7" x14ac:dyDescent="0.25">
      <c r="A242" s="51" t="s">
        <v>712</v>
      </c>
      <c r="B242" s="51" t="s">
        <v>680</v>
      </c>
      <c r="C242" s="132">
        <v>7.07</v>
      </c>
      <c r="D242" s="133" t="s">
        <v>1193</v>
      </c>
      <c r="F242" s="139">
        <f t="shared" ref="F242:F248" si="5">IF($C$249=0,"",IF(C242="[Mark as ND1 if not relevant]","",C242/$C$249))</f>
        <v>4.3363591756624145E-2</v>
      </c>
      <c r="G242" s="139" t="str">
        <f t="shared" ref="G242:G248" si="6">IF($D$249=0,"",IF(D242="[Mark as ND1 if not relevant]","",D242/$D$249))</f>
        <v/>
      </c>
    </row>
    <row r="243" spans="1:7" x14ac:dyDescent="0.25">
      <c r="A243" s="51" t="s">
        <v>713</v>
      </c>
      <c r="B243" s="51" t="s">
        <v>682</v>
      </c>
      <c r="C243" s="132">
        <v>2.4700000000000002</v>
      </c>
      <c r="D243" s="133" t="s">
        <v>1193</v>
      </c>
      <c r="F243" s="139">
        <f t="shared" si="5"/>
        <v>1.5149656526005891E-2</v>
      </c>
      <c r="G243" s="139" t="str">
        <f t="shared" si="6"/>
        <v/>
      </c>
    </row>
    <row r="244" spans="1:7" x14ac:dyDescent="0.25">
      <c r="A244" s="51" t="s">
        <v>714</v>
      </c>
      <c r="B244" s="51" t="s">
        <v>684</v>
      </c>
      <c r="C244" s="132">
        <v>1.0900000000000001</v>
      </c>
      <c r="D244" s="133" t="s">
        <v>1193</v>
      </c>
      <c r="F244" s="139">
        <f t="shared" si="5"/>
        <v>6.6854759568204126E-3</v>
      </c>
      <c r="G244" s="139" t="str">
        <f t="shared" si="6"/>
        <v/>
      </c>
    </row>
    <row r="245" spans="1:7" x14ac:dyDescent="0.25">
      <c r="A245" s="51" t="s">
        <v>715</v>
      </c>
      <c r="B245" s="51" t="s">
        <v>686</v>
      </c>
      <c r="C245" s="132">
        <v>0.38</v>
      </c>
      <c r="D245" s="133" t="s">
        <v>1193</v>
      </c>
      <c r="F245" s="139">
        <f t="shared" si="5"/>
        <v>2.3307163886162907E-3</v>
      </c>
      <c r="G245" s="139" t="str">
        <f t="shared" si="6"/>
        <v/>
      </c>
    </row>
    <row r="246" spans="1:7" x14ac:dyDescent="0.25">
      <c r="A246" s="51" t="s">
        <v>716</v>
      </c>
      <c r="B246" s="51" t="s">
        <v>688</v>
      </c>
      <c r="C246" s="132">
        <v>0.14000000000000001</v>
      </c>
      <c r="D246" s="133" t="s">
        <v>1193</v>
      </c>
      <c r="F246" s="139">
        <f t="shared" si="5"/>
        <v>8.5868498527968604E-4</v>
      </c>
      <c r="G246" s="139" t="str">
        <f t="shared" si="6"/>
        <v/>
      </c>
    </row>
    <row r="247" spans="1:7" x14ac:dyDescent="0.25">
      <c r="A247" s="51" t="s">
        <v>717</v>
      </c>
      <c r="B247" s="51" t="s">
        <v>690</v>
      </c>
      <c r="C247" s="132">
        <v>0.12</v>
      </c>
      <c r="D247" s="133" t="s">
        <v>1193</v>
      </c>
      <c r="F247" s="139">
        <f t="shared" si="5"/>
        <v>7.3601570166830226E-4</v>
      </c>
      <c r="G247" s="139" t="str">
        <f t="shared" si="6"/>
        <v/>
      </c>
    </row>
    <row r="248" spans="1:7" x14ac:dyDescent="0.25">
      <c r="A248" s="51" t="s">
        <v>718</v>
      </c>
      <c r="B248" s="51" t="s">
        <v>692</v>
      </c>
      <c r="C248" s="132">
        <v>0.56000000000000005</v>
      </c>
      <c r="D248" s="133" t="s">
        <v>1193</v>
      </c>
      <c r="F248" s="139">
        <f t="shared" si="5"/>
        <v>3.4347399411187442E-3</v>
      </c>
      <c r="G248" s="139" t="str">
        <f t="shared" si="6"/>
        <v/>
      </c>
    </row>
    <row r="249" spans="1:7" x14ac:dyDescent="0.25">
      <c r="A249" s="51" t="s">
        <v>719</v>
      </c>
      <c r="B249" s="78" t="s">
        <v>136</v>
      </c>
      <c r="C249" s="132">
        <f>SUM(C241:C248)</f>
        <v>163.04</v>
      </c>
      <c r="D249" s="133">
        <f>SUM(D241:D248)</f>
        <v>0</v>
      </c>
      <c r="F249" s="127">
        <f>SUM(F241:F248)</f>
        <v>1</v>
      </c>
      <c r="G249" s="127">
        <f>SUM(G241:G248)</f>
        <v>0</v>
      </c>
    </row>
    <row r="250" spans="1:7" outlineLevel="1" x14ac:dyDescent="0.25">
      <c r="A250" s="51" t="s">
        <v>720</v>
      </c>
      <c r="B250" s="80" t="s">
        <v>695</v>
      </c>
      <c r="C250" s="132">
        <v>0.12</v>
      </c>
      <c r="D250" s="133"/>
      <c r="F250" s="139">
        <f t="shared" ref="F250:F255" si="7">IF($C$249=0,"",IF(C250="[for completion]","",C250/$C$249))</f>
        <v>7.3601570166830226E-4</v>
      </c>
      <c r="G250" s="139" t="str">
        <f t="shared" ref="G250:G255" si="8">IF($D$249=0,"",IF(D250="[for completion]","",D250/$D$249))</f>
        <v/>
      </c>
    </row>
    <row r="251" spans="1:7" outlineLevel="1" x14ac:dyDescent="0.25">
      <c r="A251" s="51" t="s">
        <v>721</v>
      </c>
      <c r="B251" s="80" t="s">
        <v>697</v>
      </c>
      <c r="C251" s="132">
        <v>0.11</v>
      </c>
      <c r="D251" s="133"/>
      <c r="F251" s="139">
        <f t="shared" si="7"/>
        <v>6.7468105986261042E-4</v>
      </c>
      <c r="G251" s="139" t="str">
        <f t="shared" si="8"/>
        <v/>
      </c>
    </row>
    <row r="252" spans="1:7" outlineLevel="1" x14ac:dyDescent="0.25">
      <c r="A252" s="51" t="s">
        <v>722</v>
      </c>
      <c r="B252" s="80" t="s">
        <v>699</v>
      </c>
      <c r="C252" s="132">
        <v>0.11</v>
      </c>
      <c r="D252" s="133"/>
      <c r="F252" s="139">
        <f t="shared" si="7"/>
        <v>6.7468105986261042E-4</v>
      </c>
      <c r="G252" s="139" t="str">
        <f t="shared" si="8"/>
        <v/>
      </c>
    </row>
    <row r="253" spans="1:7" outlineLevel="1" x14ac:dyDescent="0.25">
      <c r="A253" s="51" t="s">
        <v>723</v>
      </c>
      <c r="B253" s="80" t="s">
        <v>701</v>
      </c>
      <c r="C253" s="132">
        <v>0.11</v>
      </c>
      <c r="D253" s="133"/>
      <c r="F253" s="139">
        <f t="shared" si="7"/>
        <v>6.7468105986261042E-4</v>
      </c>
      <c r="G253" s="139" t="str">
        <f t="shared" si="8"/>
        <v/>
      </c>
    </row>
    <row r="254" spans="1:7" outlineLevel="1" x14ac:dyDescent="0.25">
      <c r="A254" s="51" t="s">
        <v>724</v>
      </c>
      <c r="B254" s="80" t="s">
        <v>703</v>
      </c>
      <c r="C254" s="132">
        <v>0.11</v>
      </c>
      <c r="D254" s="133"/>
      <c r="F254" s="139">
        <f t="shared" si="7"/>
        <v>6.7468105986261042E-4</v>
      </c>
      <c r="G254" s="139" t="str">
        <f t="shared" si="8"/>
        <v/>
      </c>
    </row>
    <row r="255" spans="1:7" outlineLevel="1" x14ac:dyDescent="0.25">
      <c r="A255" s="51" t="s">
        <v>725</v>
      </c>
      <c r="B255" s="80" t="s">
        <v>705</v>
      </c>
      <c r="C255" s="132">
        <v>0</v>
      </c>
      <c r="D255" s="133"/>
      <c r="F255" s="139">
        <f t="shared" si="7"/>
        <v>0</v>
      </c>
      <c r="G255" s="139" t="str">
        <f t="shared" si="8"/>
        <v/>
      </c>
    </row>
    <row r="256" spans="1:7" outlineLevel="1" x14ac:dyDescent="0.25">
      <c r="A256" s="51" t="s">
        <v>726</v>
      </c>
      <c r="B256" s="80"/>
      <c r="F256" s="77"/>
      <c r="G256" s="77"/>
    </row>
    <row r="257" spans="1:14" outlineLevel="1" x14ac:dyDescent="0.25">
      <c r="A257" s="51" t="s">
        <v>727</v>
      </c>
      <c r="B257" s="80"/>
      <c r="F257" s="77"/>
      <c r="G257" s="77"/>
    </row>
    <row r="258" spans="1:14" outlineLevel="1" x14ac:dyDescent="0.25">
      <c r="A258" s="51" t="s">
        <v>728</v>
      </c>
      <c r="B258" s="80"/>
      <c r="F258" s="77"/>
      <c r="G258" s="77"/>
    </row>
    <row r="259" spans="1:14" ht="15" customHeight="1" x14ac:dyDescent="0.25">
      <c r="A259" s="70"/>
      <c r="B259" s="115" t="s">
        <v>729</v>
      </c>
      <c r="C259" s="70" t="s">
        <v>476</v>
      </c>
      <c r="D259" s="70"/>
      <c r="E259" s="72"/>
      <c r="F259" s="70"/>
      <c r="G259" s="70"/>
    </row>
    <row r="260" spans="1:14" x14ac:dyDescent="0.25">
      <c r="A260" s="51" t="s">
        <v>730</v>
      </c>
      <c r="B260" s="51" t="s">
        <v>731</v>
      </c>
      <c r="C260" s="127">
        <v>0.66295000000000004</v>
      </c>
      <c r="E260" s="121"/>
      <c r="F260" s="121"/>
      <c r="G260" s="121"/>
    </row>
    <row r="261" spans="1:14" x14ac:dyDescent="0.25">
      <c r="A261" s="51" t="s">
        <v>732</v>
      </c>
      <c r="B261" s="51" t="s">
        <v>733</v>
      </c>
      <c r="C261" s="127" t="s">
        <v>3121</v>
      </c>
      <c r="E261" s="121"/>
      <c r="F261" s="121"/>
    </row>
    <row r="262" spans="1:14" x14ac:dyDescent="0.25">
      <c r="A262" s="51" t="s">
        <v>734</v>
      </c>
      <c r="B262" s="51" t="s">
        <v>735</v>
      </c>
      <c r="C262" s="127">
        <v>0.25966</v>
      </c>
      <c r="E262" s="121"/>
      <c r="F262" s="121"/>
    </row>
    <row r="263" spans="1:14" x14ac:dyDescent="0.25">
      <c r="A263" s="51" t="s">
        <v>736</v>
      </c>
      <c r="B263" s="51" t="s">
        <v>2202</v>
      </c>
      <c r="C263" s="127">
        <v>6.9800000000000001E-2</v>
      </c>
      <c r="E263" s="121"/>
      <c r="F263" s="121"/>
    </row>
    <row r="264" spans="1:14" x14ac:dyDescent="0.25">
      <c r="A264" s="51" t="s">
        <v>1376</v>
      </c>
      <c r="B264" s="68" t="s">
        <v>1368</v>
      </c>
      <c r="C264" s="127">
        <v>0</v>
      </c>
      <c r="D264" s="65"/>
      <c r="E264" s="65"/>
      <c r="F264" s="83"/>
      <c r="G264" s="83"/>
      <c r="H264" s="49"/>
      <c r="I264" s="51"/>
      <c r="J264" s="51"/>
      <c r="K264" s="51"/>
      <c r="L264" s="49"/>
      <c r="M264" s="49"/>
      <c r="N264" s="49"/>
    </row>
    <row r="265" spans="1:14" x14ac:dyDescent="0.25">
      <c r="A265" s="51" t="s">
        <v>2203</v>
      </c>
      <c r="B265" s="51" t="s">
        <v>134</v>
      </c>
      <c r="C265" s="127">
        <v>7.5900000000000004E-3</v>
      </c>
      <c r="E265" s="121"/>
      <c r="F265" s="121"/>
    </row>
    <row r="266" spans="1:14" outlineLevel="1" x14ac:dyDescent="0.25">
      <c r="A266" s="51" t="s">
        <v>737</v>
      </c>
      <c r="B266" s="80" t="s">
        <v>739</v>
      </c>
      <c r="C266" s="149"/>
      <c r="E266" s="121"/>
      <c r="F266" s="121"/>
    </row>
    <row r="267" spans="1:14" outlineLevel="1" x14ac:dyDescent="0.25">
      <c r="A267" s="51" t="s">
        <v>738</v>
      </c>
      <c r="B267" s="80" t="s">
        <v>741</v>
      </c>
      <c r="C267" s="127"/>
      <c r="E267" s="121"/>
      <c r="F267" s="121"/>
    </row>
    <row r="268" spans="1:14" outlineLevel="1" x14ac:dyDescent="0.25">
      <c r="A268" s="51" t="s">
        <v>740</v>
      </c>
      <c r="B268" s="80" t="s">
        <v>743</v>
      </c>
      <c r="C268" s="127"/>
      <c r="E268" s="121"/>
      <c r="F268" s="121"/>
    </row>
    <row r="269" spans="1:14" outlineLevel="1" x14ac:dyDescent="0.25">
      <c r="A269" s="51" t="s">
        <v>742</v>
      </c>
      <c r="B269" s="80" t="s">
        <v>745</v>
      </c>
      <c r="C269" s="127"/>
      <c r="E269" s="121"/>
      <c r="F269" s="121"/>
    </row>
    <row r="270" spans="1:14" outlineLevel="1" x14ac:dyDescent="0.25">
      <c r="A270" s="51" t="s">
        <v>744</v>
      </c>
      <c r="B270" s="80" t="s">
        <v>138</v>
      </c>
      <c r="C270" s="127"/>
      <c r="E270" s="121"/>
      <c r="F270" s="121"/>
    </row>
    <row r="271" spans="1:14" outlineLevel="1" x14ac:dyDescent="0.25">
      <c r="A271" s="51" t="s">
        <v>746</v>
      </c>
      <c r="B271" s="80" t="s">
        <v>138</v>
      </c>
      <c r="C271" s="127"/>
      <c r="E271" s="121"/>
      <c r="F271" s="121"/>
    </row>
    <row r="272" spans="1:14" outlineLevel="1" x14ac:dyDescent="0.25">
      <c r="A272" s="51" t="s">
        <v>747</v>
      </c>
      <c r="B272" s="80" t="s">
        <v>138</v>
      </c>
      <c r="C272" s="127"/>
      <c r="E272" s="121"/>
      <c r="F272" s="121"/>
    </row>
    <row r="273" spans="1:7" outlineLevel="1" x14ac:dyDescent="0.25">
      <c r="A273" s="51" t="s">
        <v>748</v>
      </c>
      <c r="B273" s="80" t="s">
        <v>138</v>
      </c>
      <c r="C273" s="127"/>
      <c r="E273" s="121"/>
      <c r="F273" s="121"/>
    </row>
    <row r="274" spans="1:7" outlineLevel="1" x14ac:dyDescent="0.25">
      <c r="A274" s="51" t="s">
        <v>749</v>
      </c>
      <c r="B274" s="80" t="s">
        <v>138</v>
      </c>
      <c r="C274" s="127"/>
      <c r="E274" s="121"/>
      <c r="F274" s="121"/>
    </row>
    <row r="275" spans="1:7" outlineLevel="1" x14ac:dyDescent="0.25">
      <c r="A275" s="51" t="s">
        <v>750</v>
      </c>
      <c r="B275" s="80" t="s">
        <v>138</v>
      </c>
      <c r="C275" s="127"/>
      <c r="E275" s="121"/>
      <c r="F275" s="121"/>
    </row>
    <row r="276" spans="1:7" ht="15" customHeight="1" x14ac:dyDescent="0.25">
      <c r="A276" s="70"/>
      <c r="B276" s="115" t="s">
        <v>751</v>
      </c>
      <c r="C276" s="70" t="s">
        <v>476</v>
      </c>
      <c r="D276" s="70"/>
      <c r="E276" s="72"/>
      <c r="F276" s="70"/>
      <c r="G276" s="73"/>
    </row>
    <row r="277" spans="1:7" x14ac:dyDescent="0.25">
      <c r="A277" s="51" t="s">
        <v>6</v>
      </c>
      <c r="B277" s="51" t="s">
        <v>1369</v>
      </c>
      <c r="C277" s="127">
        <v>0.99029999999999996</v>
      </c>
      <c r="E277" s="49"/>
      <c r="F277" s="49"/>
    </row>
    <row r="278" spans="1:7" x14ac:dyDescent="0.25">
      <c r="A278" s="51" t="s">
        <v>752</v>
      </c>
      <c r="B278" s="51" t="s">
        <v>753</v>
      </c>
      <c r="C278" s="127">
        <v>0</v>
      </c>
      <c r="E278" s="49"/>
      <c r="F278" s="49"/>
    </row>
    <row r="279" spans="1:7" x14ac:dyDescent="0.25">
      <c r="A279" s="51" t="s">
        <v>754</v>
      </c>
      <c r="B279" s="51" t="s">
        <v>134</v>
      </c>
      <c r="C279" s="127">
        <v>9.7000000000000003E-3</v>
      </c>
      <c r="E279" s="49"/>
      <c r="F279" s="49"/>
    </row>
    <row r="280" spans="1:7" outlineLevel="1" x14ac:dyDescent="0.25">
      <c r="A280" s="51" t="s">
        <v>755</v>
      </c>
      <c r="C280" s="127"/>
      <c r="E280" s="49"/>
      <c r="F280" s="49"/>
    </row>
    <row r="281" spans="1:7" outlineLevel="1" x14ac:dyDescent="0.25">
      <c r="A281" s="51" t="s">
        <v>756</v>
      </c>
      <c r="C281" s="127"/>
      <c r="E281" s="49"/>
      <c r="F281" s="49"/>
    </row>
    <row r="282" spans="1:7" outlineLevel="1" x14ac:dyDescent="0.25">
      <c r="A282" s="51" t="s">
        <v>757</v>
      </c>
      <c r="C282" s="127"/>
      <c r="E282" s="49"/>
      <c r="F282" s="49"/>
    </row>
    <row r="283" spans="1:7" outlineLevel="1" x14ac:dyDescent="0.25">
      <c r="A283" s="51" t="s">
        <v>758</v>
      </c>
      <c r="C283" s="127"/>
      <c r="E283" s="49"/>
      <c r="F283" s="49"/>
    </row>
    <row r="284" spans="1:7" outlineLevel="1" x14ac:dyDescent="0.25">
      <c r="A284" s="51" t="s">
        <v>759</v>
      </c>
      <c r="C284" s="127"/>
      <c r="E284" s="49"/>
      <c r="F284" s="49"/>
    </row>
    <row r="285" spans="1:7" outlineLevel="1" x14ac:dyDescent="0.25">
      <c r="A285" s="51" t="s">
        <v>760</v>
      </c>
      <c r="C285" s="127"/>
      <c r="E285" s="49"/>
      <c r="F285" s="49"/>
    </row>
    <row r="286" spans="1:7" customFormat="1" x14ac:dyDescent="0.25">
      <c r="A286" s="71"/>
      <c r="B286" s="71" t="s">
        <v>2288</v>
      </c>
      <c r="C286" s="71" t="s">
        <v>105</v>
      </c>
      <c r="D286" s="71" t="s">
        <v>1636</v>
      </c>
      <c r="E286" s="71"/>
      <c r="F286" s="71" t="s">
        <v>476</v>
      </c>
      <c r="G286" s="71" t="s">
        <v>1895</v>
      </c>
    </row>
    <row r="287" spans="1:7" customFormat="1" x14ac:dyDescent="0.25">
      <c r="A287" s="51" t="s">
        <v>1974</v>
      </c>
      <c r="B287" s="68" t="s">
        <v>3141</v>
      </c>
      <c r="C287" s="132">
        <v>0</v>
      </c>
      <c r="D287" s="51">
        <v>0</v>
      </c>
      <c r="E287" s="57"/>
      <c r="F287" s="139">
        <f>IF($C$305=0,"",IF(C287="[For completion]","",C287/$C$305))</f>
        <v>0</v>
      </c>
      <c r="G287" s="139">
        <f>IF($D$305=0,"",IF(D287="[For completion]","",D287/$D$305))</f>
        <v>0</v>
      </c>
    </row>
    <row r="288" spans="1:7" customFormat="1" x14ac:dyDescent="0.25">
      <c r="A288" s="51" t="s">
        <v>1975</v>
      </c>
      <c r="B288" s="68" t="s">
        <v>3142</v>
      </c>
      <c r="C288" s="132">
        <v>1.01</v>
      </c>
      <c r="D288" s="51">
        <v>1</v>
      </c>
      <c r="E288" s="57"/>
      <c r="F288" s="139">
        <f t="shared" ref="F288:F304" si="9">IF($C$305=0,"",IF(C288="[For completion]","",C288/$C$305))</f>
        <v>6.1940390040475897E-3</v>
      </c>
      <c r="G288" s="139">
        <f t="shared" ref="G288:G304" si="10">IF($D$305=0,"",IF(D288="[For completion]","",D288/$D$305))</f>
        <v>2.5974025974025974E-3</v>
      </c>
    </row>
    <row r="289" spans="1:7" customFormat="1" x14ac:dyDescent="0.25">
      <c r="A289" s="51" t="s">
        <v>1976</v>
      </c>
      <c r="B289" s="68" t="s">
        <v>3143</v>
      </c>
      <c r="C289" s="132">
        <v>5.05</v>
      </c>
      <c r="D289" s="51">
        <v>11</v>
      </c>
      <c r="E289" s="57"/>
      <c r="F289" s="139">
        <f t="shared" si="9"/>
        <v>3.0970195020237949E-2</v>
      </c>
      <c r="G289" s="139">
        <f t="shared" si="10"/>
        <v>2.8571428571428571E-2</v>
      </c>
    </row>
    <row r="290" spans="1:7" customFormat="1" x14ac:dyDescent="0.25">
      <c r="A290" s="51" t="s">
        <v>1977</v>
      </c>
      <c r="B290" s="68" t="s">
        <v>3144</v>
      </c>
      <c r="C290" s="132">
        <v>4.97</v>
      </c>
      <c r="D290" s="51">
        <v>11</v>
      </c>
      <c r="E290" s="57"/>
      <c r="F290" s="139">
        <f t="shared" si="9"/>
        <v>3.0479578069422298E-2</v>
      </c>
      <c r="G290" s="139">
        <f t="shared" si="10"/>
        <v>2.8571428571428571E-2</v>
      </c>
    </row>
    <row r="291" spans="1:7" customFormat="1" x14ac:dyDescent="0.25">
      <c r="A291" s="51" t="s">
        <v>1978</v>
      </c>
      <c r="B291" s="68" t="s">
        <v>3145</v>
      </c>
      <c r="C291" s="132">
        <v>2.66</v>
      </c>
      <c r="D291" s="51">
        <v>9</v>
      </c>
      <c r="E291" s="57"/>
      <c r="F291" s="139">
        <f t="shared" si="9"/>
        <v>1.6313013614620387E-2</v>
      </c>
      <c r="G291" s="139">
        <f t="shared" si="10"/>
        <v>2.3376623376623377E-2</v>
      </c>
    </row>
    <row r="292" spans="1:7" customFormat="1" x14ac:dyDescent="0.25">
      <c r="A292" s="51" t="s">
        <v>1979</v>
      </c>
      <c r="B292" s="68" t="s">
        <v>3146</v>
      </c>
      <c r="C292" s="132">
        <v>1.64</v>
      </c>
      <c r="D292" s="51">
        <v>4</v>
      </c>
      <c r="E292" s="57"/>
      <c r="F292" s="139">
        <f t="shared" si="9"/>
        <v>1.0057647491720839E-2</v>
      </c>
      <c r="G292" s="139">
        <f t="shared" si="10"/>
        <v>1.038961038961039E-2</v>
      </c>
    </row>
    <row r="293" spans="1:7" customFormat="1" x14ac:dyDescent="0.25">
      <c r="A293" s="51" t="s">
        <v>1980</v>
      </c>
      <c r="B293" s="68" t="s">
        <v>3106</v>
      </c>
      <c r="C293" s="132">
        <v>2.77</v>
      </c>
      <c r="D293" s="51">
        <v>5</v>
      </c>
      <c r="E293" s="57"/>
      <c r="F293" s="139">
        <f t="shared" si="9"/>
        <v>1.6987611921991906E-2</v>
      </c>
      <c r="G293" s="139">
        <f t="shared" si="10"/>
        <v>1.2987012987012988E-2</v>
      </c>
    </row>
    <row r="294" spans="1:7" customFormat="1" x14ac:dyDescent="0.25">
      <c r="A294" s="51" t="s">
        <v>1981</v>
      </c>
      <c r="B294" s="68" t="s">
        <v>3147</v>
      </c>
      <c r="C294" s="132">
        <v>3.5</v>
      </c>
      <c r="D294" s="51">
        <v>8</v>
      </c>
      <c r="E294" s="57"/>
      <c r="F294" s="139">
        <f t="shared" si="9"/>
        <v>2.1464491598184716E-2</v>
      </c>
      <c r="G294" s="139">
        <f t="shared" si="10"/>
        <v>2.0779220779220779E-2</v>
      </c>
    </row>
    <row r="295" spans="1:7" customFormat="1" x14ac:dyDescent="0.25">
      <c r="A295" s="51" t="s">
        <v>1982</v>
      </c>
      <c r="B295" s="68" t="s">
        <v>3148</v>
      </c>
      <c r="C295" s="132">
        <v>6.35</v>
      </c>
      <c r="D295" s="51">
        <v>14</v>
      </c>
      <c r="E295" s="57"/>
      <c r="F295" s="139">
        <f t="shared" si="9"/>
        <v>3.8942720470992273E-2</v>
      </c>
      <c r="G295" s="139">
        <f t="shared" si="10"/>
        <v>3.6363636363636362E-2</v>
      </c>
    </row>
    <row r="296" spans="1:7" customFormat="1" x14ac:dyDescent="0.25">
      <c r="A296" s="51" t="s">
        <v>1983</v>
      </c>
      <c r="B296" s="68" t="s">
        <v>3149</v>
      </c>
      <c r="C296" s="132">
        <v>30.8</v>
      </c>
      <c r="D296" s="51">
        <v>63</v>
      </c>
      <c r="E296" s="57"/>
      <c r="F296" s="139">
        <f t="shared" si="9"/>
        <v>0.18888752606402551</v>
      </c>
      <c r="G296" s="139">
        <f t="shared" si="10"/>
        <v>0.16363636363636364</v>
      </c>
    </row>
    <row r="297" spans="1:7" customFormat="1" x14ac:dyDescent="0.25">
      <c r="A297" s="51" t="s">
        <v>1984</v>
      </c>
      <c r="B297" s="68" t="s">
        <v>3150</v>
      </c>
      <c r="C297" s="132">
        <v>38.44</v>
      </c>
      <c r="D297" s="51">
        <v>88</v>
      </c>
      <c r="E297" s="57"/>
      <c r="F297" s="139">
        <f t="shared" si="9"/>
        <v>0.23574144486692014</v>
      </c>
      <c r="G297" s="139">
        <f t="shared" si="10"/>
        <v>0.22857142857142856</v>
      </c>
    </row>
    <row r="298" spans="1:7" customFormat="1" x14ac:dyDescent="0.25">
      <c r="A298" s="51" t="s">
        <v>1985</v>
      </c>
      <c r="B298" s="68" t="s">
        <v>3151</v>
      </c>
      <c r="C298" s="132">
        <v>26.58</v>
      </c>
      <c r="D298" s="51">
        <v>68</v>
      </c>
      <c r="E298" s="57"/>
      <c r="F298" s="139">
        <f t="shared" si="9"/>
        <v>0.16300748190849992</v>
      </c>
      <c r="G298" s="139">
        <f t="shared" si="10"/>
        <v>0.17662337662337663</v>
      </c>
    </row>
    <row r="299" spans="1:7" customFormat="1" x14ac:dyDescent="0.25">
      <c r="A299" s="51" t="s">
        <v>1986</v>
      </c>
      <c r="B299" s="68" t="s">
        <v>3152</v>
      </c>
      <c r="C299" s="132">
        <v>17.239999999999998</v>
      </c>
      <c r="D299" s="51">
        <v>46</v>
      </c>
      <c r="E299" s="57"/>
      <c r="F299" s="139">
        <f t="shared" si="9"/>
        <v>0.10572795290077271</v>
      </c>
      <c r="G299" s="139">
        <f t="shared" si="10"/>
        <v>0.11948051948051948</v>
      </c>
    </row>
    <row r="300" spans="1:7" customFormat="1" x14ac:dyDescent="0.25">
      <c r="A300" s="51" t="s">
        <v>1987</v>
      </c>
      <c r="B300" s="68" t="s">
        <v>3153</v>
      </c>
      <c r="C300" s="132">
        <v>16.559999999999999</v>
      </c>
      <c r="D300" s="51">
        <v>44</v>
      </c>
      <c r="E300" s="57"/>
      <c r="F300" s="139">
        <f t="shared" si="9"/>
        <v>0.10155770881883969</v>
      </c>
      <c r="G300" s="139">
        <f t="shared" si="10"/>
        <v>0.11428571428571428</v>
      </c>
    </row>
    <row r="301" spans="1:7" customFormat="1" x14ac:dyDescent="0.25">
      <c r="A301" s="51" t="s">
        <v>1988</v>
      </c>
      <c r="B301" s="68" t="s">
        <v>569</v>
      </c>
      <c r="C301" s="132" t="s">
        <v>80</v>
      </c>
      <c r="D301" s="51" t="s">
        <v>80</v>
      </c>
      <c r="E301" s="57"/>
      <c r="F301" s="139" t="str">
        <f t="shared" si="9"/>
        <v/>
      </c>
      <c r="G301" s="139" t="str">
        <f t="shared" si="10"/>
        <v/>
      </c>
    </row>
    <row r="302" spans="1:7" customFormat="1" x14ac:dyDescent="0.25">
      <c r="A302" s="51" t="s">
        <v>1989</v>
      </c>
      <c r="B302" s="68" t="s">
        <v>569</v>
      </c>
      <c r="C302" s="132" t="s">
        <v>80</v>
      </c>
      <c r="D302" s="51" t="s">
        <v>80</v>
      </c>
      <c r="E302" s="57"/>
      <c r="F302" s="139" t="str">
        <f t="shared" si="9"/>
        <v/>
      </c>
      <c r="G302" s="139" t="str">
        <f t="shared" si="10"/>
        <v/>
      </c>
    </row>
    <row r="303" spans="1:7" customFormat="1" x14ac:dyDescent="0.25">
      <c r="A303" s="51" t="s">
        <v>1990</v>
      </c>
      <c r="B303" s="68" t="s">
        <v>569</v>
      </c>
      <c r="C303" s="132" t="s">
        <v>80</v>
      </c>
      <c r="D303" s="51" t="s">
        <v>80</v>
      </c>
      <c r="E303" s="57"/>
      <c r="F303" s="139" t="str">
        <f t="shared" si="9"/>
        <v/>
      </c>
      <c r="G303" s="139" t="str">
        <f t="shared" si="10"/>
        <v/>
      </c>
    </row>
    <row r="304" spans="1:7" customFormat="1" x14ac:dyDescent="0.25">
      <c r="A304" s="51" t="s">
        <v>1991</v>
      </c>
      <c r="B304" s="68" t="s">
        <v>2029</v>
      </c>
      <c r="C304" s="132">
        <v>5.49</v>
      </c>
      <c r="D304" s="51">
        <v>13</v>
      </c>
      <c r="E304" s="57"/>
      <c r="F304" s="139">
        <f t="shared" si="9"/>
        <v>3.3668588249724025E-2</v>
      </c>
      <c r="G304" s="139">
        <f t="shared" si="10"/>
        <v>3.3766233766233764E-2</v>
      </c>
    </row>
    <row r="305" spans="1:7" customFormat="1" x14ac:dyDescent="0.25">
      <c r="A305" s="51" t="s">
        <v>1992</v>
      </c>
      <c r="B305" s="68" t="s">
        <v>136</v>
      </c>
      <c r="C305" s="132">
        <f>SUM(C287:C304)</f>
        <v>163.06</v>
      </c>
      <c r="D305" s="51">
        <f>SUM(D287:D304)</f>
        <v>385</v>
      </c>
      <c r="E305" s="57"/>
      <c r="F305" s="147">
        <f>SUM(F287:F304)</f>
        <v>1</v>
      </c>
      <c r="G305" s="147">
        <f>SUM(G287:G304)</f>
        <v>1</v>
      </c>
    </row>
    <row r="306" spans="1:7" customFormat="1" x14ac:dyDescent="0.25">
      <c r="A306" s="51" t="s">
        <v>1993</v>
      </c>
      <c r="B306" s="68"/>
      <c r="C306" s="51"/>
      <c r="D306" s="51"/>
      <c r="E306" s="57"/>
      <c r="F306" s="57"/>
      <c r="G306" s="57"/>
    </row>
    <row r="307" spans="1:7" customFormat="1" x14ac:dyDescent="0.25">
      <c r="A307" s="51" t="s">
        <v>1994</v>
      </c>
      <c r="B307" s="68"/>
      <c r="C307" s="51"/>
      <c r="D307" s="51"/>
      <c r="E307" s="57"/>
      <c r="F307" s="57"/>
      <c r="G307" s="57"/>
    </row>
    <row r="308" spans="1:7" customFormat="1" x14ac:dyDescent="0.25">
      <c r="A308" s="51" t="s">
        <v>1995</v>
      </c>
      <c r="B308" s="68"/>
      <c r="C308" s="51"/>
      <c r="D308" s="51"/>
      <c r="E308" s="57"/>
      <c r="F308" s="57"/>
      <c r="G308" s="57"/>
    </row>
    <row r="309" spans="1:7" customFormat="1" x14ac:dyDescent="0.25">
      <c r="A309" s="71"/>
      <c r="B309" s="71" t="s">
        <v>2326</v>
      </c>
      <c r="C309" s="71" t="s">
        <v>105</v>
      </c>
      <c r="D309" s="71" t="s">
        <v>1636</v>
      </c>
      <c r="E309" s="71"/>
      <c r="F309" s="71" t="s">
        <v>476</v>
      </c>
      <c r="G309" s="71" t="s">
        <v>1895</v>
      </c>
    </row>
    <row r="310" spans="1:7" customFormat="1" x14ac:dyDescent="0.25">
      <c r="A310" s="51" t="s">
        <v>1996</v>
      </c>
      <c r="B310" s="68" t="s">
        <v>3141</v>
      </c>
      <c r="C310" s="132">
        <v>0</v>
      </c>
      <c r="D310" s="51">
        <v>0</v>
      </c>
      <c r="E310" s="57"/>
      <c r="F310" s="139">
        <f>IF($C$328=0,"",IF(C310="[For completion]","",C310/$C$328))</f>
        <v>0</v>
      </c>
      <c r="G310" s="139">
        <f>IF($D$328=0,"",IF(D310="[For completion]","",D310/$D$328))</f>
        <v>0</v>
      </c>
    </row>
    <row r="311" spans="1:7" customFormat="1" x14ac:dyDescent="0.25">
      <c r="A311" s="51" t="s">
        <v>1997</v>
      </c>
      <c r="B311" s="68" t="s">
        <v>3142</v>
      </c>
      <c r="C311" s="132">
        <v>1.01</v>
      </c>
      <c r="D311" s="51">
        <v>1</v>
      </c>
      <c r="E311" s="57"/>
      <c r="F311" s="139">
        <f t="shared" ref="F311:F327" si="11">IF($C$328=0,"",IF(C311="[For completion]","",C311/$C$328))</f>
        <v>6.1940390040475897E-3</v>
      </c>
      <c r="G311" s="139">
        <f t="shared" ref="G311:G327" si="12">IF($D$328=0,"",IF(D311="[For completion]","",D311/$D$328))</f>
        <v>2.5974025974025974E-3</v>
      </c>
    </row>
    <row r="312" spans="1:7" customFormat="1" x14ac:dyDescent="0.25">
      <c r="A312" s="51" t="s">
        <v>1998</v>
      </c>
      <c r="B312" s="68" t="s">
        <v>3143</v>
      </c>
      <c r="C312" s="132">
        <v>5.05</v>
      </c>
      <c r="D312" s="51">
        <v>11</v>
      </c>
      <c r="E312" s="57"/>
      <c r="F312" s="139">
        <f t="shared" si="11"/>
        <v>3.0970195020237949E-2</v>
      </c>
      <c r="G312" s="139">
        <f t="shared" si="12"/>
        <v>2.8571428571428571E-2</v>
      </c>
    </row>
    <row r="313" spans="1:7" customFormat="1" x14ac:dyDescent="0.25">
      <c r="A313" s="51" t="s">
        <v>1999</v>
      </c>
      <c r="B313" s="68" t="s">
        <v>3144</v>
      </c>
      <c r="C313" s="132">
        <v>4.97</v>
      </c>
      <c r="D313" s="51">
        <v>11</v>
      </c>
      <c r="E313" s="57"/>
      <c r="F313" s="139">
        <f t="shared" si="11"/>
        <v>3.0479578069422298E-2</v>
      </c>
      <c r="G313" s="139">
        <f t="shared" si="12"/>
        <v>2.8571428571428571E-2</v>
      </c>
    </row>
    <row r="314" spans="1:7" customFormat="1" x14ac:dyDescent="0.25">
      <c r="A314" s="51" t="s">
        <v>2000</v>
      </c>
      <c r="B314" s="68" t="s">
        <v>3145</v>
      </c>
      <c r="C314" s="132">
        <v>2.66</v>
      </c>
      <c r="D314" s="51">
        <v>9</v>
      </c>
      <c r="E314" s="57"/>
      <c r="F314" s="139">
        <f t="shared" si="11"/>
        <v>1.6313013614620387E-2</v>
      </c>
      <c r="G314" s="139">
        <f t="shared" si="12"/>
        <v>2.3376623376623377E-2</v>
      </c>
    </row>
    <row r="315" spans="1:7" customFormat="1" x14ac:dyDescent="0.25">
      <c r="A315" s="51" t="s">
        <v>2001</v>
      </c>
      <c r="B315" s="68" t="s">
        <v>3146</v>
      </c>
      <c r="C315" s="132">
        <v>1.64</v>
      </c>
      <c r="D315" s="51">
        <v>4</v>
      </c>
      <c r="E315" s="57"/>
      <c r="F315" s="139">
        <f t="shared" si="11"/>
        <v>1.0057647491720839E-2</v>
      </c>
      <c r="G315" s="139">
        <f t="shared" si="12"/>
        <v>1.038961038961039E-2</v>
      </c>
    </row>
    <row r="316" spans="1:7" customFormat="1" x14ac:dyDescent="0.25">
      <c r="A316" s="51" t="s">
        <v>2002</v>
      </c>
      <c r="B316" s="68" t="s">
        <v>3106</v>
      </c>
      <c r="C316" s="132">
        <v>2.77</v>
      </c>
      <c r="D316" s="51">
        <v>5</v>
      </c>
      <c r="E316" s="57"/>
      <c r="F316" s="139">
        <f t="shared" si="11"/>
        <v>1.6987611921991906E-2</v>
      </c>
      <c r="G316" s="139">
        <f t="shared" si="12"/>
        <v>1.2987012987012988E-2</v>
      </c>
    </row>
    <row r="317" spans="1:7" customFormat="1" x14ac:dyDescent="0.25">
      <c r="A317" s="51" t="s">
        <v>2003</v>
      </c>
      <c r="B317" s="68" t="s">
        <v>3147</v>
      </c>
      <c r="C317" s="132">
        <v>3.5</v>
      </c>
      <c r="D317" s="51">
        <v>8</v>
      </c>
      <c r="E317" s="57"/>
      <c r="F317" s="139">
        <f t="shared" si="11"/>
        <v>2.1464491598184716E-2</v>
      </c>
      <c r="G317" s="139">
        <f t="shared" si="12"/>
        <v>2.0779220779220779E-2</v>
      </c>
    </row>
    <row r="318" spans="1:7" customFormat="1" x14ac:dyDescent="0.25">
      <c r="A318" s="51" t="s">
        <v>2004</v>
      </c>
      <c r="B318" s="68" t="s">
        <v>3148</v>
      </c>
      <c r="C318" s="132">
        <v>6.35</v>
      </c>
      <c r="D318" s="51">
        <v>14</v>
      </c>
      <c r="E318" s="57"/>
      <c r="F318" s="139">
        <f t="shared" si="11"/>
        <v>3.8942720470992273E-2</v>
      </c>
      <c r="G318" s="139">
        <f t="shared" si="12"/>
        <v>3.6363636363636362E-2</v>
      </c>
    </row>
    <row r="319" spans="1:7" customFormat="1" x14ac:dyDescent="0.25">
      <c r="A319" s="51" t="s">
        <v>2005</v>
      </c>
      <c r="B319" s="68" t="s">
        <v>3149</v>
      </c>
      <c r="C319" s="132">
        <v>30.8</v>
      </c>
      <c r="D319" s="51">
        <v>63</v>
      </c>
      <c r="E319" s="57"/>
      <c r="F319" s="139">
        <f t="shared" si="11"/>
        <v>0.18888752606402551</v>
      </c>
      <c r="G319" s="139">
        <f t="shared" si="12"/>
        <v>0.16363636363636364</v>
      </c>
    </row>
    <row r="320" spans="1:7" customFormat="1" x14ac:dyDescent="0.25">
      <c r="A320" s="51" t="s">
        <v>2106</v>
      </c>
      <c r="B320" s="68" t="s">
        <v>3150</v>
      </c>
      <c r="C320" s="132">
        <v>38.44</v>
      </c>
      <c r="D320" s="51">
        <v>88</v>
      </c>
      <c r="E320" s="57"/>
      <c r="F320" s="139">
        <f t="shared" si="11"/>
        <v>0.23574144486692014</v>
      </c>
      <c r="G320" s="139">
        <f t="shared" si="12"/>
        <v>0.22857142857142856</v>
      </c>
    </row>
    <row r="321" spans="1:7" customFormat="1" x14ac:dyDescent="0.25">
      <c r="A321" s="51" t="s">
        <v>2148</v>
      </c>
      <c r="B321" s="68" t="s">
        <v>3151</v>
      </c>
      <c r="C321" s="132">
        <v>26.58</v>
      </c>
      <c r="D321" s="51">
        <v>68</v>
      </c>
      <c r="E321" s="57"/>
      <c r="F321" s="139">
        <f>IF($C$328=0,"",IF(C321="[For completion]","",C321/$C$328))</f>
        <v>0.16300748190849992</v>
      </c>
      <c r="G321" s="139">
        <f t="shared" si="12"/>
        <v>0.17662337662337663</v>
      </c>
    </row>
    <row r="322" spans="1:7" customFormat="1" x14ac:dyDescent="0.25">
      <c r="A322" s="51" t="s">
        <v>2149</v>
      </c>
      <c r="B322" s="68" t="s">
        <v>3152</v>
      </c>
      <c r="C322" s="132">
        <v>17.239999999999998</v>
      </c>
      <c r="D322" s="51">
        <v>46</v>
      </c>
      <c r="E322" s="57"/>
      <c r="F322" s="139">
        <f t="shared" si="11"/>
        <v>0.10572795290077271</v>
      </c>
      <c r="G322" s="139">
        <f t="shared" si="12"/>
        <v>0.11948051948051948</v>
      </c>
    </row>
    <row r="323" spans="1:7" customFormat="1" x14ac:dyDescent="0.25">
      <c r="A323" s="51" t="s">
        <v>2150</v>
      </c>
      <c r="B323" s="68" t="s">
        <v>3153</v>
      </c>
      <c r="C323" s="132">
        <v>16.559999999999999</v>
      </c>
      <c r="D323" s="51">
        <v>44</v>
      </c>
      <c r="E323" s="57"/>
      <c r="F323" s="139">
        <f t="shared" si="11"/>
        <v>0.10155770881883969</v>
      </c>
      <c r="G323" s="139">
        <f t="shared" si="12"/>
        <v>0.11428571428571428</v>
      </c>
    </row>
    <row r="324" spans="1:7" customFormat="1" x14ac:dyDescent="0.25">
      <c r="A324" s="51" t="s">
        <v>2151</v>
      </c>
      <c r="B324" s="68" t="s">
        <v>569</v>
      </c>
      <c r="C324" s="132" t="s">
        <v>80</v>
      </c>
      <c r="D324" s="51" t="s">
        <v>80</v>
      </c>
      <c r="E324" s="57"/>
      <c r="F324" s="139" t="str">
        <f t="shared" si="11"/>
        <v/>
      </c>
      <c r="G324" s="139" t="str">
        <f t="shared" si="12"/>
        <v/>
      </c>
    </row>
    <row r="325" spans="1:7" customFormat="1" x14ac:dyDescent="0.25">
      <c r="A325" s="51" t="s">
        <v>2152</v>
      </c>
      <c r="B325" s="68" t="s">
        <v>569</v>
      </c>
      <c r="C325" s="132" t="s">
        <v>80</v>
      </c>
      <c r="D325" s="51" t="s">
        <v>80</v>
      </c>
      <c r="E325" s="57"/>
      <c r="F325" s="139" t="str">
        <f t="shared" si="11"/>
        <v/>
      </c>
      <c r="G325" s="139" t="str">
        <f t="shared" si="12"/>
        <v/>
      </c>
    </row>
    <row r="326" spans="1:7" customFormat="1" x14ac:dyDescent="0.25">
      <c r="A326" s="51" t="s">
        <v>2153</v>
      </c>
      <c r="B326" s="68" t="s">
        <v>569</v>
      </c>
      <c r="C326" s="132" t="s">
        <v>80</v>
      </c>
      <c r="D326" s="51" t="s">
        <v>80</v>
      </c>
      <c r="E326" s="57"/>
      <c r="F326" s="139" t="str">
        <f t="shared" si="11"/>
        <v/>
      </c>
      <c r="G326" s="139" t="str">
        <f t="shared" si="12"/>
        <v/>
      </c>
    </row>
    <row r="327" spans="1:7" customFormat="1" x14ac:dyDescent="0.25">
      <c r="A327" s="51" t="s">
        <v>2154</v>
      </c>
      <c r="B327" s="68" t="s">
        <v>2029</v>
      </c>
      <c r="C327" s="132">
        <v>5.49</v>
      </c>
      <c r="D327" s="51">
        <v>13</v>
      </c>
      <c r="E327" s="57"/>
      <c r="F327" s="139">
        <f t="shared" si="11"/>
        <v>3.3668588249724025E-2</v>
      </c>
      <c r="G327" s="139">
        <f t="shared" si="12"/>
        <v>3.3766233766233764E-2</v>
      </c>
    </row>
    <row r="328" spans="1:7" customFormat="1" x14ac:dyDescent="0.25">
      <c r="A328" s="51" t="s">
        <v>2155</v>
      </c>
      <c r="B328" s="68" t="s">
        <v>136</v>
      </c>
      <c r="C328" s="132">
        <f>SUM(C310:C327)</f>
        <v>163.06</v>
      </c>
      <c r="D328" s="51">
        <f>SUM(D310:D327)</f>
        <v>385</v>
      </c>
      <c r="E328" s="57"/>
      <c r="F328" s="147">
        <f>SUM(F310:F327)</f>
        <v>1</v>
      </c>
      <c r="G328" s="147">
        <f>SUM(G310:G327)</f>
        <v>1</v>
      </c>
    </row>
    <row r="329" spans="1:7" customFormat="1" x14ac:dyDescent="0.25">
      <c r="A329" s="51" t="s">
        <v>2006</v>
      </c>
      <c r="B329" s="68"/>
      <c r="C329" s="51"/>
      <c r="D329" s="51"/>
      <c r="E329" s="57"/>
      <c r="F329" s="57"/>
      <c r="G329" s="57"/>
    </row>
    <row r="330" spans="1:7" customFormat="1" x14ac:dyDescent="0.25">
      <c r="A330" s="51" t="s">
        <v>2156</v>
      </c>
      <c r="B330" s="68"/>
      <c r="C330" s="51"/>
      <c r="D330" s="51"/>
      <c r="E330" s="57"/>
      <c r="F330" s="57"/>
      <c r="G330" s="57"/>
    </row>
    <row r="331" spans="1:7" customFormat="1" x14ac:dyDescent="0.25">
      <c r="A331" s="51" t="s">
        <v>2157</v>
      </c>
      <c r="B331" s="68"/>
      <c r="C331" s="51"/>
      <c r="D331" s="51"/>
      <c r="E331" s="57"/>
      <c r="F331" s="57"/>
      <c r="G331" s="57"/>
    </row>
    <row r="332" spans="1:7" customFormat="1" x14ac:dyDescent="0.25">
      <c r="A332" s="71"/>
      <c r="B332" s="71" t="s">
        <v>2289</v>
      </c>
      <c r="C332" s="71" t="s">
        <v>105</v>
      </c>
      <c r="D332" s="71" t="s">
        <v>1636</v>
      </c>
      <c r="E332" s="71"/>
      <c r="F332" s="71" t="s">
        <v>476</v>
      </c>
      <c r="G332" s="71" t="s">
        <v>1895</v>
      </c>
    </row>
    <row r="333" spans="1:7" customFormat="1" x14ac:dyDescent="0.25">
      <c r="A333" s="51" t="s">
        <v>2158</v>
      </c>
      <c r="B333" s="68" t="s">
        <v>1629</v>
      </c>
      <c r="C333" s="132">
        <v>83.36</v>
      </c>
      <c r="D333" s="51">
        <v>217</v>
      </c>
      <c r="E333" s="57"/>
      <c r="F333" s="139">
        <f>IF($C$346=0,"",IF(C333="[For completion]","",C333/$C$346))</f>
        <v>0.51131693553333735</v>
      </c>
      <c r="G333" s="139">
        <f>IF($D$346=0,"",IF(D333="[For completion]","",D333/$D$346))</f>
        <v>0.5636363636363636</v>
      </c>
    </row>
    <row r="334" spans="1:7" customFormat="1" x14ac:dyDescent="0.25">
      <c r="A334" s="51" t="s">
        <v>2159</v>
      </c>
      <c r="B334" s="68" t="s">
        <v>1630</v>
      </c>
      <c r="C334" s="132">
        <v>48.7</v>
      </c>
      <c r="D334" s="51">
        <v>92</v>
      </c>
      <c r="E334" s="57"/>
      <c r="F334" s="139">
        <f t="shared" ref="F334:F345" si="13">IF($C$346=0,"",IF(C334="[For completion]","",C334/$C$346))</f>
        <v>0.29871802735692815</v>
      </c>
      <c r="G334" s="139">
        <f t="shared" ref="G334:G345" si="14">IF($D$346=0,"",IF(D334="[For completion]","",D334/$D$346))</f>
        <v>0.23896103896103896</v>
      </c>
    </row>
    <row r="335" spans="1:7" customFormat="1" x14ac:dyDescent="0.25">
      <c r="A335" s="51" t="s">
        <v>2160</v>
      </c>
      <c r="B335" s="68" t="s">
        <v>2307</v>
      </c>
      <c r="C335" s="132">
        <v>9.49</v>
      </c>
      <c r="D335" s="51">
        <v>26</v>
      </c>
      <c r="E335" s="57"/>
      <c r="F335" s="139">
        <f t="shared" si="13"/>
        <v>5.8210145372017408E-2</v>
      </c>
      <c r="G335" s="139">
        <f t="shared" si="14"/>
        <v>6.7532467532467527E-2</v>
      </c>
    </row>
    <row r="336" spans="1:7" customFormat="1" x14ac:dyDescent="0.25">
      <c r="A336" s="51" t="s">
        <v>2161</v>
      </c>
      <c r="B336" s="68" t="s">
        <v>1631</v>
      </c>
      <c r="C336" s="132">
        <v>3.08</v>
      </c>
      <c r="D336" s="51">
        <v>11</v>
      </c>
      <c r="E336" s="57"/>
      <c r="F336" s="139">
        <f t="shared" si="13"/>
        <v>1.8892228424216399E-2</v>
      </c>
      <c r="G336" s="139">
        <f t="shared" si="14"/>
        <v>2.8571428571428571E-2</v>
      </c>
    </row>
    <row r="337" spans="1:7" customFormat="1" x14ac:dyDescent="0.25">
      <c r="A337" s="51" t="s">
        <v>2162</v>
      </c>
      <c r="B337" s="68" t="s">
        <v>1632</v>
      </c>
      <c r="C337" s="132">
        <v>7.2</v>
      </c>
      <c r="D337" s="51">
        <v>20</v>
      </c>
      <c r="E337" s="57"/>
      <c r="F337" s="139">
        <f t="shared" si="13"/>
        <v>4.4163650861804571E-2</v>
      </c>
      <c r="G337" s="139">
        <f t="shared" si="14"/>
        <v>5.1948051948051951E-2</v>
      </c>
    </row>
    <row r="338" spans="1:7" customFormat="1" x14ac:dyDescent="0.25">
      <c r="A338" s="51" t="s">
        <v>2163</v>
      </c>
      <c r="B338" s="68" t="s">
        <v>1633</v>
      </c>
      <c r="C338" s="132">
        <v>2.4300000000000002</v>
      </c>
      <c r="D338" s="51">
        <v>7</v>
      </c>
      <c r="E338" s="57"/>
      <c r="F338" s="139">
        <f t="shared" si="13"/>
        <v>1.4905232165859043E-2</v>
      </c>
      <c r="G338" s="139">
        <f t="shared" si="14"/>
        <v>1.8181818181818181E-2</v>
      </c>
    </row>
    <row r="339" spans="1:7" customFormat="1" x14ac:dyDescent="0.25">
      <c r="A339" s="51" t="s">
        <v>2164</v>
      </c>
      <c r="B339" s="68" t="s">
        <v>1634</v>
      </c>
      <c r="C339" s="132">
        <v>3.72</v>
      </c>
      <c r="D339" s="51">
        <v>5</v>
      </c>
      <c r="E339" s="57"/>
      <c r="F339" s="139">
        <f t="shared" si="13"/>
        <v>2.2817886278599028E-2</v>
      </c>
      <c r="G339" s="139">
        <f t="shared" si="14"/>
        <v>1.2987012987012988E-2</v>
      </c>
    </row>
    <row r="340" spans="1:7" customFormat="1" x14ac:dyDescent="0.25">
      <c r="A340" s="51" t="s">
        <v>2165</v>
      </c>
      <c r="B340" s="68" t="s">
        <v>1635</v>
      </c>
      <c r="C340" s="132">
        <v>2.56</v>
      </c>
      <c r="D340" s="51">
        <v>3</v>
      </c>
      <c r="E340" s="57"/>
      <c r="F340" s="139">
        <f t="shared" si="13"/>
        <v>1.5702631417530512E-2</v>
      </c>
      <c r="G340" s="139">
        <f t="shared" si="14"/>
        <v>7.7922077922077922E-3</v>
      </c>
    </row>
    <row r="341" spans="1:7" customFormat="1" x14ac:dyDescent="0.25">
      <c r="A341" s="51" t="s">
        <v>2166</v>
      </c>
      <c r="B341" s="68" t="s">
        <v>2680</v>
      </c>
      <c r="C341" s="132">
        <v>1.28</v>
      </c>
      <c r="D341" s="51">
        <v>1</v>
      </c>
      <c r="E341" s="57"/>
      <c r="F341" s="139">
        <f t="shared" si="13"/>
        <v>7.8513157087652559E-3</v>
      </c>
      <c r="G341" s="139">
        <f t="shared" si="14"/>
        <v>2.5974025974025974E-3</v>
      </c>
    </row>
    <row r="342" spans="1:7" customFormat="1" x14ac:dyDescent="0.25">
      <c r="A342" s="51" t="s">
        <v>2167</v>
      </c>
      <c r="B342" s="51" t="s">
        <v>2683</v>
      </c>
      <c r="C342" s="132">
        <v>0</v>
      </c>
      <c r="D342" s="51">
        <v>0</v>
      </c>
      <c r="F342" s="139">
        <f t="shared" si="13"/>
        <v>0</v>
      </c>
      <c r="G342" s="139">
        <f t="shared" si="14"/>
        <v>0</v>
      </c>
    </row>
    <row r="343" spans="1:7" customFormat="1" x14ac:dyDescent="0.25">
      <c r="A343" s="51" t="s">
        <v>2168</v>
      </c>
      <c r="B343" s="51" t="s">
        <v>2681</v>
      </c>
      <c r="C343" s="132">
        <v>0</v>
      </c>
      <c r="D343" s="51">
        <v>0</v>
      </c>
      <c r="F343" s="139">
        <f t="shared" si="13"/>
        <v>0</v>
      </c>
      <c r="G343" s="139">
        <f t="shared" si="14"/>
        <v>0</v>
      </c>
    </row>
    <row r="344" spans="1:7" customFormat="1" x14ac:dyDescent="0.25">
      <c r="A344" s="51" t="s">
        <v>2677</v>
      </c>
      <c r="B344" s="68" t="s">
        <v>2682</v>
      </c>
      <c r="C344" s="132">
        <v>0</v>
      </c>
      <c r="D344" s="51">
        <v>0</v>
      </c>
      <c r="E344" s="57"/>
      <c r="F344" s="139">
        <f t="shared" si="13"/>
        <v>0</v>
      </c>
      <c r="G344" s="139">
        <f t="shared" si="14"/>
        <v>0</v>
      </c>
    </row>
    <row r="345" spans="1:7" customFormat="1" x14ac:dyDescent="0.25">
      <c r="A345" s="51" t="s">
        <v>2678</v>
      </c>
      <c r="B345" s="51" t="s">
        <v>2029</v>
      </c>
      <c r="C345" s="132">
        <v>1.21</v>
      </c>
      <c r="D345" s="51">
        <v>3</v>
      </c>
      <c r="F345" s="139">
        <f t="shared" si="13"/>
        <v>7.4219468809421565E-3</v>
      </c>
      <c r="G345" s="139">
        <f t="shared" si="14"/>
        <v>7.7922077922077922E-3</v>
      </c>
    </row>
    <row r="346" spans="1:7" customFormat="1" x14ac:dyDescent="0.25">
      <c r="A346" s="51" t="s">
        <v>2679</v>
      </c>
      <c r="B346" s="68" t="s">
        <v>136</v>
      </c>
      <c r="C346" s="132">
        <f>SUM(C333:C345)</f>
        <v>163.03000000000003</v>
      </c>
      <c r="D346" s="51">
        <f>SUM(D333:D345)</f>
        <v>385</v>
      </c>
      <c r="E346" s="57"/>
      <c r="F346" s="147">
        <f>SUM(F333:F345)</f>
        <v>0.99999999999999978</v>
      </c>
      <c r="G346" s="147">
        <f>SUM(G333:G345)</f>
        <v>1</v>
      </c>
    </row>
    <row r="347" spans="1:7" customFormat="1" x14ac:dyDescent="0.25">
      <c r="A347" s="51" t="s">
        <v>2169</v>
      </c>
      <c r="B347" s="68"/>
      <c r="C347" s="132"/>
      <c r="D347" s="51"/>
      <c r="E347" s="57"/>
      <c r="F347" s="147"/>
      <c r="G347" s="147"/>
    </row>
    <row r="348" spans="1:7" customFormat="1" x14ac:dyDescent="0.25">
      <c r="A348" s="51" t="s">
        <v>2684</v>
      </c>
      <c r="B348" s="68"/>
      <c r="C348" s="132"/>
      <c r="D348" s="51"/>
      <c r="E348" s="57"/>
      <c r="F348" s="147"/>
      <c r="G348" s="147"/>
    </row>
    <row r="349" spans="1:7" customFormat="1" x14ac:dyDescent="0.25">
      <c r="A349" s="51" t="s">
        <v>2685</v>
      </c>
    </row>
    <row r="350" spans="1:7" customFormat="1" x14ac:dyDescent="0.25">
      <c r="A350" s="51" t="s">
        <v>2686</v>
      </c>
    </row>
    <row r="351" spans="1:7" customFormat="1" x14ac:dyDescent="0.25">
      <c r="A351" s="51" t="s">
        <v>2687</v>
      </c>
      <c r="B351" s="68"/>
      <c r="C351" s="132"/>
      <c r="D351" s="51"/>
      <c r="E351" s="57"/>
      <c r="F351" s="147"/>
      <c r="G351" s="147"/>
    </row>
    <row r="352" spans="1:7" customFormat="1" x14ac:dyDescent="0.25">
      <c r="A352" s="51" t="s">
        <v>2688</v>
      </c>
      <c r="B352" s="68"/>
      <c r="C352" s="132"/>
      <c r="D352" s="51"/>
      <c r="E352" s="57"/>
      <c r="F352" s="147"/>
      <c r="G352" s="147"/>
    </row>
    <row r="353" spans="1:7" customFormat="1" x14ac:dyDescent="0.25">
      <c r="A353" s="51" t="s">
        <v>2689</v>
      </c>
      <c r="B353" s="68"/>
      <c r="C353" s="132"/>
      <c r="D353" s="51"/>
      <c r="E353" s="57"/>
      <c r="F353" s="147"/>
      <c r="G353" s="147"/>
    </row>
    <row r="354" spans="1:7" customFormat="1" x14ac:dyDescent="0.25">
      <c r="A354" s="51" t="s">
        <v>2690</v>
      </c>
      <c r="B354" s="68"/>
      <c r="C354" s="132"/>
      <c r="D354" s="51"/>
      <c r="E354" s="57"/>
      <c r="F354" s="147"/>
      <c r="G354" s="147"/>
    </row>
    <row r="355" spans="1:7" customFormat="1" x14ac:dyDescent="0.25">
      <c r="A355" s="51" t="s">
        <v>2691</v>
      </c>
      <c r="B355" s="68"/>
      <c r="C355" s="51"/>
      <c r="D355" s="51"/>
      <c r="E355" s="57"/>
      <c r="F355" s="57"/>
      <c r="G355" s="57"/>
    </row>
    <row r="356" spans="1:7" customFormat="1" x14ac:dyDescent="0.25">
      <c r="A356" s="51" t="s">
        <v>2707</v>
      </c>
      <c r="B356" s="68"/>
      <c r="C356" s="51"/>
      <c r="D356" s="51"/>
      <c r="E356" s="57"/>
      <c r="F356" s="57"/>
      <c r="G356" s="57"/>
    </row>
    <row r="357" spans="1:7" customFormat="1" x14ac:dyDescent="0.25">
      <c r="A357" s="71"/>
      <c r="B357" s="71" t="s">
        <v>2290</v>
      </c>
      <c r="C357" s="71" t="s">
        <v>105</v>
      </c>
      <c r="D357" s="71" t="s">
        <v>1636</v>
      </c>
      <c r="E357" s="71"/>
      <c r="F357" s="71" t="s">
        <v>476</v>
      </c>
      <c r="G357" s="71" t="s">
        <v>1895</v>
      </c>
    </row>
    <row r="358" spans="1:7" customFormat="1" x14ac:dyDescent="0.25">
      <c r="A358" s="51" t="s">
        <v>2483</v>
      </c>
      <c r="B358" s="68" t="s">
        <v>2017</v>
      </c>
      <c r="C358" s="132">
        <v>106.27</v>
      </c>
      <c r="D358" s="51">
        <v>269</v>
      </c>
      <c r="E358" s="57"/>
      <c r="F358" s="139">
        <f>IF($C$365=0,"",IF(C358="[For completion]","",C358/$C$365))</f>
        <v>0.65176326280282126</v>
      </c>
      <c r="G358" s="139">
        <f>IF($D$365=0,"",IF(D358="[For completion]","",D358/$D$365))</f>
        <v>0.69870129870129871</v>
      </c>
    </row>
    <row r="359" spans="1:7" customFormat="1" x14ac:dyDescent="0.25">
      <c r="A359" s="51" t="s">
        <v>2484</v>
      </c>
      <c r="B359" s="153" t="s">
        <v>2018</v>
      </c>
      <c r="C359" s="132">
        <v>41.75</v>
      </c>
      <c r="D359" s="51">
        <v>76</v>
      </c>
      <c r="E359" s="57"/>
      <c r="F359" s="139">
        <f t="shared" ref="F359:F364" si="15">IF($C$365=0,"",IF(C359="[For completion]","",C359/$C$365))</f>
        <v>0.25605642440969029</v>
      </c>
      <c r="G359" s="139">
        <f t="shared" ref="G359:G364" si="16">IF($D$365=0,"",IF(D359="[For completion]","",D359/$D$365))</f>
        <v>0.19740259740259741</v>
      </c>
    </row>
    <row r="360" spans="1:7" customFormat="1" x14ac:dyDescent="0.25">
      <c r="A360" s="51" t="s">
        <v>2485</v>
      </c>
      <c r="B360" s="68" t="s">
        <v>2019</v>
      </c>
      <c r="C360" s="132">
        <v>0</v>
      </c>
      <c r="D360" s="51">
        <v>0</v>
      </c>
      <c r="E360" s="57"/>
      <c r="F360" s="139">
        <f t="shared" si="15"/>
        <v>0</v>
      </c>
      <c r="G360" s="139">
        <f t="shared" si="16"/>
        <v>0</v>
      </c>
    </row>
    <row r="361" spans="1:7" customFormat="1" x14ac:dyDescent="0.25">
      <c r="A361" s="51" t="s">
        <v>2486</v>
      </c>
      <c r="B361" s="68" t="s">
        <v>2020</v>
      </c>
      <c r="C361" s="132">
        <v>9.08</v>
      </c>
      <c r="D361" s="51">
        <v>23</v>
      </c>
      <c r="E361" s="57"/>
      <c r="F361" s="139">
        <f t="shared" si="15"/>
        <v>5.5688439129101507E-2</v>
      </c>
      <c r="G361" s="139">
        <f t="shared" si="16"/>
        <v>5.9740259740259739E-2</v>
      </c>
    </row>
    <row r="362" spans="1:7" customFormat="1" x14ac:dyDescent="0.25">
      <c r="A362" s="51" t="s">
        <v>2487</v>
      </c>
      <c r="B362" s="68" t="s">
        <v>2021</v>
      </c>
      <c r="C362" s="132">
        <v>0</v>
      </c>
      <c r="D362" s="51">
        <v>0</v>
      </c>
      <c r="E362" s="57"/>
      <c r="F362" s="139">
        <f t="shared" si="15"/>
        <v>0</v>
      </c>
      <c r="G362" s="139">
        <f t="shared" si="16"/>
        <v>0</v>
      </c>
    </row>
    <row r="363" spans="1:7" customFormat="1" x14ac:dyDescent="0.25">
      <c r="A363" s="51" t="s">
        <v>2488</v>
      </c>
      <c r="B363" s="68" t="s">
        <v>2022</v>
      </c>
      <c r="C363" s="132">
        <v>0</v>
      </c>
      <c r="D363" s="51">
        <v>0</v>
      </c>
      <c r="E363" s="57"/>
      <c r="F363" s="139">
        <f t="shared" si="15"/>
        <v>0</v>
      </c>
      <c r="G363" s="139">
        <f t="shared" si="16"/>
        <v>0</v>
      </c>
    </row>
    <row r="364" spans="1:7" customFormat="1" x14ac:dyDescent="0.25">
      <c r="A364" s="51" t="s">
        <v>2489</v>
      </c>
      <c r="B364" s="68" t="s">
        <v>1637</v>
      </c>
      <c r="C364" s="132">
        <v>5.95</v>
      </c>
      <c r="D364" s="51">
        <v>17</v>
      </c>
      <c r="E364" s="57"/>
      <c r="F364" s="139">
        <f t="shared" si="15"/>
        <v>3.6491873658387006E-2</v>
      </c>
      <c r="G364" s="139">
        <f t="shared" si="16"/>
        <v>4.4155844155844157E-2</v>
      </c>
    </row>
    <row r="365" spans="1:7" customFormat="1" x14ac:dyDescent="0.25">
      <c r="A365" s="51" t="s">
        <v>2490</v>
      </c>
      <c r="B365" s="68" t="s">
        <v>136</v>
      </c>
      <c r="C365" s="132">
        <f>SUM(C358:C364)</f>
        <v>163.04999999999998</v>
      </c>
      <c r="D365" s="51">
        <f>SUM(D358:D364)</f>
        <v>385</v>
      </c>
      <c r="E365" s="57"/>
      <c r="F365" s="147">
        <f>SUM(F358:F364)</f>
        <v>1</v>
      </c>
      <c r="G365" s="147">
        <f>SUM(G358:G364)</f>
        <v>1</v>
      </c>
    </row>
    <row r="366" spans="1:7" customFormat="1" x14ac:dyDescent="0.25">
      <c r="A366" s="51" t="s">
        <v>2170</v>
      </c>
      <c r="B366" s="68"/>
      <c r="C366" s="51"/>
      <c r="D366" s="51"/>
      <c r="E366" s="57"/>
      <c r="F366" s="57"/>
      <c r="G366" s="57"/>
    </row>
    <row r="367" spans="1:7" customFormat="1" x14ac:dyDescent="0.25">
      <c r="A367" s="71"/>
      <c r="B367" s="71" t="s">
        <v>2291</v>
      </c>
      <c r="C367" s="71" t="s">
        <v>105</v>
      </c>
      <c r="D367" s="71" t="s">
        <v>1636</v>
      </c>
      <c r="E367" s="71"/>
      <c r="F367" s="71" t="s">
        <v>476</v>
      </c>
      <c r="G367" s="71" t="s">
        <v>1895</v>
      </c>
    </row>
    <row r="368" spans="1:7" customFormat="1" x14ac:dyDescent="0.25">
      <c r="A368" s="51" t="s">
        <v>2491</v>
      </c>
      <c r="B368" s="68" t="s">
        <v>2211</v>
      </c>
      <c r="C368" s="132" t="s">
        <v>80</v>
      </c>
      <c r="D368" s="51" t="s">
        <v>80</v>
      </c>
      <c r="E368" s="57"/>
      <c r="F368" s="139" t="str">
        <f>IF($C$372=0,"",IF(C368="[For completion]","",C368/$C$372))</f>
        <v/>
      </c>
      <c r="G368" s="139" t="str">
        <f>IF($D$372=0,"",IF(D368="[For completion]","",D368/$D$372))</f>
        <v/>
      </c>
    </row>
    <row r="369" spans="1:7" customFormat="1" x14ac:dyDescent="0.25">
      <c r="A369" s="51" t="s">
        <v>2492</v>
      </c>
      <c r="B369" s="153" t="s">
        <v>2256</v>
      </c>
      <c r="C369" s="132" t="s">
        <v>80</v>
      </c>
      <c r="D369" s="51" t="s">
        <v>80</v>
      </c>
      <c r="E369" s="57"/>
      <c r="F369" s="139" t="str">
        <f>IF($C$372=0,"",IF(C369="[For completion]","",C369/$C$372))</f>
        <v/>
      </c>
      <c r="G369" s="139" t="str">
        <f>IF($D$372=0,"",IF(D369="[For completion]","",D369/$D$372))</f>
        <v/>
      </c>
    </row>
    <row r="370" spans="1:7" customFormat="1" x14ac:dyDescent="0.25">
      <c r="A370" s="51" t="s">
        <v>2493</v>
      </c>
      <c r="B370" s="68" t="s">
        <v>1637</v>
      </c>
      <c r="C370" s="132" t="s">
        <v>80</v>
      </c>
      <c r="D370" s="51" t="s">
        <v>80</v>
      </c>
      <c r="E370" s="57"/>
      <c r="F370" s="139" t="str">
        <f>IF($C$372=0,"",IF(C370="[For completion]","",C370/$C$372))</f>
        <v/>
      </c>
      <c r="G370" s="139" t="str">
        <f>IF($D$372=0,"",IF(D370="[For completion]","",D370/$D$372))</f>
        <v/>
      </c>
    </row>
    <row r="371" spans="1:7" customFormat="1" x14ac:dyDescent="0.25">
      <c r="A371" s="51" t="s">
        <v>2494</v>
      </c>
      <c r="B371" s="51" t="s">
        <v>2029</v>
      </c>
      <c r="C371" s="132" t="s">
        <v>80</v>
      </c>
      <c r="D371" s="51" t="s">
        <v>80</v>
      </c>
      <c r="E371" s="57"/>
      <c r="F371" s="139" t="str">
        <f>IF($C$372=0,"",IF(C371="[For completion]","",C371/$C$372))</f>
        <v/>
      </c>
      <c r="G371" s="139" t="str">
        <f>IF($D$372=0,"",IF(D371="[For completion]","",D371/$D$372))</f>
        <v/>
      </c>
    </row>
    <row r="372" spans="1:7" customFormat="1" x14ac:dyDescent="0.25">
      <c r="A372" s="51" t="s">
        <v>2495</v>
      </c>
      <c r="B372" s="68" t="s">
        <v>136</v>
      </c>
      <c r="C372" s="132">
        <f>SUM(C368:C371)</f>
        <v>0</v>
      </c>
      <c r="D372" s="51">
        <f>SUM(D368:D371)</f>
        <v>0</v>
      </c>
      <c r="E372" s="57"/>
      <c r="F372" s="147">
        <f>SUM(F368:F371)</f>
        <v>0</v>
      </c>
      <c r="G372" s="147">
        <f>SUM(G368:G371)</f>
        <v>0</v>
      </c>
    </row>
    <row r="373" spans="1:7" customFormat="1" x14ac:dyDescent="0.25">
      <c r="A373" s="51" t="s">
        <v>2496</v>
      </c>
      <c r="B373" s="68"/>
      <c r="C373" s="51"/>
      <c r="D373" s="51"/>
      <c r="E373" s="57"/>
      <c r="F373" s="57"/>
      <c r="G373" s="57"/>
    </row>
    <row r="374" spans="1:7" customFormat="1" ht="15" customHeight="1" x14ac:dyDescent="0.25">
      <c r="A374" s="71"/>
      <c r="B374" s="71" t="s">
        <v>3037</v>
      </c>
      <c r="C374" s="71" t="s">
        <v>2670</v>
      </c>
      <c r="D374" s="71" t="s">
        <v>2671</v>
      </c>
      <c r="E374" s="71"/>
      <c r="F374" s="71" t="s">
        <v>2672</v>
      </c>
      <c r="G374" s="71" t="s">
        <v>3062</v>
      </c>
    </row>
    <row r="375" spans="1:7" customFormat="1" x14ac:dyDescent="0.25">
      <c r="A375" s="51" t="s">
        <v>2497</v>
      </c>
      <c r="B375" s="68" t="s">
        <v>2017</v>
      </c>
      <c r="C375" s="132">
        <v>1048.98</v>
      </c>
      <c r="D375" s="132">
        <v>341.75</v>
      </c>
      <c r="E375" s="49"/>
      <c r="F375" s="167">
        <v>30.11</v>
      </c>
      <c r="G375" s="167" t="s">
        <v>80</v>
      </c>
    </row>
    <row r="376" spans="1:7" customFormat="1" x14ac:dyDescent="0.25">
      <c r="A376" s="51" t="s">
        <v>2498</v>
      </c>
      <c r="B376" s="68" t="s">
        <v>2018</v>
      </c>
      <c r="C376" s="132">
        <v>504.09</v>
      </c>
      <c r="D376" s="132">
        <v>165.16</v>
      </c>
      <c r="E376" s="49"/>
      <c r="F376" s="167">
        <v>14.41</v>
      </c>
      <c r="G376" s="167" t="s">
        <v>80</v>
      </c>
    </row>
    <row r="377" spans="1:7" customFormat="1" x14ac:dyDescent="0.25">
      <c r="A377" s="51" t="s">
        <v>2499</v>
      </c>
      <c r="B377" s="68" t="s">
        <v>2019</v>
      </c>
      <c r="C377" s="132">
        <v>0</v>
      </c>
      <c r="D377" s="132">
        <v>0</v>
      </c>
      <c r="E377" s="49"/>
      <c r="F377" s="167" t="s">
        <v>3121</v>
      </c>
      <c r="G377" s="167" t="s">
        <v>80</v>
      </c>
    </row>
    <row r="378" spans="1:7" customFormat="1" x14ac:dyDescent="0.25">
      <c r="A378" s="51" t="s">
        <v>2500</v>
      </c>
      <c r="B378" s="68" t="s">
        <v>2020</v>
      </c>
      <c r="C378" s="132">
        <v>97.93</v>
      </c>
      <c r="D378" s="132">
        <v>30.39</v>
      </c>
      <c r="E378" s="49"/>
      <c r="F378" s="167">
        <v>22.14</v>
      </c>
      <c r="G378" s="167" t="s">
        <v>80</v>
      </c>
    </row>
    <row r="379" spans="1:7" customFormat="1" x14ac:dyDescent="0.25">
      <c r="A379" s="51" t="s">
        <v>2501</v>
      </c>
      <c r="B379" s="68" t="s">
        <v>2021</v>
      </c>
      <c r="C379" s="132">
        <v>0</v>
      </c>
      <c r="D379" s="132">
        <v>0</v>
      </c>
      <c r="E379" s="49"/>
      <c r="F379" s="167">
        <v>0</v>
      </c>
      <c r="G379" s="167" t="s">
        <v>80</v>
      </c>
    </row>
    <row r="380" spans="1:7" customFormat="1" x14ac:dyDescent="0.25">
      <c r="A380" s="51" t="s">
        <v>2502</v>
      </c>
      <c r="B380" s="68" t="s">
        <v>2022</v>
      </c>
      <c r="C380" s="132">
        <v>0</v>
      </c>
      <c r="D380" s="132">
        <v>0</v>
      </c>
      <c r="E380" s="49"/>
      <c r="F380" s="167">
        <v>0</v>
      </c>
      <c r="G380" s="167" t="s">
        <v>80</v>
      </c>
    </row>
    <row r="381" spans="1:7" customFormat="1" x14ac:dyDescent="0.25">
      <c r="A381" s="51" t="s">
        <v>2503</v>
      </c>
      <c r="B381" s="68" t="s">
        <v>1637</v>
      </c>
      <c r="C381" s="132">
        <v>136.13</v>
      </c>
      <c r="D381" s="132">
        <v>45.82</v>
      </c>
      <c r="E381" s="49"/>
      <c r="F381" s="167">
        <v>11.77</v>
      </c>
      <c r="G381" s="167" t="s">
        <v>80</v>
      </c>
    </row>
    <row r="382" spans="1:7" customFormat="1" x14ac:dyDescent="0.25">
      <c r="A382" s="51" t="s">
        <v>2504</v>
      </c>
      <c r="B382" s="68" t="s">
        <v>136</v>
      </c>
      <c r="C382" s="132">
        <f>SUM(C375:C381)</f>
        <v>1787.13</v>
      </c>
      <c r="D382" s="132">
        <f>SUM(D375:D381)</f>
        <v>583.12</v>
      </c>
      <c r="E382" s="49"/>
      <c r="F382" s="167"/>
      <c r="G382" s="139"/>
    </row>
    <row r="383" spans="1:7" customFormat="1" x14ac:dyDescent="0.25">
      <c r="A383" s="51" t="s">
        <v>2505</v>
      </c>
      <c r="B383" s="68" t="s">
        <v>2669</v>
      </c>
      <c r="C383" s="51">
        <v>4.62</v>
      </c>
      <c r="D383" s="51">
        <v>1.66</v>
      </c>
      <c r="E383" s="49"/>
      <c r="F383" s="167">
        <v>20.74</v>
      </c>
      <c r="G383" s="139" t="str">
        <f>IF($D$393=0,"",IF(D382="[For completion]","",D382/$D$393))</f>
        <v/>
      </c>
    </row>
    <row r="384" spans="1:7" customFormat="1" x14ac:dyDescent="0.25">
      <c r="A384" s="51" t="s">
        <v>2506</v>
      </c>
      <c r="B384" s="51"/>
      <c r="C384" s="51"/>
      <c r="D384" s="51"/>
      <c r="E384" s="51"/>
      <c r="F384" s="51"/>
      <c r="G384" s="139" t="str">
        <f>IF($D$393=0,"",IF(D383="[For completion]","",D383/$D$393))</f>
        <v/>
      </c>
    </row>
    <row r="385" spans="1:7" customFormat="1" x14ac:dyDescent="0.25">
      <c r="A385" s="51" t="s">
        <v>2507</v>
      </c>
      <c r="B385" s="68"/>
      <c r="C385" s="132"/>
      <c r="D385" s="51"/>
      <c r="E385" s="49"/>
      <c r="F385" s="139"/>
      <c r="G385" s="139" t="str">
        <f t="shared" ref="G385:G393" si="17">IF($D$393=0,"",IF(D385="[For completion]","",D385/$D$393))</f>
        <v/>
      </c>
    </row>
    <row r="386" spans="1:7" customFormat="1" x14ac:dyDescent="0.25">
      <c r="A386" s="51" t="s">
        <v>2508</v>
      </c>
      <c r="B386" s="68"/>
      <c r="C386" s="132"/>
      <c r="D386" s="51"/>
      <c r="E386" s="49"/>
      <c r="F386" s="139"/>
      <c r="G386" s="139" t="str">
        <f t="shared" si="17"/>
        <v/>
      </c>
    </row>
    <row r="387" spans="1:7" customFormat="1" x14ac:dyDescent="0.25">
      <c r="A387" s="51" t="s">
        <v>2509</v>
      </c>
      <c r="B387" s="68"/>
      <c r="C387" s="132"/>
      <c r="D387" s="51"/>
      <c r="E387" s="49"/>
      <c r="F387" s="139"/>
      <c r="G387" s="139" t="str">
        <f t="shared" si="17"/>
        <v/>
      </c>
    </row>
    <row r="388" spans="1:7" customFormat="1" x14ac:dyDescent="0.25">
      <c r="A388" s="51" t="s">
        <v>2510</v>
      </c>
      <c r="B388" s="68"/>
      <c r="C388" s="132"/>
      <c r="D388" s="51"/>
      <c r="E388" s="49"/>
      <c r="F388" s="139"/>
      <c r="G388" s="139" t="str">
        <f t="shared" si="17"/>
        <v/>
      </c>
    </row>
    <row r="389" spans="1:7" customFormat="1" x14ac:dyDescent="0.25">
      <c r="A389" s="51" t="s">
        <v>2511</v>
      </c>
      <c r="B389" s="68"/>
      <c r="C389" s="132"/>
      <c r="D389" s="51"/>
      <c r="E389" s="49"/>
      <c r="F389" s="139"/>
      <c r="G389" s="139" t="str">
        <f t="shared" si="17"/>
        <v/>
      </c>
    </row>
    <row r="390" spans="1:7" customFormat="1" x14ac:dyDescent="0.25">
      <c r="A390" s="51" t="s">
        <v>2512</v>
      </c>
      <c r="B390" s="68"/>
      <c r="C390" s="132"/>
      <c r="D390" s="51"/>
      <c r="E390" s="49"/>
      <c r="F390" s="139"/>
      <c r="G390" s="139" t="str">
        <f t="shared" si="17"/>
        <v/>
      </c>
    </row>
    <row r="391" spans="1:7" customFormat="1" x14ac:dyDescent="0.25">
      <c r="A391" s="51" t="s">
        <v>2513</v>
      </c>
      <c r="B391" s="68"/>
      <c r="C391" s="132"/>
      <c r="D391" s="51"/>
      <c r="E391" s="49"/>
      <c r="F391" s="139"/>
      <c r="G391" s="139" t="str">
        <f t="shared" si="17"/>
        <v/>
      </c>
    </row>
    <row r="392" spans="1:7" customFormat="1" x14ac:dyDescent="0.25">
      <c r="A392" s="51" t="s">
        <v>2514</v>
      </c>
      <c r="B392" s="68"/>
      <c r="C392" s="132"/>
      <c r="D392" s="51"/>
      <c r="E392" s="49"/>
      <c r="F392" s="139"/>
      <c r="G392" s="139" t="str">
        <f t="shared" si="17"/>
        <v/>
      </c>
    </row>
    <row r="393" spans="1:7" customFormat="1" x14ac:dyDescent="0.25">
      <c r="A393" s="51" t="s">
        <v>2515</v>
      </c>
      <c r="B393" s="68"/>
      <c r="C393" s="132"/>
      <c r="D393" s="51"/>
      <c r="E393" s="49"/>
      <c r="F393" s="139"/>
      <c r="G393" s="139" t="str">
        <f t="shared" si="17"/>
        <v/>
      </c>
    </row>
    <row r="394" spans="1:7" customFormat="1" x14ac:dyDescent="0.25">
      <c r="A394" s="51" t="s">
        <v>2516</v>
      </c>
      <c r="B394" s="51"/>
      <c r="C394" s="187"/>
      <c r="D394" s="51"/>
      <c r="E394" s="49"/>
      <c r="F394" s="49"/>
      <c r="G394" s="49"/>
    </row>
    <row r="395" spans="1:7" customFormat="1" x14ac:dyDescent="0.25">
      <c r="A395" s="51" t="s">
        <v>2517</v>
      </c>
      <c r="B395" s="51"/>
      <c r="C395" s="187"/>
      <c r="D395" s="51"/>
      <c r="E395" s="49"/>
      <c r="F395" s="49"/>
      <c r="G395" s="49"/>
    </row>
    <row r="396" spans="1:7" customFormat="1" x14ac:dyDescent="0.25">
      <c r="A396" s="51" t="s">
        <v>2518</v>
      </c>
      <c r="B396" s="51"/>
      <c r="C396" s="187"/>
      <c r="D396" s="51"/>
      <c r="E396" s="49"/>
      <c r="F396" s="49"/>
      <c r="G396" s="49"/>
    </row>
    <row r="397" spans="1:7" customFormat="1" x14ac:dyDescent="0.25">
      <c r="A397" s="51" t="s">
        <v>2519</v>
      </c>
      <c r="B397" s="51"/>
      <c r="C397" s="187"/>
      <c r="D397" s="51"/>
      <c r="E397" s="49"/>
      <c r="F397" s="49"/>
      <c r="G397" s="49"/>
    </row>
    <row r="398" spans="1:7" customFormat="1" x14ac:dyDescent="0.25">
      <c r="A398" s="51" t="s">
        <v>2520</v>
      </c>
      <c r="B398" s="51"/>
      <c r="C398" s="187"/>
      <c r="D398" s="51"/>
      <c r="E398" s="49"/>
      <c r="F398" s="49"/>
      <c r="G398" s="49"/>
    </row>
    <row r="399" spans="1:7" customFormat="1" x14ac:dyDescent="0.25">
      <c r="A399" s="51" t="s">
        <v>2521</v>
      </c>
      <c r="B399" s="51"/>
      <c r="C399" s="187"/>
      <c r="D399" s="51"/>
      <c r="E399" s="49"/>
      <c r="F399" s="49"/>
      <c r="G399" s="49"/>
    </row>
    <row r="400" spans="1:7" customFormat="1" x14ac:dyDescent="0.25">
      <c r="A400" s="51" t="s">
        <v>2522</v>
      </c>
      <c r="B400" s="51"/>
      <c r="C400" s="187"/>
      <c r="D400" s="51"/>
      <c r="E400" s="49"/>
      <c r="F400" s="49"/>
      <c r="G400" s="49"/>
    </row>
    <row r="401" spans="1:7" customFormat="1" x14ac:dyDescent="0.25">
      <c r="A401" s="51" t="s">
        <v>2523</v>
      </c>
      <c r="B401" s="51"/>
      <c r="C401" s="187"/>
      <c r="D401" s="51"/>
      <c r="E401" s="49"/>
      <c r="F401" s="49"/>
      <c r="G401" s="49"/>
    </row>
    <row r="402" spans="1:7" customFormat="1" x14ac:dyDescent="0.25">
      <c r="A402" s="51" t="s">
        <v>2524</v>
      </c>
      <c r="B402" s="51"/>
      <c r="C402" s="187"/>
      <c r="D402" s="51"/>
      <c r="E402" s="49"/>
      <c r="F402" s="49"/>
      <c r="G402" s="49"/>
    </row>
    <row r="403" spans="1:7" customFormat="1" x14ac:dyDescent="0.25">
      <c r="A403" s="51" t="s">
        <v>2525</v>
      </c>
      <c r="B403" s="51"/>
      <c r="C403" s="187"/>
      <c r="D403" s="51"/>
      <c r="E403" s="49"/>
      <c r="F403" s="49"/>
      <c r="G403" s="49"/>
    </row>
    <row r="404" spans="1:7" customFormat="1" x14ac:dyDescent="0.25">
      <c r="A404" s="51" t="s">
        <v>2526</v>
      </c>
      <c r="B404" s="51"/>
      <c r="C404" s="187"/>
      <c r="D404" s="51"/>
      <c r="E404" s="49"/>
      <c r="F404" s="49"/>
      <c r="G404" s="49"/>
    </row>
    <row r="405" spans="1:7" customFormat="1" x14ac:dyDescent="0.25">
      <c r="A405" s="51" t="s">
        <v>2527</v>
      </c>
      <c r="B405" s="51"/>
      <c r="C405" s="187"/>
      <c r="D405" s="51"/>
      <c r="E405" s="49"/>
      <c r="F405" s="49"/>
      <c r="G405" s="49"/>
    </row>
    <row r="406" spans="1:7" customFormat="1" x14ac:dyDescent="0.25">
      <c r="A406" s="51" t="s">
        <v>2528</v>
      </c>
      <c r="B406" s="51"/>
      <c r="C406" s="187"/>
      <c r="D406" s="51"/>
      <c r="E406" s="49"/>
      <c r="F406" s="49"/>
      <c r="G406" s="49"/>
    </row>
    <row r="407" spans="1:7" customFormat="1" x14ac:dyDescent="0.25">
      <c r="A407" s="51" t="s">
        <v>2529</v>
      </c>
      <c r="B407" s="51"/>
      <c r="C407" s="187"/>
      <c r="D407" s="51"/>
      <c r="E407" s="49"/>
      <c r="F407" s="49"/>
      <c r="G407" s="49"/>
    </row>
    <row r="408" spans="1:7" customFormat="1" x14ac:dyDescent="0.25">
      <c r="A408" s="51" t="s">
        <v>2530</v>
      </c>
      <c r="B408" s="51"/>
      <c r="C408" s="187"/>
      <c r="D408" s="51"/>
      <c r="E408" s="49"/>
      <c r="F408" s="49"/>
      <c r="G408" s="49"/>
    </row>
    <row r="409" spans="1:7" customFormat="1" x14ac:dyDescent="0.25">
      <c r="A409" s="51" t="s">
        <v>2531</v>
      </c>
      <c r="B409" s="51"/>
      <c r="C409" s="187"/>
      <c r="D409" s="51"/>
      <c r="E409" s="49"/>
      <c r="F409" s="49"/>
      <c r="G409" s="49"/>
    </row>
    <row r="410" spans="1:7" customFormat="1" x14ac:dyDescent="0.25">
      <c r="A410" s="51" t="s">
        <v>2532</v>
      </c>
      <c r="B410" s="51"/>
      <c r="C410" s="187"/>
      <c r="D410" s="51"/>
      <c r="E410" s="49"/>
      <c r="F410" s="49"/>
      <c r="G410" s="49"/>
    </row>
    <row r="411" spans="1:7" customFormat="1" x14ac:dyDescent="0.25">
      <c r="A411" s="51" t="s">
        <v>2533</v>
      </c>
      <c r="B411" s="51"/>
      <c r="C411" s="187"/>
      <c r="D411" s="51"/>
      <c r="E411" s="49"/>
      <c r="F411" s="49"/>
      <c r="G411" s="49"/>
    </row>
    <row r="412" spans="1:7" customFormat="1" x14ac:dyDescent="0.25">
      <c r="A412" s="51" t="s">
        <v>2534</v>
      </c>
      <c r="B412" s="51"/>
      <c r="C412" s="187"/>
      <c r="D412" s="51"/>
      <c r="E412" s="49"/>
      <c r="F412" s="49"/>
      <c r="G412" s="49"/>
    </row>
    <row r="413" spans="1:7" customFormat="1" x14ac:dyDescent="0.25">
      <c r="A413" s="51" t="s">
        <v>2535</v>
      </c>
      <c r="B413" s="51"/>
      <c r="C413" s="187"/>
      <c r="D413" s="51"/>
      <c r="E413" s="49"/>
      <c r="F413" s="49"/>
      <c r="G413" s="49"/>
    </row>
    <row r="414" spans="1:7" customFormat="1" x14ac:dyDescent="0.25">
      <c r="A414" s="51" t="s">
        <v>2536</v>
      </c>
      <c r="B414" s="51"/>
      <c r="C414" s="187"/>
      <c r="D414" s="51"/>
      <c r="E414" s="49"/>
      <c r="F414" s="49"/>
      <c r="G414" s="49"/>
    </row>
    <row r="415" spans="1:7" customFormat="1" x14ac:dyDescent="0.25">
      <c r="A415" s="51" t="s">
        <v>2537</v>
      </c>
      <c r="B415" s="51"/>
      <c r="C415" s="187"/>
      <c r="D415" s="51"/>
      <c r="E415" s="49"/>
      <c r="F415" s="49"/>
      <c r="G415" s="49"/>
    </row>
    <row r="416" spans="1:7" customFormat="1" x14ac:dyDescent="0.25">
      <c r="A416" s="51" t="s">
        <v>2538</v>
      </c>
      <c r="B416" s="51"/>
      <c r="C416" s="187"/>
      <c r="D416" s="51"/>
      <c r="E416" s="49"/>
      <c r="F416" s="49"/>
      <c r="G416" s="49"/>
    </row>
    <row r="417" spans="1:7" customFormat="1" x14ac:dyDescent="0.25">
      <c r="A417" s="51" t="s">
        <v>2539</v>
      </c>
      <c r="B417" s="51"/>
      <c r="C417" s="187"/>
      <c r="D417" s="51"/>
      <c r="E417" s="49"/>
      <c r="F417" s="49"/>
      <c r="G417" s="49"/>
    </row>
    <row r="418" spans="1:7" customFormat="1" x14ac:dyDescent="0.25">
      <c r="A418" s="51" t="s">
        <v>2540</v>
      </c>
      <c r="B418" s="51"/>
      <c r="C418" s="187"/>
      <c r="D418" s="51"/>
      <c r="E418" s="49"/>
      <c r="F418" s="49"/>
      <c r="G418" s="49"/>
    </row>
    <row r="419" spans="1:7" customFormat="1" x14ac:dyDescent="0.25">
      <c r="A419" s="51" t="s">
        <v>2541</v>
      </c>
      <c r="B419" s="51"/>
      <c r="C419" s="187"/>
      <c r="D419" s="51"/>
      <c r="E419" s="49"/>
      <c r="F419" s="49"/>
      <c r="G419" s="49"/>
    </row>
    <row r="420" spans="1:7" customFormat="1" x14ac:dyDescent="0.25">
      <c r="A420" s="51" t="s">
        <v>2542</v>
      </c>
      <c r="B420" s="51"/>
      <c r="C420" s="187"/>
      <c r="D420" s="51"/>
      <c r="E420" s="49"/>
      <c r="F420" s="49"/>
      <c r="G420" s="49"/>
    </row>
    <row r="421" spans="1:7" customFormat="1" x14ac:dyDescent="0.25">
      <c r="A421" s="51" t="s">
        <v>2543</v>
      </c>
      <c r="B421" s="51"/>
      <c r="C421" s="187"/>
      <c r="D421" s="51"/>
      <c r="E421" s="49"/>
      <c r="F421" s="49"/>
      <c r="G421" s="49"/>
    </row>
    <row r="422" spans="1:7" customFormat="1" x14ac:dyDescent="0.25">
      <c r="A422" s="51" t="s">
        <v>2544</v>
      </c>
      <c r="B422" s="51"/>
      <c r="C422" s="187"/>
      <c r="D422" s="51"/>
      <c r="E422" s="49"/>
      <c r="F422" s="49"/>
      <c r="G422" s="49"/>
    </row>
    <row r="423" spans="1:7" ht="18.75" x14ac:dyDescent="0.25">
      <c r="A423" s="123"/>
      <c r="B423" s="151" t="s">
        <v>443</v>
      </c>
      <c r="C423" s="123"/>
      <c r="D423" s="123"/>
      <c r="E423" s="123"/>
      <c r="F423" s="125"/>
      <c r="G423" s="125"/>
    </row>
    <row r="424" spans="1:7" ht="15" customHeight="1" x14ac:dyDescent="0.25">
      <c r="A424" s="70"/>
      <c r="B424" s="70" t="s">
        <v>2308</v>
      </c>
      <c r="C424" s="70" t="s">
        <v>642</v>
      </c>
      <c r="D424" s="70" t="s">
        <v>643</v>
      </c>
      <c r="E424" s="70"/>
      <c r="F424" s="70" t="s">
        <v>477</v>
      </c>
      <c r="G424" s="70" t="s">
        <v>644</v>
      </c>
    </row>
    <row r="425" spans="1:7" x14ac:dyDescent="0.25">
      <c r="A425" s="51" t="s">
        <v>2051</v>
      </c>
      <c r="B425" s="51" t="s">
        <v>646</v>
      </c>
      <c r="C425" s="132">
        <v>0.46</v>
      </c>
      <c r="D425" s="65"/>
      <c r="E425" s="65"/>
      <c r="F425" s="83"/>
      <c r="G425" s="83"/>
    </row>
    <row r="426" spans="1:7" x14ac:dyDescent="0.25">
      <c r="A426" s="65"/>
      <c r="D426" s="65"/>
      <c r="E426" s="65"/>
      <c r="F426" s="83"/>
      <c r="G426" s="83"/>
    </row>
    <row r="427" spans="1:7" x14ac:dyDescent="0.25">
      <c r="B427" s="51" t="s">
        <v>647</v>
      </c>
      <c r="D427" s="65"/>
      <c r="E427" s="65"/>
      <c r="F427" s="83"/>
      <c r="G427" s="83"/>
    </row>
    <row r="428" spans="1:7" x14ac:dyDescent="0.25">
      <c r="A428" s="51" t="s">
        <v>2052</v>
      </c>
      <c r="B428" s="68" t="s">
        <v>3135</v>
      </c>
      <c r="C428" s="132">
        <v>259.83</v>
      </c>
      <c r="D428" s="133">
        <v>595</v>
      </c>
      <c r="E428" s="65"/>
      <c r="F428" s="139">
        <f t="shared" ref="F428:F451" si="18">IF($C$452=0,"",IF(C428="[for completion]","",C428/$C$452))</f>
        <v>0.93129032258064515</v>
      </c>
      <c r="G428" s="139">
        <f t="shared" ref="G428:G451" si="19">IF($D$452=0,"",IF(D428="[for completion]","",D428/$D$452))</f>
        <v>0.98837209302325579</v>
      </c>
    </row>
    <row r="429" spans="1:7" x14ac:dyDescent="0.25">
      <c r="A429" s="51" t="s">
        <v>2053</v>
      </c>
      <c r="B429" s="68" t="s">
        <v>3136</v>
      </c>
      <c r="C429" s="132">
        <v>19.170000000000002</v>
      </c>
      <c r="D429" s="133">
        <v>7</v>
      </c>
      <c r="E429" s="65"/>
      <c r="F429" s="139">
        <f t="shared" si="18"/>
        <v>6.8709677419354839E-2</v>
      </c>
      <c r="G429" s="139">
        <f t="shared" si="19"/>
        <v>1.1627906976744186E-2</v>
      </c>
    </row>
    <row r="430" spans="1:7" x14ac:dyDescent="0.25">
      <c r="A430" s="51" t="s">
        <v>2054</v>
      </c>
      <c r="B430" s="68" t="s">
        <v>3137</v>
      </c>
      <c r="C430" s="132">
        <v>0</v>
      </c>
      <c r="D430" s="133">
        <v>0</v>
      </c>
      <c r="E430" s="65"/>
      <c r="F430" s="139">
        <f t="shared" si="18"/>
        <v>0</v>
      </c>
      <c r="G430" s="139">
        <f t="shared" si="19"/>
        <v>0</v>
      </c>
    </row>
    <row r="431" spans="1:7" x14ac:dyDescent="0.25">
      <c r="A431" s="51" t="s">
        <v>2055</v>
      </c>
      <c r="B431" s="68" t="s">
        <v>3138</v>
      </c>
      <c r="C431" s="132">
        <v>0</v>
      </c>
      <c r="D431" s="133">
        <v>0</v>
      </c>
      <c r="E431" s="65"/>
      <c r="F431" s="139">
        <f t="shared" si="18"/>
        <v>0</v>
      </c>
      <c r="G431" s="139">
        <f t="shared" si="19"/>
        <v>0</v>
      </c>
    </row>
    <row r="432" spans="1:7" x14ac:dyDescent="0.25">
      <c r="A432" s="51" t="s">
        <v>2056</v>
      </c>
      <c r="B432" s="68" t="s">
        <v>3139</v>
      </c>
      <c r="C432" s="132">
        <v>0</v>
      </c>
      <c r="D432" s="133">
        <v>0</v>
      </c>
      <c r="E432" s="65"/>
      <c r="F432" s="139">
        <f t="shared" si="18"/>
        <v>0</v>
      </c>
      <c r="G432" s="139">
        <f t="shared" si="19"/>
        <v>0</v>
      </c>
    </row>
    <row r="433" spans="1:7" x14ac:dyDescent="0.25">
      <c r="A433" s="51" t="s">
        <v>2057</v>
      </c>
      <c r="B433" s="68" t="s">
        <v>3140</v>
      </c>
      <c r="C433" s="132">
        <v>0</v>
      </c>
      <c r="D433" s="133">
        <v>0</v>
      </c>
      <c r="E433" s="65"/>
      <c r="F433" s="139">
        <f t="shared" si="18"/>
        <v>0</v>
      </c>
      <c r="G433" s="139">
        <f t="shared" si="19"/>
        <v>0</v>
      </c>
    </row>
    <row r="434" spans="1:7" x14ac:dyDescent="0.25">
      <c r="A434" s="51" t="s">
        <v>2058</v>
      </c>
      <c r="B434" s="68" t="s">
        <v>569</v>
      </c>
      <c r="C434" s="132" t="s">
        <v>80</v>
      </c>
      <c r="D434" s="133" t="s">
        <v>80</v>
      </c>
      <c r="E434" s="65"/>
      <c r="F434" s="139" t="str">
        <f t="shared" si="18"/>
        <v/>
      </c>
      <c r="G434" s="139" t="str">
        <f t="shared" si="19"/>
        <v/>
      </c>
    </row>
    <row r="435" spans="1:7" x14ac:dyDescent="0.25">
      <c r="A435" s="51" t="s">
        <v>2059</v>
      </c>
      <c r="B435" s="68" t="s">
        <v>569</v>
      </c>
      <c r="C435" s="132" t="s">
        <v>80</v>
      </c>
      <c r="D435" s="133" t="s">
        <v>80</v>
      </c>
      <c r="E435" s="65"/>
      <c r="F435" s="139" t="str">
        <f t="shared" si="18"/>
        <v/>
      </c>
      <c r="G435" s="139" t="str">
        <f t="shared" si="19"/>
        <v/>
      </c>
    </row>
    <row r="436" spans="1:7" x14ac:dyDescent="0.25">
      <c r="A436" s="51" t="s">
        <v>2060</v>
      </c>
      <c r="B436" s="68" t="s">
        <v>569</v>
      </c>
      <c r="C436" s="132" t="s">
        <v>80</v>
      </c>
      <c r="D436" s="133" t="s">
        <v>80</v>
      </c>
      <c r="E436" s="65"/>
      <c r="F436" s="139" t="str">
        <f t="shared" si="18"/>
        <v/>
      </c>
      <c r="G436" s="139" t="str">
        <f t="shared" si="19"/>
        <v/>
      </c>
    </row>
    <row r="437" spans="1:7" x14ac:dyDescent="0.25">
      <c r="A437" s="51" t="s">
        <v>2309</v>
      </c>
      <c r="B437" s="68" t="s">
        <v>569</v>
      </c>
      <c r="C437" s="132" t="s">
        <v>80</v>
      </c>
      <c r="D437" s="133" t="s">
        <v>80</v>
      </c>
      <c r="E437" s="68"/>
      <c r="F437" s="139" t="str">
        <f t="shared" si="18"/>
        <v/>
      </c>
      <c r="G437" s="139" t="str">
        <f t="shared" si="19"/>
        <v/>
      </c>
    </row>
    <row r="438" spans="1:7" x14ac:dyDescent="0.25">
      <c r="A438" s="51" t="s">
        <v>2310</v>
      </c>
      <c r="B438" s="68" t="s">
        <v>569</v>
      </c>
      <c r="C438" s="132" t="s">
        <v>80</v>
      </c>
      <c r="D438" s="133" t="s">
        <v>80</v>
      </c>
      <c r="E438" s="68"/>
      <c r="F438" s="139" t="str">
        <f t="shared" si="18"/>
        <v/>
      </c>
      <c r="G438" s="139" t="str">
        <f t="shared" si="19"/>
        <v/>
      </c>
    </row>
    <row r="439" spans="1:7" x14ac:dyDescent="0.25">
      <c r="A439" s="51" t="s">
        <v>2311</v>
      </c>
      <c r="B439" s="68" t="s">
        <v>569</v>
      </c>
      <c r="C439" s="132" t="s">
        <v>80</v>
      </c>
      <c r="D439" s="133" t="s">
        <v>80</v>
      </c>
      <c r="E439" s="68"/>
      <c r="F439" s="139" t="str">
        <f t="shared" si="18"/>
        <v/>
      </c>
      <c r="G439" s="139" t="str">
        <f t="shared" si="19"/>
        <v/>
      </c>
    </row>
    <row r="440" spans="1:7" x14ac:dyDescent="0.25">
      <c r="A440" s="51" t="s">
        <v>2312</v>
      </c>
      <c r="B440" s="68" t="s">
        <v>569</v>
      </c>
      <c r="C440" s="132" t="s">
        <v>80</v>
      </c>
      <c r="D440" s="133" t="s">
        <v>80</v>
      </c>
      <c r="E440" s="68"/>
      <c r="F440" s="139" t="str">
        <f t="shared" si="18"/>
        <v/>
      </c>
      <c r="G440" s="139" t="str">
        <f t="shared" si="19"/>
        <v/>
      </c>
    </row>
    <row r="441" spans="1:7" x14ac:dyDescent="0.25">
      <c r="A441" s="51" t="s">
        <v>2313</v>
      </c>
      <c r="B441" s="68" t="s">
        <v>569</v>
      </c>
      <c r="C441" s="132" t="s">
        <v>80</v>
      </c>
      <c r="D441" s="133" t="s">
        <v>80</v>
      </c>
      <c r="E441" s="68"/>
      <c r="F441" s="139" t="str">
        <f t="shared" si="18"/>
        <v/>
      </c>
      <c r="G441" s="139" t="str">
        <f t="shared" si="19"/>
        <v/>
      </c>
    </row>
    <row r="442" spans="1:7" x14ac:dyDescent="0.25">
      <c r="A442" s="51" t="s">
        <v>2314</v>
      </c>
      <c r="B442" s="68" t="s">
        <v>569</v>
      </c>
      <c r="C442" s="132" t="s">
        <v>80</v>
      </c>
      <c r="D442" s="133" t="s">
        <v>80</v>
      </c>
      <c r="E442" s="68"/>
      <c r="F442" s="139" t="str">
        <f t="shared" si="18"/>
        <v/>
      </c>
      <c r="G442" s="139" t="str">
        <f t="shared" si="19"/>
        <v/>
      </c>
    </row>
    <row r="443" spans="1:7" x14ac:dyDescent="0.25">
      <c r="A443" s="51" t="s">
        <v>2315</v>
      </c>
      <c r="B443" s="68" t="s">
        <v>569</v>
      </c>
      <c r="C443" s="132" t="s">
        <v>80</v>
      </c>
      <c r="D443" s="133" t="s">
        <v>80</v>
      </c>
      <c r="F443" s="139" t="str">
        <f t="shared" si="18"/>
        <v/>
      </c>
      <c r="G443" s="139" t="str">
        <f t="shared" si="19"/>
        <v/>
      </c>
    </row>
    <row r="444" spans="1:7" x14ac:dyDescent="0.25">
      <c r="A444" s="51" t="s">
        <v>2316</v>
      </c>
      <c r="B444" s="68" t="s">
        <v>569</v>
      </c>
      <c r="C444" s="132" t="s">
        <v>80</v>
      </c>
      <c r="D444" s="133" t="s">
        <v>80</v>
      </c>
      <c r="E444" s="121"/>
      <c r="F444" s="139" t="str">
        <f t="shared" si="18"/>
        <v/>
      </c>
      <c r="G444" s="139" t="str">
        <f t="shared" si="19"/>
        <v/>
      </c>
    </row>
    <row r="445" spans="1:7" x14ac:dyDescent="0.25">
      <c r="A445" s="51" t="s">
        <v>2317</v>
      </c>
      <c r="B445" s="68" t="s">
        <v>569</v>
      </c>
      <c r="C445" s="132" t="s">
        <v>80</v>
      </c>
      <c r="D445" s="133" t="s">
        <v>80</v>
      </c>
      <c r="E445" s="121"/>
      <c r="F445" s="139" t="str">
        <f t="shared" si="18"/>
        <v/>
      </c>
      <c r="G445" s="139" t="str">
        <f t="shared" si="19"/>
        <v/>
      </c>
    </row>
    <row r="446" spans="1:7" x14ac:dyDescent="0.25">
      <c r="A446" s="51" t="s">
        <v>2318</v>
      </c>
      <c r="B446" s="68" t="s">
        <v>569</v>
      </c>
      <c r="C446" s="132" t="s">
        <v>80</v>
      </c>
      <c r="D446" s="133" t="s">
        <v>80</v>
      </c>
      <c r="E446" s="121"/>
      <c r="F446" s="139" t="str">
        <f t="shared" si="18"/>
        <v/>
      </c>
      <c r="G446" s="139" t="str">
        <f t="shared" si="19"/>
        <v/>
      </c>
    </row>
    <row r="447" spans="1:7" x14ac:dyDescent="0.25">
      <c r="A447" s="51" t="s">
        <v>2319</v>
      </c>
      <c r="B447" s="68" t="s">
        <v>569</v>
      </c>
      <c r="C447" s="132" t="s">
        <v>80</v>
      </c>
      <c r="D447" s="133" t="s">
        <v>80</v>
      </c>
      <c r="E447" s="121"/>
      <c r="F447" s="139" t="str">
        <f t="shared" si="18"/>
        <v/>
      </c>
      <c r="G447" s="139" t="str">
        <f t="shared" si="19"/>
        <v/>
      </c>
    </row>
    <row r="448" spans="1:7" x14ac:dyDescent="0.25">
      <c r="A448" s="51" t="s">
        <v>2320</v>
      </c>
      <c r="B448" s="68" t="s">
        <v>569</v>
      </c>
      <c r="C448" s="132" t="s">
        <v>80</v>
      </c>
      <c r="D448" s="133" t="s">
        <v>80</v>
      </c>
      <c r="E448" s="121"/>
      <c r="F448" s="139" t="str">
        <f t="shared" si="18"/>
        <v/>
      </c>
      <c r="G448" s="139" t="str">
        <f t="shared" si="19"/>
        <v/>
      </c>
    </row>
    <row r="449" spans="1:7" x14ac:dyDescent="0.25">
      <c r="A449" s="51" t="s">
        <v>2321</v>
      </c>
      <c r="B449" s="68" t="s">
        <v>569</v>
      </c>
      <c r="C449" s="132" t="s">
        <v>80</v>
      </c>
      <c r="D449" s="133" t="s">
        <v>80</v>
      </c>
      <c r="E449" s="121"/>
      <c r="F449" s="139" t="str">
        <f t="shared" si="18"/>
        <v/>
      </c>
      <c r="G449" s="139" t="str">
        <f t="shared" si="19"/>
        <v/>
      </c>
    </row>
    <row r="450" spans="1:7" x14ac:dyDescent="0.25">
      <c r="A450" s="51" t="s">
        <v>2322</v>
      </c>
      <c r="B450" s="68" t="s">
        <v>569</v>
      </c>
      <c r="C450" s="132" t="s">
        <v>80</v>
      </c>
      <c r="D450" s="133" t="s">
        <v>80</v>
      </c>
      <c r="E450" s="121"/>
      <c r="F450" s="139" t="str">
        <f t="shared" si="18"/>
        <v/>
      </c>
      <c r="G450" s="139" t="str">
        <f t="shared" si="19"/>
        <v/>
      </c>
    </row>
    <row r="451" spans="1:7" x14ac:dyDescent="0.25">
      <c r="A451" s="51" t="s">
        <v>2323</v>
      </c>
      <c r="B451" s="68" t="s">
        <v>569</v>
      </c>
      <c r="C451" s="132" t="s">
        <v>80</v>
      </c>
      <c r="D451" s="133" t="s">
        <v>80</v>
      </c>
      <c r="E451" s="121"/>
      <c r="F451" s="139" t="str">
        <f t="shared" si="18"/>
        <v/>
      </c>
      <c r="G451" s="139" t="str">
        <f t="shared" si="19"/>
        <v/>
      </c>
    </row>
    <row r="452" spans="1:7" x14ac:dyDescent="0.25">
      <c r="A452" s="51" t="s">
        <v>2324</v>
      </c>
      <c r="B452" s="68" t="s">
        <v>136</v>
      </c>
      <c r="C452" s="134">
        <f>SUM(C428:C451)</f>
        <v>279</v>
      </c>
      <c r="D452" s="76">
        <f>SUM(D428:D451)</f>
        <v>602</v>
      </c>
      <c r="E452" s="121"/>
      <c r="F452" s="148">
        <f>SUM(F428:F451)</f>
        <v>1</v>
      </c>
      <c r="G452" s="148">
        <f>SUM(G428:G451)</f>
        <v>1</v>
      </c>
    </row>
    <row r="453" spans="1:7" ht="15" customHeight="1" x14ac:dyDescent="0.25">
      <c r="A453" s="70"/>
      <c r="B453" s="70" t="s">
        <v>2325</v>
      </c>
      <c r="C453" s="70" t="s">
        <v>642</v>
      </c>
      <c r="D453" s="70" t="s">
        <v>643</v>
      </c>
      <c r="E453" s="70"/>
      <c r="F453" s="70" t="s">
        <v>477</v>
      </c>
      <c r="G453" s="70" t="s">
        <v>644</v>
      </c>
    </row>
    <row r="454" spans="1:7" x14ac:dyDescent="0.25">
      <c r="A454" s="51" t="s">
        <v>2061</v>
      </c>
      <c r="B454" s="51" t="s">
        <v>675</v>
      </c>
      <c r="C454" s="127" t="s">
        <v>1193</v>
      </c>
      <c r="G454" s="51"/>
    </row>
    <row r="455" spans="1:7" x14ac:dyDescent="0.25">
      <c r="G455" s="51"/>
    </row>
    <row r="456" spans="1:7" x14ac:dyDescent="0.25">
      <c r="B456" s="68" t="s">
        <v>676</v>
      </c>
      <c r="G456" s="51"/>
    </row>
    <row r="457" spans="1:7" x14ac:dyDescent="0.25">
      <c r="A457" s="51" t="s">
        <v>2062</v>
      </c>
      <c r="B457" s="51" t="s">
        <v>678</v>
      </c>
      <c r="C457" s="132" t="s">
        <v>1193</v>
      </c>
      <c r="D457" s="133" t="s">
        <v>1193</v>
      </c>
      <c r="F457" s="139" t="str">
        <f>IF($C$465=0,"",IF(C457="[for completion]","",C457/$C$465))</f>
        <v/>
      </c>
      <c r="G457" s="139" t="str">
        <f>IF($D$465=0,"",IF(D457="[for completion]","",D457/$D$465))</f>
        <v/>
      </c>
    </row>
    <row r="458" spans="1:7" x14ac:dyDescent="0.25">
      <c r="A458" s="51" t="s">
        <v>2063</v>
      </c>
      <c r="B458" s="51" t="s">
        <v>680</v>
      </c>
      <c r="C458" s="132" t="s">
        <v>1193</v>
      </c>
      <c r="D458" s="133" t="s">
        <v>1193</v>
      </c>
      <c r="F458" s="139" t="str">
        <f t="shared" ref="F458:F471" si="20">IF($C$465=0,"",IF(C458="[for completion]","",C458/$C$465))</f>
        <v/>
      </c>
      <c r="G458" s="139" t="str">
        <f t="shared" ref="G458:G471" si="21">IF($D$465=0,"",IF(D458="[for completion]","",D458/$D$465))</f>
        <v/>
      </c>
    </row>
    <row r="459" spans="1:7" x14ac:dyDescent="0.25">
      <c r="A459" s="51" t="s">
        <v>2064</v>
      </c>
      <c r="B459" s="51" t="s">
        <v>682</v>
      </c>
      <c r="C459" s="132" t="s">
        <v>1193</v>
      </c>
      <c r="D459" s="133" t="s">
        <v>1193</v>
      </c>
      <c r="F459" s="139" t="str">
        <f t="shared" si="20"/>
        <v/>
      </c>
      <c r="G459" s="139" t="str">
        <f t="shared" si="21"/>
        <v/>
      </c>
    </row>
    <row r="460" spans="1:7" x14ac:dyDescent="0.25">
      <c r="A460" s="51" t="s">
        <v>2065</v>
      </c>
      <c r="B460" s="51" t="s">
        <v>684</v>
      </c>
      <c r="C460" s="132" t="s">
        <v>1193</v>
      </c>
      <c r="D460" s="133" t="s">
        <v>1193</v>
      </c>
      <c r="F460" s="139" t="str">
        <f t="shared" si="20"/>
        <v/>
      </c>
      <c r="G460" s="139" t="str">
        <f t="shared" si="21"/>
        <v/>
      </c>
    </row>
    <row r="461" spans="1:7" x14ac:dyDescent="0.25">
      <c r="A461" s="51" t="s">
        <v>2066</v>
      </c>
      <c r="B461" s="51" t="s">
        <v>686</v>
      </c>
      <c r="C461" s="132" t="s">
        <v>1193</v>
      </c>
      <c r="D461" s="133" t="s">
        <v>1193</v>
      </c>
      <c r="F461" s="139" t="str">
        <f t="shared" si="20"/>
        <v/>
      </c>
      <c r="G461" s="139" t="str">
        <f t="shared" si="21"/>
        <v/>
      </c>
    </row>
    <row r="462" spans="1:7" x14ac:dyDescent="0.25">
      <c r="A462" s="51" t="s">
        <v>2067</v>
      </c>
      <c r="B462" s="51" t="s">
        <v>688</v>
      </c>
      <c r="C462" s="132" t="s">
        <v>1193</v>
      </c>
      <c r="D462" s="133" t="s">
        <v>1193</v>
      </c>
      <c r="F462" s="139" t="str">
        <f t="shared" si="20"/>
        <v/>
      </c>
      <c r="G462" s="139" t="str">
        <f t="shared" si="21"/>
        <v/>
      </c>
    </row>
    <row r="463" spans="1:7" x14ac:dyDescent="0.25">
      <c r="A463" s="51" t="s">
        <v>2068</v>
      </c>
      <c r="B463" s="51" t="s">
        <v>690</v>
      </c>
      <c r="C463" s="132" t="s">
        <v>1193</v>
      </c>
      <c r="D463" s="133" t="s">
        <v>1193</v>
      </c>
      <c r="F463" s="139" t="str">
        <f t="shared" si="20"/>
        <v/>
      </c>
      <c r="G463" s="139" t="str">
        <f t="shared" si="21"/>
        <v/>
      </c>
    </row>
    <row r="464" spans="1:7" x14ac:dyDescent="0.25">
      <c r="A464" s="51" t="s">
        <v>2069</v>
      </c>
      <c r="B464" s="51" t="s">
        <v>692</v>
      </c>
      <c r="C464" s="132" t="s">
        <v>1193</v>
      </c>
      <c r="D464" s="133" t="s">
        <v>1193</v>
      </c>
      <c r="F464" s="139" t="str">
        <f t="shared" si="20"/>
        <v/>
      </c>
      <c r="G464" s="139" t="str">
        <f t="shared" si="21"/>
        <v/>
      </c>
    </row>
    <row r="465" spans="1:7" x14ac:dyDescent="0.25">
      <c r="A465" s="51" t="s">
        <v>2070</v>
      </c>
      <c r="B465" s="78" t="s">
        <v>136</v>
      </c>
      <c r="C465" s="132">
        <f>SUM(C457:C464)</f>
        <v>0</v>
      </c>
      <c r="D465" s="133">
        <f>SUM(D457:D464)</f>
        <v>0</v>
      </c>
      <c r="F465" s="127">
        <f>SUM(F457:F464)</f>
        <v>0</v>
      </c>
      <c r="G465" s="127">
        <f>SUM(G457:G464)</f>
        <v>0</v>
      </c>
    </row>
    <row r="466" spans="1:7" outlineLevel="1" x14ac:dyDescent="0.25">
      <c r="A466" s="51" t="s">
        <v>2071</v>
      </c>
      <c r="B466" s="80" t="s">
        <v>695</v>
      </c>
      <c r="C466" s="132"/>
      <c r="D466" s="133"/>
      <c r="F466" s="139" t="str">
        <f t="shared" si="20"/>
        <v/>
      </c>
      <c r="G466" s="139" t="str">
        <f t="shared" si="21"/>
        <v/>
      </c>
    </row>
    <row r="467" spans="1:7" outlineLevel="1" x14ac:dyDescent="0.25">
      <c r="A467" s="51" t="s">
        <v>2072</v>
      </c>
      <c r="B467" s="80" t="s">
        <v>697</v>
      </c>
      <c r="C467" s="132"/>
      <c r="D467" s="133"/>
      <c r="F467" s="139" t="str">
        <f t="shared" si="20"/>
        <v/>
      </c>
      <c r="G467" s="139" t="str">
        <f t="shared" si="21"/>
        <v/>
      </c>
    </row>
    <row r="468" spans="1:7" outlineLevel="1" x14ac:dyDescent="0.25">
      <c r="A468" s="51" t="s">
        <v>2073</v>
      </c>
      <c r="B468" s="80" t="s">
        <v>699</v>
      </c>
      <c r="C468" s="132"/>
      <c r="D468" s="133"/>
      <c r="F468" s="139" t="str">
        <f t="shared" si="20"/>
        <v/>
      </c>
      <c r="G468" s="139" t="str">
        <f t="shared" si="21"/>
        <v/>
      </c>
    </row>
    <row r="469" spans="1:7" outlineLevel="1" x14ac:dyDescent="0.25">
      <c r="A469" s="51" t="s">
        <v>2074</v>
      </c>
      <c r="B469" s="80" t="s">
        <v>701</v>
      </c>
      <c r="C469" s="132"/>
      <c r="D469" s="133"/>
      <c r="F469" s="139" t="str">
        <f t="shared" si="20"/>
        <v/>
      </c>
      <c r="G469" s="139" t="str">
        <f t="shared" si="21"/>
        <v/>
      </c>
    </row>
    <row r="470" spans="1:7" outlineLevel="1" x14ac:dyDescent="0.25">
      <c r="A470" s="51" t="s">
        <v>2075</v>
      </c>
      <c r="B470" s="80" t="s">
        <v>703</v>
      </c>
      <c r="C470" s="132"/>
      <c r="D470" s="133"/>
      <c r="F470" s="139" t="str">
        <f t="shared" si="20"/>
        <v/>
      </c>
      <c r="G470" s="139" t="str">
        <f t="shared" si="21"/>
        <v/>
      </c>
    </row>
    <row r="471" spans="1:7" outlineLevel="1" x14ac:dyDescent="0.25">
      <c r="A471" s="51" t="s">
        <v>2076</v>
      </c>
      <c r="B471" s="80" t="s">
        <v>705</v>
      </c>
      <c r="C471" s="132"/>
      <c r="D471" s="133"/>
      <c r="F471" s="139" t="str">
        <f t="shared" si="20"/>
        <v/>
      </c>
      <c r="G471" s="139" t="str">
        <f t="shared" si="21"/>
        <v/>
      </c>
    </row>
    <row r="472" spans="1:7" outlineLevel="1" x14ac:dyDescent="0.25">
      <c r="A472" s="51" t="s">
        <v>2077</v>
      </c>
      <c r="B472" s="80"/>
      <c r="F472" s="77"/>
      <c r="G472" s="77"/>
    </row>
    <row r="473" spans="1:7" outlineLevel="1" x14ac:dyDescent="0.25">
      <c r="A473" s="51" t="s">
        <v>2078</v>
      </c>
      <c r="B473" s="80"/>
      <c r="F473" s="77"/>
      <c r="G473" s="77"/>
    </row>
    <row r="474" spans="1:7" outlineLevel="1" x14ac:dyDescent="0.25">
      <c r="A474" s="51" t="s">
        <v>2079</v>
      </c>
      <c r="B474" s="80"/>
      <c r="F474" s="121"/>
      <c r="G474" s="121"/>
    </row>
    <row r="475" spans="1:7" ht="15" customHeight="1" x14ac:dyDescent="0.25">
      <c r="A475" s="70"/>
      <c r="B475" s="70" t="s">
        <v>2393</v>
      </c>
      <c r="C475" s="70" t="s">
        <v>642</v>
      </c>
      <c r="D475" s="70" t="s">
        <v>643</v>
      </c>
      <c r="E475" s="70"/>
      <c r="F475" s="70" t="s">
        <v>477</v>
      </c>
      <c r="G475" s="70" t="s">
        <v>644</v>
      </c>
    </row>
    <row r="476" spans="1:7" x14ac:dyDescent="0.25">
      <c r="A476" s="51" t="s">
        <v>2171</v>
      </c>
      <c r="B476" s="51" t="s">
        <v>675</v>
      </c>
      <c r="C476" s="127">
        <v>0.2</v>
      </c>
      <c r="G476" s="51"/>
    </row>
    <row r="477" spans="1:7" x14ac:dyDescent="0.25">
      <c r="G477" s="51"/>
    </row>
    <row r="478" spans="1:7" x14ac:dyDescent="0.25">
      <c r="B478" s="68" t="s">
        <v>676</v>
      </c>
      <c r="G478" s="51"/>
    </row>
    <row r="479" spans="1:7" x14ac:dyDescent="0.25">
      <c r="A479" s="51" t="s">
        <v>2172</v>
      </c>
      <c r="B479" s="51" t="s">
        <v>678</v>
      </c>
      <c r="C479" s="132">
        <v>276.18</v>
      </c>
      <c r="D479" s="133" t="s">
        <v>1193</v>
      </c>
      <c r="F479" s="139">
        <f>IF($C$487=0,"",IF(C479="[Mark as ND1 if not relevant]","",C479/$C$487))</f>
        <v>0.98989247311827955</v>
      </c>
      <c r="G479" s="139" t="str">
        <f>IF($D$487=0,"",IF(D479="[Mark as ND1 if not relevant]","",D479/$D$487))</f>
        <v/>
      </c>
    </row>
    <row r="480" spans="1:7" x14ac:dyDescent="0.25">
      <c r="A480" s="51" t="s">
        <v>2173</v>
      </c>
      <c r="B480" s="51" t="s">
        <v>680</v>
      </c>
      <c r="C480" s="132">
        <v>1.65</v>
      </c>
      <c r="D480" s="133" t="s">
        <v>1193</v>
      </c>
      <c r="F480" s="139">
        <f t="shared" ref="F480:F486" si="22">IF($C$487=0,"",IF(C480="[Mark as ND1 if not relevant]","",C480/$C$487))</f>
        <v>5.9139784946236557E-3</v>
      </c>
      <c r="G480" s="139" t="str">
        <f t="shared" ref="G480:G486" si="23">IF($D$487=0,"",IF(D480="[Mark as ND1 if not relevant]","",D480/$D$487))</f>
        <v/>
      </c>
    </row>
    <row r="481" spans="1:7" x14ac:dyDescent="0.25">
      <c r="A481" s="51" t="s">
        <v>2174</v>
      </c>
      <c r="B481" s="51" t="s">
        <v>682</v>
      </c>
      <c r="C481" s="132">
        <v>0.65</v>
      </c>
      <c r="D481" s="133" t="s">
        <v>1193</v>
      </c>
      <c r="F481" s="139">
        <f t="shared" si="22"/>
        <v>2.3297491039426525E-3</v>
      </c>
      <c r="G481" s="139" t="str">
        <f t="shared" si="23"/>
        <v/>
      </c>
    </row>
    <row r="482" spans="1:7" x14ac:dyDescent="0.25">
      <c r="A482" s="51" t="s">
        <v>2175</v>
      </c>
      <c r="B482" s="51" t="s">
        <v>684</v>
      </c>
      <c r="C482" s="132">
        <v>0.3</v>
      </c>
      <c r="D482" s="133" t="s">
        <v>1193</v>
      </c>
      <c r="F482" s="139">
        <f t="shared" si="22"/>
        <v>1.0752688172043011E-3</v>
      </c>
      <c r="G482" s="139" t="str">
        <f t="shared" si="23"/>
        <v/>
      </c>
    </row>
    <row r="483" spans="1:7" x14ac:dyDescent="0.25">
      <c r="A483" s="51" t="s">
        <v>2176</v>
      </c>
      <c r="B483" s="51" t="s">
        <v>686</v>
      </c>
      <c r="C483" s="132">
        <v>0.12</v>
      </c>
      <c r="D483" s="133" t="s">
        <v>1193</v>
      </c>
      <c r="F483" s="139">
        <f t="shared" si="22"/>
        <v>4.3010752688172043E-4</v>
      </c>
      <c r="G483" s="139" t="str">
        <f t="shared" si="23"/>
        <v/>
      </c>
    </row>
    <row r="484" spans="1:7" x14ac:dyDescent="0.25">
      <c r="A484" s="51" t="s">
        <v>2177</v>
      </c>
      <c r="B484" s="51" t="s">
        <v>688</v>
      </c>
      <c r="C484" s="132">
        <v>0.05</v>
      </c>
      <c r="D484" s="133" t="s">
        <v>1193</v>
      </c>
      <c r="F484" s="139">
        <f t="shared" si="22"/>
        <v>1.7921146953405018E-4</v>
      </c>
      <c r="G484" s="139" t="str">
        <f t="shared" si="23"/>
        <v/>
      </c>
    </row>
    <row r="485" spans="1:7" x14ac:dyDescent="0.25">
      <c r="A485" s="51" t="s">
        <v>2178</v>
      </c>
      <c r="B485" s="51" t="s">
        <v>690</v>
      </c>
      <c r="C485" s="132">
        <v>0.04</v>
      </c>
      <c r="D485" s="133" t="s">
        <v>1193</v>
      </c>
      <c r="F485" s="139">
        <f t="shared" si="22"/>
        <v>1.4336917562724014E-4</v>
      </c>
      <c r="G485" s="139" t="str">
        <f t="shared" si="23"/>
        <v/>
      </c>
    </row>
    <row r="486" spans="1:7" x14ac:dyDescent="0.25">
      <c r="A486" s="51" t="s">
        <v>2179</v>
      </c>
      <c r="B486" s="51" t="s">
        <v>692</v>
      </c>
      <c r="C486" s="132">
        <v>0.01</v>
      </c>
      <c r="D486" s="133" t="s">
        <v>1193</v>
      </c>
      <c r="F486" s="139">
        <f t="shared" si="22"/>
        <v>3.5842293906810036E-5</v>
      </c>
      <c r="G486" s="139" t="str">
        <f t="shared" si="23"/>
        <v/>
      </c>
    </row>
    <row r="487" spans="1:7" x14ac:dyDescent="0.25">
      <c r="A487" s="51" t="s">
        <v>2180</v>
      </c>
      <c r="B487" s="78" t="s">
        <v>136</v>
      </c>
      <c r="C487" s="132">
        <f>SUM(C479:C486)</f>
        <v>279</v>
      </c>
      <c r="D487" s="133">
        <f>SUM(D479:D486)</f>
        <v>0</v>
      </c>
      <c r="F487" s="127">
        <f>SUM(F479:F486)</f>
        <v>1</v>
      </c>
      <c r="G487" s="127">
        <f>SUM(G479:G486)</f>
        <v>0</v>
      </c>
    </row>
    <row r="488" spans="1:7" outlineLevel="1" x14ac:dyDescent="0.25">
      <c r="A488" s="51" t="s">
        <v>2181</v>
      </c>
      <c r="B488" s="80" t="s">
        <v>695</v>
      </c>
      <c r="C488" s="132">
        <v>0.01</v>
      </c>
      <c r="D488" s="133"/>
      <c r="F488" s="139">
        <f t="shared" ref="F488:F493" si="24">IF($C$487=0,"",IF(C488="[for completion]","",C488/$C$487))</f>
        <v>3.5842293906810036E-5</v>
      </c>
      <c r="G488" s="139" t="str">
        <f t="shared" ref="G488:G493" si="25">IF($D$487=0,"",IF(D488="[for completion]","",D488/$D$487))</f>
        <v/>
      </c>
    </row>
    <row r="489" spans="1:7" outlineLevel="1" x14ac:dyDescent="0.25">
      <c r="A489" s="51" t="s">
        <v>2182</v>
      </c>
      <c r="B489" s="80" t="s">
        <v>697</v>
      </c>
      <c r="C489" s="132">
        <v>0</v>
      </c>
      <c r="D489" s="133"/>
      <c r="F489" s="139">
        <f t="shared" si="24"/>
        <v>0</v>
      </c>
      <c r="G489" s="139" t="str">
        <f t="shared" si="25"/>
        <v/>
      </c>
    </row>
    <row r="490" spans="1:7" outlineLevel="1" x14ac:dyDescent="0.25">
      <c r="A490" s="51" t="s">
        <v>2183</v>
      </c>
      <c r="B490" s="80" t="s">
        <v>699</v>
      </c>
      <c r="C490" s="132">
        <v>0</v>
      </c>
      <c r="D490" s="133"/>
      <c r="F490" s="139">
        <f t="shared" si="24"/>
        <v>0</v>
      </c>
      <c r="G490" s="139" t="str">
        <f t="shared" si="25"/>
        <v/>
      </c>
    </row>
    <row r="491" spans="1:7" outlineLevel="1" x14ac:dyDescent="0.25">
      <c r="A491" s="51" t="s">
        <v>2184</v>
      </c>
      <c r="B491" s="80" t="s">
        <v>701</v>
      </c>
      <c r="C491" s="132">
        <v>0</v>
      </c>
      <c r="D491" s="133"/>
      <c r="F491" s="139">
        <f t="shared" si="24"/>
        <v>0</v>
      </c>
      <c r="G491" s="139" t="str">
        <f t="shared" si="25"/>
        <v/>
      </c>
    </row>
    <row r="492" spans="1:7" outlineLevel="1" x14ac:dyDescent="0.25">
      <c r="A492" s="51" t="s">
        <v>2185</v>
      </c>
      <c r="B492" s="80" t="s">
        <v>703</v>
      </c>
      <c r="C492" s="132">
        <v>0</v>
      </c>
      <c r="D492" s="133"/>
      <c r="F492" s="139">
        <f t="shared" si="24"/>
        <v>0</v>
      </c>
      <c r="G492" s="139" t="str">
        <f t="shared" si="25"/>
        <v/>
      </c>
    </row>
    <row r="493" spans="1:7" outlineLevel="1" x14ac:dyDescent="0.25">
      <c r="A493" s="51" t="s">
        <v>2186</v>
      </c>
      <c r="B493" s="80" t="s">
        <v>705</v>
      </c>
      <c r="C493" s="132">
        <v>0</v>
      </c>
      <c r="D493" s="133"/>
      <c r="F493" s="139">
        <f t="shared" si="24"/>
        <v>0</v>
      </c>
      <c r="G493" s="139" t="str">
        <f t="shared" si="25"/>
        <v/>
      </c>
    </row>
    <row r="494" spans="1:7" outlineLevel="1" x14ac:dyDescent="0.25">
      <c r="A494" s="51" t="s">
        <v>2187</v>
      </c>
      <c r="B494" s="80"/>
      <c r="F494" s="139"/>
      <c r="G494" s="139"/>
    </row>
    <row r="495" spans="1:7" outlineLevel="1" x14ac:dyDescent="0.25">
      <c r="A495" s="51" t="s">
        <v>2188</v>
      </c>
      <c r="B495" s="80"/>
      <c r="F495" s="139"/>
      <c r="G495" s="139"/>
    </row>
    <row r="496" spans="1:7" outlineLevel="1" x14ac:dyDescent="0.25">
      <c r="A496" s="51" t="s">
        <v>2189</v>
      </c>
      <c r="B496" s="80"/>
      <c r="F496" s="139"/>
      <c r="G496" s="127"/>
    </row>
    <row r="497" spans="1:7" ht="15" customHeight="1" x14ac:dyDescent="0.25">
      <c r="A497" s="70"/>
      <c r="B497" s="70" t="s">
        <v>2394</v>
      </c>
      <c r="C497" s="70" t="s">
        <v>761</v>
      </c>
      <c r="D497" s="70"/>
      <c r="E497" s="70"/>
      <c r="F497" s="70"/>
      <c r="G497" s="73"/>
    </row>
    <row r="498" spans="1:7" x14ac:dyDescent="0.25">
      <c r="A498" s="51" t="s">
        <v>2452</v>
      </c>
      <c r="B498" s="68" t="s">
        <v>762</v>
      </c>
      <c r="C498" s="127">
        <v>0</v>
      </c>
      <c r="G498" s="51"/>
    </row>
    <row r="499" spans="1:7" x14ac:dyDescent="0.25">
      <c r="A499" s="51" t="s">
        <v>2453</v>
      </c>
      <c r="B499" s="68" t="s">
        <v>763</v>
      </c>
      <c r="C499" s="127">
        <v>0.19717000000000001</v>
      </c>
      <c r="G499" s="51"/>
    </row>
    <row r="500" spans="1:7" x14ac:dyDescent="0.25">
      <c r="A500" s="51" t="s">
        <v>2454</v>
      </c>
      <c r="B500" s="68" t="s">
        <v>764</v>
      </c>
      <c r="C500" s="127">
        <v>0</v>
      </c>
      <c r="G500" s="51"/>
    </row>
    <row r="501" spans="1:7" x14ac:dyDescent="0.25">
      <c r="A501" s="51" t="s">
        <v>2455</v>
      </c>
      <c r="B501" s="68" t="s">
        <v>765</v>
      </c>
      <c r="C501" s="127">
        <v>0</v>
      </c>
      <c r="G501" s="51"/>
    </row>
    <row r="502" spans="1:7" x14ac:dyDescent="0.25">
      <c r="A502" s="51" t="s">
        <v>2456</v>
      </c>
      <c r="B502" s="68" t="s">
        <v>766</v>
      </c>
      <c r="C502" s="127">
        <v>1.2800000000000001E-3</v>
      </c>
      <c r="G502" s="51"/>
    </row>
    <row r="503" spans="1:7" x14ac:dyDescent="0.25">
      <c r="A503" s="51" t="s">
        <v>2457</v>
      </c>
      <c r="B503" s="68" t="s">
        <v>767</v>
      </c>
      <c r="C503" s="127">
        <v>0.79874999999999996</v>
      </c>
      <c r="G503" s="51"/>
    </row>
    <row r="504" spans="1:7" x14ac:dyDescent="0.25">
      <c r="A504" s="51" t="s">
        <v>2458</v>
      </c>
      <c r="B504" s="68" t="s">
        <v>768</v>
      </c>
      <c r="C504" s="127">
        <v>0</v>
      </c>
      <c r="G504" s="51"/>
    </row>
    <row r="505" spans="1:7" x14ac:dyDescent="0.25">
      <c r="A505" s="51" t="s">
        <v>2459</v>
      </c>
      <c r="B505" s="68" t="s">
        <v>2204</v>
      </c>
      <c r="C505" s="127">
        <v>0</v>
      </c>
      <c r="G505" s="51"/>
    </row>
    <row r="506" spans="1:7" x14ac:dyDescent="0.25">
      <c r="A506" s="51" t="s">
        <v>2460</v>
      </c>
      <c r="B506" s="68" t="s">
        <v>2205</v>
      </c>
      <c r="C506" s="127">
        <v>0</v>
      </c>
      <c r="G506" s="51"/>
    </row>
    <row r="507" spans="1:7" x14ac:dyDescent="0.25">
      <c r="A507" s="51" t="s">
        <v>2461</v>
      </c>
      <c r="B507" s="68" t="s">
        <v>2206</v>
      </c>
      <c r="C507" s="127">
        <v>2.8E-3</v>
      </c>
      <c r="G507" s="51"/>
    </row>
    <row r="508" spans="1:7" x14ac:dyDescent="0.25">
      <c r="A508" s="51" t="s">
        <v>2462</v>
      </c>
      <c r="B508" s="68" t="s">
        <v>769</v>
      </c>
      <c r="C508" s="127">
        <v>0</v>
      </c>
      <c r="G508" s="51"/>
    </row>
    <row r="509" spans="1:7" x14ac:dyDescent="0.25">
      <c r="A509" s="51" t="s">
        <v>2463</v>
      </c>
      <c r="B509" s="68" t="s">
        <v>2993</v>
      </c>
      <c r="C509" s="127">
        <v>0</v>
      </c>
      <c r="G509" s="51"/>
    </row>
    <row r="510" spans="1:7" x14ac:dyDescent="0.25">
      <c r="A510" s="51" t="s">
        <v>2464</v>
      </c>
      <c r="B510" s="68" t="s">
        <v>134</v>
      </c>
      <c r="C510" s="127">
        <v>0</v>
      </c>
      <c r="G510" s="51"/>
    </row>
    <row r="511" spans="1:7" outlineLevel="1" x14ac:dyDescent="0.25">
      <c r="A511" s="51" t="s">
        <v>2465</v>
      </c>
      <c r="B511" s="80" t="s">
        <v>2207</v>
      </c>
      <c r="C511" s="127"/>
      <c r="G511" s="51"/>
    </row>
    <row r="512" spans="1:7" outlineLevel="1" x14ac:dyDescent="0.25">
      <c r="A512" s="51" t="s">
        <v>2466</v>
      </c>
      <c r="B512" s="80" t="s">
        <v>138</v>
      </c>
      <c r="C512" s="127"/>
      <c r="G512" s="51"/>
    </row>
    <row r="513" spans="1:7" outlineLevel="1" x14ac:dyDescent="0.25">
      <c r="A513" s="51" t="s">
        <v>2467</v>
      </c>
      <c r="B513" s="80" t="s">
        <v>138</v>
      </c>
      <c r="C513" s="127"/>
      <c r="G513" s="51"/>
    </row>
    <row r="514" spans="1:7" outlineLevel="1" x14ac:dyDescent="0.25">
      <c r="A514" s="51" t="s">
        <v>2468</v>
      </c>
      <c r="B514" s="80" t="s">
        <v>138</v>
      </c>
      <c r="C514" s="127"/>
      <c r="G514" s="51"/>
    </row>
    <row r="515" spans="1:7" outlineLevel="1" x14ac:dyDescent="0.25">
      <c r="A515" s="51" t="s">
        <v>2469</v>
      </c>
      <c r="B515" s="80" t="s">
        <v>138</v>
      </c>
      <c r="C515" s="127"/>
      <c r="G515" s="51"/>
    </row>
    <row r="516" spans="1:7" outlineLevel="1" x14ac:dyDescent="0.25">
      <c r="A516" s="51" t="s">
        <v>2470</v>
      </c>
      <c r="B516" s="80" t="s">
        <v>138</v>
      </c>
      <c r="C516" s="127"/>
      <c r="G516" s="51"/>
    </row>
    <row r="517" spans="1:7" outlineLevel="1" x14ac:dyDescent="0.25">
      <c r="A517" s="51" t="s">
        <v>2471</v>
      </c>
      <c r="B517" s="80" t="s">
        <v>138</v>
      </c>
      <c r="C517" s="127"/>
      <c r="G517" s="51"/>
    </row>
    <row r="518" spans="1:7" outlineLevel="1" x14ac:dyDescent="0.25">
      <c r="A518" s="51" t="s">
        <v>2472</v>
      </c>
      <c r="B518" s="80" t="s">
        <v>138</v>
      </c>
      <c r="C518" s="127"/>
      <c r="G518" s="51"/>
    </row>
    <row r="519" spans="1:7" outlineLevel="1" x14ac:dyDescent="0.25">
      <c r="A519" s="51" t="s">
        <v>2473</v>
      </c>
      <c r="B519" s="80" t="s">
        <v>138</v>
      </c>
      <c r="C519" s="127"/>
      <c r="G519" s="51"/>
    </row>
    <row r="520" spans="1:7" outlineLevel="1" x14ac:dyDescent="0.25">
      <c r="A520" s="51" t="s">
        <v>2474</v>
      </c>
      <c r="B520" s="80" t="s">
        <v>138</v>
      </c>
      <c r="C520" s="127"/>
      <c r="G520" s="51"/>
    </row>
    <row r="521" spans="1:7" outlineLevel="1" x14ac:dyDescent="0.25">
      <c r="A521" s="51" t="s">
        <v>2475</v>
      </c>
      <c r="B521" s="80" t="s">
        <v>138</v>
      </c>
      <c r="C521" s="127"/>
      <c r="G521" s="51"/>
    </row>
    <row r="522" spans="1:7" outlineLevel="1" x14ac:dyDescent="0.25">
      <c r="A522" s="51" t="s">
        <v>2476</v>
      </c>
      <c r="B522" s="80" t="s">
        <v>138</v>
      </c>
      <c r="C522" s="127"/>
    </row>
    <row r="523" spans="1:7" outlineLevel="1" x14ac:dyDescent="0.25">
      <c r="A523" s="51" t="s">
        <v>2477</v>
      </c>
      <c r="B523" s="80" t="s">
        <v>138</v>
      </c>
      <c r="C523" s="127"/>
    </row>
    <row r="524" spans="1:7" outlineLevel="1" x14ac:dyDescent="0.25">
      <c r="A524" s="51" t="s">
        <v>2478</v>
      </c>
      <c r="B524" s="80" t="s">
        <v>138</v>
      </c>
      <c r="C524" s="127"/>
    </row>
    <row r="525" spans="1:7" customFormat="1" x14ac:dyDescent="0.25">
      <c r="A525" s="137"/>
      <c r="B525" s="137" t="s">
        <v>2479</v>
      </c>
      <c r="C525" s="70" t="s">
        <v>105</v>
      </c>
      <c r="D525" s="70" t="s">
        <v>1638</v>
      </c>
      <c r="E525" s="70"/>
      <c r="F525" s="70" t="s">
        <v>477</v>
      </c>
      <c r="G525" s="70" t="s">
        <v>1946</v>
      </c>
    </row>
    <row r="526" spans="1:7" customFormat="1" x14ac:dyDescent="0.25">
      <c r="A526" s="51" t="s">
        <v>2545</v>
      </c>
      <c r="B526" s="68" t="s">
        <v>3141</v>
      </c>
      <c r="C526" s="132">
        <v>0.81</v>
      </c>
      <c r="D526" s="133">
        <v>1</v>
      </c>
      <c r="E526" s="57"/>
      <c r="F526" s="139">
        <f>IF($C$544=0,"",IF(C526="[for completion]","",IF(C526="","",C526/$C$544)))</f>
        <v>2.9033298684540665E-3</v>
      </c>
      <c r="G526" s="139">
        <f>IF($D$544=0,"",IF(D526="[for completion]","",IF(D526="","",D526/$D$544)))</f>
        <v>1.6611295681063123E-3</v>
      </c>
    </row>
    <row r="527" spans="1:7" customFormat="1" x14ac:dyDescent="0.25">
      <c r="A527" s="51" t="s">
        <v>2546</v>
      </c>
      <c r="B527" s="68" t="s">
        <v>3142</v>
      </c>
      <c r="C527" s="132">
        <v>1.71</v>
      </c>
      <c r="D527" s="133">
        <v>1</v>
      </c>
      <c r="E527" s="57"/>
      <c r="F527" s="139">
        <f t="shared" ref="F527:F543" si="26">IF($C$544=0,"",IF(C527="[for completion]","",IF(C527="","",C527/$C$544)))</f>
        <v>6.1292519445141401E-3</v>
      </c>
      <c r="G527" s="139">
        <f t="shared" ref="G527:G543" si="27">IF($D$544=0,"",IF(D527="[for completion]","",IF(D527="","",D527/$D$544)))</f>
        <v>1.6611295681063123E-3</v>
      </c>
    </row>
    <row r="528" spans="1:7" customFormat="1" x14ac:dyDescent="0.25">
      <c r="A528" s="51" t="s">
        <v>2547</v>
      </c>
      <c r="B528" s="68" t="s">
        <v>3143</v>
      </c>
      <c r="C528" s="132">
        <v>1.66</v>
      </c>
      <c r="D528" s="133">
        <v>3</v>
      </c>
      <c r="E528" s="57"/>
      <c r="F528" s="139">
        <f t="shared" si="26"/>
        <v>5.9500340513996917E-3</v>
      </c>
      <c r="G528" s="139">
        <f t="shared" si="27"/>
        <v>4.9833887043189366E-3</v>
      </c>
    </row>
    <row r="529" spans="1:7" customFormat="1" x14ac:dyDescent="0.25">
      <c r="A529" s="51" t="s">
        <v>2548</v>
      </c>
      <c r="B529" s="68" t="s">
        <v>3144</v>
      </c>
      <c r="C529" s="132">
        <v>1.4</v>
      </c>
      <c r="D529" s="133">
        <v>8</v>
      </c>
      <c r="E529" s="57"/>
      <c r="F529" s="139">
        <f t="shared" si="26"/>
        <v>5.0181010072045586E-3</v>
      </c>
      <c r="G529" s="139">
        <f t="shared" si="27"/>
        <v>1.3289036544850499E-2</v>
      </c>
    </row>
    <row r="530" spans="1:7" customFormat="1" x14ac:dyDescent="0.25">
      <c r="A530" s="51" t="s">
        <v>2549</v>
      </c>
      <c r="B530" s="68" t="s">
        <v>3145</v>
      </c>
      <c r="C530" s="132">
        <v>2.25</v>
      </c>
      <c r="D530" s="133">
        <v>5</v>
      </c>
      <c r="E530" s="57"/>
      <c r="F530" s="139">
        <f t="shared" si="26"/>
        <v>8.0648051901501851E-3</v>
      </c>
      <c r="G530" s="139">
        <f t="shared" si="27"/>
        <v>8.3056478405315621E-3</v>
      </c>
    </row>
    <row r="531" spans="1:7" customFormat="1" x14ac:dyDescent="0.25">
      <c r="A531" s="51" t="s">
        <v>2550</v>
      </c>
      <c r="B531" s="68" t="s">
        <v>3146</v>
      </c>
      <c r="C531" s="132">
        <v>0.16</v>
      </c>
      <c r="D531" s="133">
        <v>3</v>
      </c>
      <c r="E531" s="57"/>
      <c r="F531" s="139">
        <f t="shared" si="26"/>
        <v>5.7349725796623536E-4</v>
      </c>
      <c r="G531" s="139">
        <f t="shared" si="27"/>
        <v>4.9833887043189366E-3</v>
      </c>
    </row>
    <row r="532" spans="1:7" customFormat="1" x14ac:dyDescent="0.25">
      <c r="A532" s="51" t="s">
        <v>2551</v>
      </c>
      <c r="B532" s="68" t="s">
        <v>3106</v>
      </c>
      <c r="C532" s="132">
        <v>1.74</v>
      </c>
      <c r="D532" s="133">
        <v>3</v>
      </c>
      <c r="E532" s="57"/>
      <c r="F532" s="139">
        <f t="shared" si="26"/>
        <v>6.2367826803828089E-3</v>
      </c>
      <c r="G532" s="139">
        <f t="shared" si="27"/>
        <v>4.9833887043189366E-3</v>
      </c>
    </row>
    <row r="533" spans="1:7" customFormat="1" x14ac:dyDescent="0.25">
      <c r="A533" s="51" t="s">
        <v>2552</v>
      </c>
      <c r="B533" s="68" t="s">
        <v>3147</v>
      </c>
      <c r="C533" s="132">
        <v>2.82</v>
      </c>
      <c r="D533" s="133">
        <v>7</v>
      </c>
      <c r="E533" s="57"/>
      <c r="F533" s="139">
        <f t="shared" si="26"/>
        <v>1.0107889171654897E-2</v>
      </c>
      <c r="G533" s="139">
        <f t="shared" si="27"/>
        <v>1.1627906976744186E-2</v>
      </c>
    </row>
    <row r="534" spans="1:7" customFormat="1" x14ac:dyDescent="0.25">
      <c r="A534" s="51" t="s">
        <v>2553</v>
      </c>
      <c r="B534" s="68" t="s">
        <v>3148</v>
      </c>
      <c r="C534" s="132">
        <v>5.0999999999999996</v>
      </c>
      <c r="D534" s="133">
        <v>14</v>
      </c>
      <c r="E534" s="57"/>
      <c r="F534" s="139">
        <f t="shared" si="26"/>
        <v>1.8280225097673748E-2</v>
      </c>
      <c r="G534" s="139">
        <f t="shared" si="27"/>
        <v>2.3255813953488372E-2</v>
      </c>
    </row>
    <row r="535" spans="1:7" customFormat="1" x14ac:dyDescent="0.25">
      <c r="A535" s="51" t="s">
        <v>2554</v>
      </c>
      <c r="B535" s="68" t="s">
        <v>3149</v>
      </c>
      <c r="C535" s="132">
        <v>17.72</v>
      </c>
      <c r="D535" s="133">
        <v>45</v>
      </c>
      <c r="E535" s="57"/>
      <c r="F535" s="139">
        <f t="shared" si="26"/>
        <v>6.3514821319760564E-2</v>
      </c>
      <c r="G535" s="139">
        <f t="shared" si="27"/>
        <v>7.4750830564784057E-2</v>
      </c>
    </row>
    <row r="536" spans="1:7" customFormat="1" x14ac:dyDescent="0.25">
      <c r="A536" s="51" t="s">
        <v>2555</v>
      </c>
      <c r="B536" s="68" t="s">
        <v>3150</v>
      </c>
      <c r="C536" s="132">
        <v>17.87</v>
      </c>
      <c r="D536" s="133">
        <v>53</v>
      </c>
      <c r="E536" s="57"/>
      <c r="F536" s="139">
        <f t="shared" si="26"/>
        <v>6.4052474999103909E-2</v>
      </c>
      <c r="G536" s="139">
        <f t="shared" si="27"/>
        <v>8.8039867109634545E-2</v>
      </c>
    </row>
    <row r="537" spans="1:7" customFormat="1" x14ac:dyDescent="0.25">
      <c r="A537" s="51" t="s">
        <v>2556</v>
      </c>
      <c r="B537" s="68" t="s">
        <v>3151</v>
      </c>
      <c r="C537" s="132">
        <v>12.51</v>
      </c>
      <c r="D537" s="133">
        <v>38</v>
      </c>
      <c r="E537" s="57"/>
      <c r="F537" s="139">
        <f t="shared" si="26"/>
        <v>4.4840316857235024E-2</v>
      </c>
      <c r="G537" s="139">
        <f t="shared" si="27"/>
        <v>6.3122923588039864E-2</v>
      </c>
    </row>
    <row r="538" spans="1:7" customFormat="1" x14ac:dyDescent="0.25">
      <c r="A538" s="51" t="s">
        <v>2557</v>
      </c>
      <c r="B538" s="68" t="s">
        <v>3152</v>
      </c>
      <c r="C538" s="132">
        <v>8.65</v>
      </c>
      <c r="D538" s="133">
        <v>26</v>
      </c>
      <c r="E538" s="57"/>
      <c r="F538" s="139">
        <f t="shared" si="26"/>
        <v>3.1004695508799598E-2</v>
      </c>
      <c r="G538" s="139">
        <f t="shared" si="27"/>
        <v>4.3189368770764118E-2</v>
      </c>
    </row>
    <row r="539" spans="1:7" customFormat="1" x14ac:dyDescent="0.25">
      <c r="A539" s="51" t="s">
        <v>2558</v>
      </c>
      <c r="B539" s="68" t="s">
        <v>3153</v>
      </c>
      <c r="C539" s="132">
        <v>8.51</v>
      </c>
      <c r="D539" s="133">
        <v>27</v>
      </c>
      <c r="E539" s="57"/>
      <c r="F539" s="139">
        <f t="shared" si="26"/>
        <v>3.050288540807914E-2</v>
      </c>
      <c r="G539" s="139">
        <f t="shared" si="27"/>
        <v>4.4850498338870434E-2</v>
      </c>
    </row>
    <row r="540" spans="1:7" customFormat="1" x14ac:dyDescent="0.25">
      <c r="A540" s="51" t="s">
        <v>2559</v>
      </c>
      <c r="B540" s="68" t="s">
        <v>569</v>
      </c>
      <c r="C540" s="132" t="s">
        <v>80</v>
      </c>
      <c r="D540" s="133" t="s">
        <v>80</v>
      </c>
      <c r="E540" s="57"/>
      <c r="F540" s="139" t="str">
        <f t="shared" si="26"/>
        <v/>
      </c>
      <c r="G540" s="139" t="str">
        <f t="shared" si="27"/>
        <v/>
      </c>
    </row>
    <row r="541" spans="1:7" customFormat="1" x14ac:dyDescent="0.25">
      <c r="A541" s="51" t="s">
        <v>2560</v>
      </c>
      <c r="B541" s="68" t="s">
        <v>569</v>
      </c>
      <c r="C541" s="132" t="s">
        <v>80</v>
      </c>
      <c r="D541" s="133" t="s">
        <v>80</v>
      </c>
      <c r="E541" s="57"/>
      <c r="F541" s="139" t="str">
        <f t="shared" si="26"/>
        <v/>
      </c>
      <c r="G541" s="139" t="str">
        <f t="shared" si="27"/>
        <v/>
      </c>
    </row>
    <row r="542" spans="1:7" customFormat="1" x14ac:dyDescent="0.25">
      <c r="A542" s="51" t="s">
        <v>2561</v>
      </c>
      <c r="B542" s="68" t="s">
        <v>569</v>
      </c>
      <c r="C542" s="132" t="s">
        <v>80</v>
      </c>
      <c r="D542" s="133" t="s">
        <v>80</v>
      </c>
      <c r="E542" s="57"/>
      <c r="F542" s="139" t="str">
        <f t="shared" si="26"/>
        <v/>
      </c>
      <c r="G542" s="139" t="str">
        <f t="shared" si="27"/>
        <v/>
      </c>
    </row>
    <row r="543" spans="1:7" customFormat="1" x14ac:dyDescent="0.25">
      <c r="A543" s="51" t="s">
        <v>2562</v>
      </c>
      <c r="B543" s="68" t="s">
        <v>2029</v>
      </c>
      <c r="C543" s="132">
        <v>196.08</v>
      </c>
      <c r="D543" s="133">
        <v>368</v>
      </c>
      <c r="E543" s="57"/>
      <c r="F543" s="139">
        <f t="shared" si="26"/>
        <v>0.70282088963762146</v>
      </c>
      <c r="G543" s="139">
        <f t="shared" si="27"/>
        <v>0.61129568106312293</v>
      </c>
    </row>
    <row r="544" spans="1:7" customFormat="1" x14ac:dyDescent="0.25">
      <c r="A544" s="51" t="s">
        <v>2563</v>
      </c>
      <c r="B544" s="68" t="s">
        <v>136</v>
      </c>
      <c r="C544" s="132">
        <f>SUM(C526:C543)</f>
        <v>278.99</v>
      </c>
      <c r="D544" s="133">
        <f>SUM(D526:D543)</f>
        <v>602</v>
      </c>
      <c r="E544" s="57"/>
      <c r="F544" s="127">
        <f>SUM(F526:F543)</f>
        <v>1</v>
      </c>
      <c r="G544" s="127">
        <f>SUM(G526:G543)</f>
        <v>1</v>
      </c>
    </row>
    <row r="545" spans="1:7" customFormat="1" x14ac:dyDescent="0.25">
      <c r="A545" s="51" t="s">
        <v>2564</v>
      </c>
      <c r="B545" s="68"/>
      <c r="C545" s="51"/>
      <c r="D545" s="51"/>
      <c r="E545" s="57"/>
      <c r="F545" s="57"/>
      <c r="G545" s="57"/>
    </row>
    <row r="546" spans="1:7" customFormat="1" x14ac:dyDescent="0.25">
      <c r="A546" s="51" t="s">
        <v>2565</v>
      </c>
      <c r="B546" s="68"/>
      <c r="C546" s="51"/>
      <c r="D546" s="51"/>
      <c r="E546" s="57"/>
      <c r="F546" s="57"/>
      <c r="G546" s="57"/>
    </row>
    <row r="547" spans="1:7" customFormat="1" x14ac:dyDescent="0.25">
      <c r="A547" s="51" t="s">
        <v>2566</v>
      </c>
      <c r="B547" s="68"/>
      <c r="C547" s="51"/>
      <c r="D547" s="51"/>
      <c r="E547" s="57"/>
      <c r="F547" s="57"/>
      <c r="G547" s="57"/>
    </row>
    <row r="548" spans="1:7" customFormat="1" x14ac:dyDescent="0.25">
      <c r="A548" s="137"/>
      <c r="B548" s="137" t="s">
        <v>2480</v>
      </c>
      <c r="C548" s="70" t="s">
        <v>105</v>
      </c>
      <c r="D548" s="70" t="s">
        <v>1638</v>
      </c>
      <c r="E548" s="70"/>
      <c r="F548" s="70" t="s">
        <v>477</v>
      </c>
      <c r="G548" s="70" t="s">
        <v>1946</v>
      </c>
    </row>
    <row r="549" spans="1:7" customFormat="1" x14ac:dyDescent="0.25">
      <c r="A549" s="51" t="s">
        <v>2567</v>
      </c>
      <c r="B549" s="68" t="s">
        <v>3141</v>
      </c>
      <c r="C549" s="132">
        <v>0.81</v>
      </c>
      <c r="D549" s="133">
        <v>1</v>
      </c>
      <c r="E549" s="57"/>
      <c r="F549" s="139">
        <f>IF($C$567=0,"",IF(C549="[for completion]","",IF(C549="","",C549/$C$567)))</f>
        <v>2.9033298684540665E-3</v>
      </c>
      <c r="G549" s="139">
        <f>IF($D$567=0,"",IF(D549="[for completion]","",IF(D549="","",D549/$D$567)))</f>
        <v>1.6611295681063123E-3</v>
      </c>
    </row>
    <row r="550" spans="1:7" customFormat="1" x14ac:dyDescent="0.25">
      <c r="A550" s="51" t="s">
        <v>2568</v>
      </c>
      <c r="B550" s="68" t="s">
        <v>3142</v>
      </c>
      <c r="C550" s="132">
        <v>1.71</v>
      </c>
      <c r="D550" s="133">
        <v>1</v>
      </c>
      <c r="E550" s="57"/>
      <c r="F550" s="139">
        <f t="shared" ref="F550:F566" si="28">IF($C$567=0,"",IF(C550="[for completion]","",IF(C550="","",C550/$C$567)))</f>
        <v>6.1292519445141401E-3</v>
      </c>
      <c r="G550" s="139">
        <f t="shared" ref="G550:G566" si="29">IF($D$567=0,"",IF(D550="[for completion]","",IF(D550="","",D550/$D$567)))</f>
        <v>1.6611295681063123E-3</v>
      </c>
    </row>
    <row r="551" spans="1:7" customFormat="1" x14ac:dyDescent="0.25">
      <c r="A551" s="51" t="s">
        <v>2569</v>
      </c>
      <c r="B551" s="68" t="s">
        <v>3143</v>
      </c>
      <c r="C551" s="132">
        <v>1.66</v>
      </c>
      <c r="D551" s="133">
        <v>3</v>
      </c>
      <c r="E551" s="57"/>
      <c r="F551" s="139">
        <f t="shared" si="28"/>
        <v>5.9500340513996917E-3</v>
      </c>
      <c r="G551" s="139">
        <f t="shared" si="29"/>
        <v>4.9833887043189366E-3</v>
      </c>
    </row>
    <row r="552" spans="1:7" customFormat="1" x14ac:dyDescent="0.25">
      <c r="A552" s="51" t="s">
        <v>2570</v>
      </c>
      <c r="B552" s="68" t="s">
        <v>3144</v>
      </c>
      <c r="C552" s="132">
        <v>1.4</v>
      </c>
      <c r="D552" s="133">
        <v>8</v>
      </c>
      <c r="E552" s="57"/>
      <c r="F552" s="139">
        <f t="shared" si="28"/>
        <v>5.0181010072045586E-3</v>
      </c>
      <c r="G552" s="139">
        <f t="shared" si="29"/>
        <v>1.3289036544850499E-2</v>
      </c>
    </row>
    <row r="553" spans="1:7" customFormat="1" x14ac:dyDescent="0.25">
      <c r="A553" s="51" t="s">
        <v>2571</v>
      </c>
      <c r="B553" s="68" t="s">
        <v>3145</v>
      </c>
      <c r="C553" s="132">
        <v>2.25</v>
      </c>
      <c r="D553" s="133">
        <v>5</v>
      </c>
      <c r="E553" s="57"/>
      <c r="F553" s="139">
        <f t="shared" si="28"/>
        <v>8.0648051901501851E-3</v>
      </c>
      <c r="G553" s="139">
        <f t="shared" si="29"/>
        <v>8.3056478405315621E-3</v>
      </c>
    </row>
    <row r="554" spans="1:7" customFormat="1" x14ac:dyDescent="0.25">
      <c r="A554" s="51" t="s">
        <v>2572</v>
      </c>
      <c r="B554" s="68" t="s">
        <v>3146</v>
      </c>
      <c r="C554" s="132">
        <v>0.16</v>
      </c>
      <c r="D554" s="133">
        <v>3</v>
      </c>
      <c r="E554" s="57"/>
      <c r="F554" s="139">
        <f t="shared" si="28"/>
        <v>5.7349725796623536E-4</v>
      </c>
      <c r="G554" s="139">
        <f t="shared" si="29"/>
        <v>4.9833887043189366E-3</v>
      </c>
    </row>
    <row r="555" spans="1:7" customFormat="1" x14ac:dyDescent="0.25">
      <c r="A555" s="51" t="s">
        <v>2573</v>
      </c>
      <c r="B555" s="68" t="s">
        <v>3106</v>
      </c>
      <c r="C555" s="132">
        <v>1.74</v>
      </c>
      <c r="D555" s="133">
        <v>3</v>
      </c>
      <c r="E555" s="57"/>
      <c r="F555" s="139">
        <f t="shared" si="28"/>
        <v>6.2367826803828089E-3</v>
      </c>
      <c r="G555" s="139">
        <f t="shared" si="29"/>
        <v>4.9833887043189366E-3</v>
      </c>
    </row>
    <row r="556" spans="1:7" customFormat="1" x14ac:dyDescent="0.25">
      <c r="A556" s="51" t="s">
        <v>2574</v>
      </c>
      <c r="B556" s="68" t="s">
        <v>3147</v>
      </c>
      <c r="C556" s="132">
        <v>2.82</v>
      </c>
      <c r="D556" s="133">
        <v>7</v>
      </c>
      <c r="E556" s="57"/>
      <c r="F556" s="139">
        <f t="shared" si="28"/>
        <v>1.0107889171654897E-2</v>
      </c>
      <c r="G556" s="139">
        <f t="shared" si="29"/>
        <v>1.1627906976744186E-2</v>
      </c>
    </row>
    <row r="557" spans="1:7" customFormat="1" x14ac:dyDescent="0.25">
      <c r="A557" s="51" t="s">
        <v>2575</v>
      </c>
      <c r="B557" s="68" t="s">
        <v>3148</v>
      </c>
      <c r="C557" s="132">
        <v>5.0999999999999996</v>
      </c>
      <c r="D557" s="133">
        <v>14</v>
      </c>
      <c r="E557" s="57"/>
      <c r="F557" s="139">
        <f t="shared" si="28"/>
        <v>1.8280225097673748E-2</v>
      </c>
      <c r="G557" s="139">
        <f t="shared" si="29"/>
        <v>2.3255813953488372E-2</v>
      </c>
    </row>
    <row r="558" spans="1:7" customFormat="1" x14ac:dyDescent="0.25">
      <c r="A558" s="51" t="s">
        <v>2576</v>
      </c>
      <c r="B558" s="68" t="s">
        <v>3149</v>
      </c>
      <c r="C558" s="132">
        <v>17.72</v>
      </c>
      <c r="D558" s="133">
        <v>45</v>
      </c>
      <c r="E558" s="57"/>
      <c r="F558" s="139">
        <f t="shared" si="28"/>
        <v>6.3514821319760564E-2</v>
      </c>
      <c r="G558" s="139">
        <f t="shared" si="29"/>
        <v>7.4750830564784057E-2</v>
      </c>
    </row>
    <row r="559" spans="1:7" customFormat="1" x14ac:dyDescent="0.25">
      <c r="A559" s="51" t="s">
        <v>2577</v>
      </c>
      <c r="B559" s="68" t="s">
        <v>3150</v>
      </c>
      <c r="C559" s="132">
        <v>17.87</v>
      </c>
      <c r="D559" s="133">
        <v>53</v>
      </c>
      <c r="E559" s="57"/>
      <c r="F559" s="139">
        <f t="shared" si="28"/>
        <v>6.4052474999103909E-2</v>
      </c>
      <c r="G559" s="139">
        <f t="shared" si="29"/>
        <v>8.8039867109634545E-2</v>
      </c>
    </row>
    <row r="560" spans="1:7" customFormat="1" x14ac:dyDescent="0.25">
      <c r="A560" s="51" t="s">
        <v>2578</v>
      </c>
      <c r="B560" s="68" t="s">
        <v>3151</v>
      </c>
      <c r="C560" s="132">
        <v>12.51</v>
      </c>
      <c r="D560" s="133">
        <v>38</v>
      </c>
      <c r="E560" s="57"/>
      <c r="F560" s="139">
        <f t="shared" si="28"/>
        <v>4.4840316857235024E-2</v>
      </c>
      <c r="G560" s="139">
        <f t="shared" si="29"/>
        <v>6.3122923588039864E-2</v>
      </c>
    </row>
    <row r="561" spans="1:7" customFormat="1" x14ac:dyDescent="0.25">
      <c r="A561" s="51" t="s">
        <v>2579</v>
      </c>
      <c r="B561" s="68" t="s">
        <v>3152</v>
      </c>
      <c r="C561" s="132">
        <v>8.65</v>
      </c>
      <c r="D561" s="133">
        <v>26</v>
      </c>
      <c r="E561" s="57"/>
      <c r="F561" s="139">
        <f t="shared" si="28"/>
        <v>3.1004695508799598E-2</v>
      </c>
      <c r="G561" s="139">
        <f t="shared" si="29"/>
        <v>4.3189368770764118E-2</v>
      </c>
    </row>
    <row r="562" spans="1:7" customFormat="1" x14ac:dyDescent="0.25">
      <c r="A562" s="51" t="s">
        <v>2580</v>
      </c>
      <c r="B562" s="68" t="s">
        <v>3153</v>
      </c>
      <c r="C562" s="132">
        <v>8.51</v>
      </c>
      <c r="D562" s="133">
        <v>27</v>
      </c>
      <c r="E562" s="57"/>
      <c r="F562" s="139">
        <f t="shared" si="28"/>
        <v>3.050288540807914E-2</v>
      </c>
      <c r="G562" s="139">
        <f t="shared" si="29"/>
        <v>4.4850498338870434E-2</v>
      </c>
    </row>
    <row r="563" spans="1:7" customFormat="1" x14ac:dyDescent="0.25">
      <c r="A563" s="51" t="s">
        <v>2581</v>
      </c>
      <c r="B563" s="68" t="s">
        <v>569</v>
      </c>
      <c r="C563" s="132" t="s">
        <v>80</v>
      </c>
      <c r="D563" s="133" t="s">
        <v>80</v>
      </c>
      <c r="E563" s="57"/>
      <c r="F563" s="139" t="str">
        <f t="shared" si="28"/>
        <v/>
      </c>
      <c r="G563" s="139" t="str">
        <f t="shared" si="29"/>
        <v/>
      </c>
    </row>
    <row r="564" spans="1:7" customFormat="1" x14ac:dyDescent="0.25">
      <c r="A564" s="51" t="s">
        <v>2582</v>
      </c>
      <c r="B564" s="68" t="s">
        <v>569</v>
      </c>
      <c r="C564" s="132" t="s">
        <v>80</v>
      </c>
      <c r="D564" s="133" t="s">
        <v>80</v>
      </c>
      <c r="E564" s="57"/>
      <c r="F564" s="139" t="str">
        <f t="shared" si="28"/>
        <v/>
      </c>
      <c r="G564" s="139" t="str">
        <f t="shared" si="29"/>
        <v/>
      </c>
    </row>
    <row r="565" spans="1:7" customFormat="1" x14ac:dyDescent="0.25">
      <c r="A565" s="51" t="s">
        <v>2583</v>
      </c>
      <c r="B565" s="68" t="s">
        <v>569</v>
      </c>
      <c r="C565" s="132" t="s">
        <v>80</v>
      </c>
      <c r="D565" s="133" t="s">
        <v>80</v>
      </c>
      <c r="E565" s="57"/>
      <c r="F565" s="139" t="str">
        <f t="shared" si="28"/>
        <v/>
      </c>
      <c r="G565" s="139" t="str">
        <f t="shared" si="29"/>
        <v/>
      </c>
    </row>
    <row r="566" spans="1:7" customFormat="1" x14ac:dyDescent="0.25">
      <c r="A566" s="51" t="s">
        <v>2584</v>
      </c>
      <c r="B566" s="68" t="s">
        <v>2029</v>
      </c>
      <c r="C566" s="132">
        <v>196.08</v>
      </c>
      <c r="D566" s="133">
        <v>368</v>
      </c>
      <c r="E566" s="57"/>
      <c r="F566" s="139">
        <f t="shared" si="28"/>
        <v>0.70282088963762146</v>
      </c>
      <c r="G566" s="139">
        <f t="shared" si="29"/>
        <v>0.61129568106312293</v>
      </c>
    </row>
    <row r="567" spans="1:7" customFormat="1" x14ac:dyDescent="0.25">
      <c r="A567" s="51" t="s">
        <v>2585</v>
      </c>
      <c r="B567" s="68" t="s">
        <v>136</v>
      </c>
      <c r="C567" s="132">
        <f>SUM(C549:C566)</f>
        <v>278.99</v>
      </c>
      <c r="D567" s="133">
        <f>SUM(D549:D566)</f>
        <v>602</v>
      </c>
      <c r="E567" s="57"/>
      <c r="F567" s="127">
        <f>SUM(F549:F566)</f>
        <v>1</v>
      </c>
      <c r="G567" s="127">
        <f>SUM(G549:G566)</f>
        <v>1</v>
      </c>
    </row>
    <row r="568" spans="1:7" customFormat="1" x14ac:dyDescent="0.25">
      <c r="A568" s="51" t="s">
        <v>2586</v>
      </c>
      <c r="B568" s="68"/>
      <c r="C568" s="51"/>
      <c r="D568" s="51"/>
      <c r="E568" s="57"/>
      <c r="F568" s="57"/>
      <c r="G568" s="57"/>
    </row>
    <row r="569" spans="1:7" customFormat="1" x14ac:dyDescent="0.25">
      <c r="A569" s="51" t="s">
        <v>2587</v>
      </c>
      <c r="B569" s="68"/>
      <c r="C569" s="51"/>
      <c r="D569" s="51"/>
      <c r="E569" s="57"/>
      <c r="F569" s="57"/>
      <c r="G569" s="57"/>
    </row>
    <row r="570" spans="1:7" customFormat="1" x14ac:dyDescent="0.25">
      <c r="A570" s="51" t="s">
        <v>2588</v>
      </c>
      <c r="B570" s="68"/>
      <c r="C570" s="51"/>
      <c r="D570" s="51"/>
      <c r="E570" s="57"/>
      <c r="F570" s="57"/>
      <c r="G570" s="57"/>
    </row>
    <row r="571" spans="1:7" customFormat="1" x14ac:dyDescent="0.25">
      <c r="A571" s="137"/>
      <c r="B571" s="137" t="s">
        <v>2481</v>
      </c>
      <c r="C571" s="70" t="s">
        <v>105</v>
      </c>
      <c r="D571" s="70" t="s">
        <v>1638</v>
      </c>
      <c r="E571" s="70"/>
      <c r="F571" s="70" t="s">
        <v>477</v>
      </c>
      <c r="G571" s="70" t="s">
        <v>1946</v>
      </c>
    </row>
    <row r="572" spans="1:7" customFormat="1" x14ac:dyDescent="0.25">
      <c r="A572" s="51" t="s">
        <v>2589</v>
      </c>
      <c r="B572" s="68" t="s">
        <v>1629</v>
      </c>
      <c r="C572" s="132">
        <v>136.72</v>
      </c>
      <c r="D572" s="133">
        <v>293</v>
      </c>
      <c r="E572" s="57"/>
      <c r="F572" s="139">
        <f>IF($C$585=0,"",IF(C572="[for completion]","",IF(C572="","",C572/$C$585)))</f>
        <v>0.49005340693214811</v>
      </c>
      <c r="G572" s="139">
        <f>IF($D$585=0,"",IF(D572="[for completion]","",IF(D572="","",D572/$D$585)))</f>
        <v>0.4875207986688852</v>
      </c>
    </row>
    <row r="573" spans="1:7" customFormat="1" x14ac:dyDescent="0.25">
      <c r="A573" s="51" t="s">
        <v>2590</v>
      </c>
      <c r="B573" s="68" t="s">
        <v>1630</v>
      </c>
      <c r="C573" s="132">
        <v>57.94</v>
      </c>
      <c r="D573" s="133">
        <v>130</v>
      </c>
      <c r="E573" s="57"/>
      <c r="F573" s="139">
        <f>IF($C$585=0,"",IF(C573="[for completion]","",IF(C573="","",C573/$C$585)))</f>
        <v>0.20767769454102297</v>
      </c>
      <c r="G573" s="139">
        <f>IF($D$585=0,"",IF(D573="[for completion]","",IF(D573="","",D573/$D$585)))</f>
        <v>0.21630615640599002</v>
      </c>
    </row>
    <row r="574" spans="1:7" customFormat="1" x14ac:dyDescent="0.25">
      <c r="A574" s="51" t="s">
        <v>2591</v>
      </c>
      <c r="B574" s="68" t="s">
        <v>2307</v>
      </c>
      <c r="C574" s="132">
        <v>14.07</v>
      </c>
      <c r="D574" s="133">
        <v>43</v>
      </c>
      <c r="E574" s="57"/>
      <c r="F574" s="139">
        <f>IF($C$585=0,"",IF(C574="[for completion]","",IF(C574="","",C574/$C$585)))</f>
        <v>5.0431915122405822E-2</v>
      </c>
      <c r="G574" s="139">
        <f>IF($D$585=0,"",IF(D574="[for completion]","",IF(D574="","",D574/$D$585)))</f>
        <v>7.1547420965058242E-2</v>
      </c>
    </row>
    <row r="575" spans="1:7" customFormat="1" x14ac:dyDescent="0.25">
      <c r="A575" s="51" t="s">
        <v>2592</v>
      </c>
      <c r="B575" s="68" t="s">
        <v>1631</v>
      </c>
      <c r="C575" s="132">
        <v>17.309999999999999</v>
      </c>
      <c r="D575" s="133">
        <v>41</v>
      </c>
      <c r="E575" s="57"/>
      <c r="F575" s="139">
        <f>IF($C$585=0,"",IF(C575="[for completion]","",IF(C575="","",C575/$C$585)))</f>
        <v>6.2045234596222083E-2</v>
      </c>
      <c r="G575" s="139">
        <f>IF($D$585=0,"",IF(D575="[for completion]","",IF(D575="","",D575/$D$585)))</f>
        <v>6.8219633943427616E-2</v>
      </c>
    </row>
    <row r="576" spans="1:7" customFormat="1" x14ac:dyDescent="0.25">
      <c r="A576" s="51" t="s">
        <v>2593</v>
      </c>
      <c r="B576" s="68" t="s">
        <v>1632</v>
      </c>
      <c r="C576" s="132">
        <v>15.68</v>
      </c>
      <c r="D576" s="133">
        <v>32</v>
      </c>
      <c r="E576" s="57"/>
      <c r="F576" s="139">
        <f>IF($C$585=0,"",IF(C576="[for completion]","",IF(C576="","",C576/$C$585)))</f>
        <v>5.620273128069106E-2</v>
      </c>
      <c r="G576" s="139">
        <f>IF($D$585=0,"",IF(D576="[for completion]","",IF(D576="","",D576/$D$585)))</f>
        <v>5.3244592346089852E-2</v>
      </c>
    </row>
    <row r="577" spans="1:7" customFormat="1" x14ac:dyDescent="0.25">
      <c r="A577" s="51" t="s">
        <v>2594</v>
      </c>
      <c r="B577" s="68" t="s">
        <v>1633</v>
      </c>
      <c r="C577" s="132">
        <v>6.27</v>
      </c>
      <c r="D577" s="133">
        <v>16</v>
      </c>
      <c r="E577" s="57"/>
      <c r="F577" s="139">
        <f t="shared" ref="F577:F584" si="30">IF($C$585=0,"",IF(C577="[for completion]","",IF(C577="","",C577/$C$585)))</f>
        <v>2.2473923796551845E-2</v>
      </c>
      <c r="G577" s="139">
        <f t="shared" ref="G577:G584" si="31">IF($D$585=0,"",IF(D577="[for completion]","",IF(D577="","",D577/$D$585)))</f>
        <v>2.6622296173044926E-2</v>
      </c>
    </row>
    <row r="578" spans="1:7" customFormat="1" x14ac:dyDescent="0.25">
      <c r="A578" s="51" t="s">
        <v>2595</v>
      </c>
      <c r="B578" s="68" t="s">
        <v>1634</v>
      </c>
      <c r="C578" s="132">
        <v>5.14</v>
      </c>
      <c r="D578" s="133">
        <v>6</v>
      </c>
      <c r="E578" s="57"/>
      <c r="F578" s="139">
        <f t="shared" si="30"/>
        <v>1.8423599412165308E-2</v>
      </c>
      <c r="G578" s="139">
        <f t="shared" si="31"/>
        <v>9.9833610648918467E-3</v>
      </c>
    </row>
    <row r="579" spans="1:7" customFormat="1" x14ac:dyDescent="0.25">
      <c r="A579" s="51" t="s">
        <v>2596</v>
      </c>
      <c r="B579" s="68" t="s">
        <v>1635</v>
      </c>
      <c r="C579" s="132">
        <v>2.9</v>
      </c>
      <c r="D579" s="133">
        <v>3</v>
      </c>
      <c r="E579" s="57"/>
      <c r="F579" s="139">
        <f t="shared" si="30"/>
        <v>1.0394637800638014E-2</v>
      </c>
      <c r="G579" s="139">
        <f t="shared" si="31"/>
        <v>4.9916805324459234E-3</v>
      </c>
    </row>
    <row r="580" spans="1:7" customFormat="1" x14ac:dyDescent="0.25">
      <c r="A580" s="51" t="s">
        <v>2597</v>
      </c>
      <c r="B580" s="68" t="s">
        <v>2680</v>
      </c>
      <c r="C580" s="132">
        <v>4.3600000000000003</v>
      </c>
      <c r="D580" s="51">
        <v>6</v>
      </c>
      <c r="E580" s="57"/>
      <c r="F580" s="139">
        <f t="shared" si="30"/>
        <v>1.5627800279579915E-2</v>
      </c>
      <c r="G580" s="139">
        <f t="shared" si="31"/>
        <v>9.9833610648918467E-3</v>
      </c>
    </row>
    <row r="581" spans="1:7" customFormat="1" x14ac:dyDescent="0.25">
      <c r="A581" s="51" t="s">
        <v>2598</v>
      </c>
      <c r="B581" s="51" t="s">
        <v>2683</v>
      </c>
      <c r="C581" s="132">
        <v>1.36</v>
      </c>
      <c r="D581" s="51">
        <v>2</v>
      </c>
      <c r="F581" s="139">
        <f t="shared" si="30"/>
        <v>4.8747266927130009E-3</v>
      </c>
      <c r="G581" s="139">
        <f t="shared" si="31"/>
        <v>3.3277870216306157E-3</v>
      </c>
    </row>
    <row r="582" spans="1:7" customFormat="1" x14ac:dyDescent="0.25">
      <c r="A582" s="51" t="s">
        <v>2599</v>
      </c>
      <c r="B582" s="51" t="s">
        <v>2681</v>
      </c>
      <c r="C582" s="132">
        <v>0.38</v>
      </c>
      <c r="D582" s="51">
        <v>1</v>
      </c>
      <c r="F582" s="139">
        <f t="shared" si="30"/>
        <v>1.3620559876698088E-3</v>
      </c>
      <c r="G582" s="139">
        <f t="shared" si="31"/>
        <v>1.6638935108153079E-3</v>
      </c>
    </row>
    <row r="583" spans="1:7" customFormat="1" x14ac:dyDescent="0.25">
      <c r="A583" s="51" t="s">
        <v>2692</v>
      </c>
      <c r="B583" s="68" t="s">
        <v>2682</v>
      </c>
      <c r="C583" s="132">
        <v>0</v>
      </c>
      <c r="D583" s="51">
        <v>0</v>
      </c>
      <c r="E583" s="57"/>
      <c r="F583" s="139">
        <f t="shared" si="30"/>
        <v>0</v>
      </c>
      <c r="G583" s="139">
        <f t="shared" si="31"/>
        <v>0</v>
      </c>
    </row>
    <row r="584" spans="1:7" customFormat="1" x14ac:dyDescent="0.25">
      <c r="A584" s="51" t="s">
        <v>2693</v>
      </c>
      <c r="B584" s="51" t="s">
        <v>2029</v>
      </c>
      <c r="C584" s="132">
        <v>16.86</v>
      </c>
      <c r="D584" s="133">
        <v>28</v>
      </c>
      <c r="E584" s="57"/>
      <c r="F584" s="139">
        <f t="shared" si="30"/>
        <v>6.0432273558192043E-2</v>
      </c>
      <c r="G584" s="139">
        <f t="shared" si="31"/>
        <v>4.6589018302828619E-2</v>
      </c>
    </row>
    <row r="585" spans="1:7" customFormat="1" x14ac:dyDescent="0.25">
      <c r="A585" s="51" t="s">
        <v>2694</v>
      </c>
      <c r="B585" s="68" t="s">
        <v>136</v>
      </c>
      <c r="C585" s="132">
        <f>SUM(C572:C584)</f>
        <v>278.99</v>
      </c>
      <c r="D585" s="133">
        <f>SUM(D572:D584)</f>
        <v>601</v>
      </c>
      <c r="E585" s="57"/>
      <c r="F585" s="127">
        <f>SUM(F572:F584)</f>
        <v>1.0000000000000002</v>
      </c>
      <c r="G585" s="127">
        <f>SUM(G572:G584)</f>
        <v>1</v>
      </c>
    </row>
    <row r="586" spans="1:7" customFormat="1" x14ac:dyDescent="0.25">
      <c r="A586" s="51" t="s">
        <v>2600</v>
      </c>
      <c r="B586" s="68"/>
      <c r="C586" s="132"/>
      <c r="D586" s="133"/>
      <c r="E586" s="57"/>
      <c r="F586" s="139"/>
      <c r="G586" s="139"/>
    </row>
    <row r="587" spans="1:7" customFormat="1" x14ac:dyDescent="0.25">
      <c r="A587" s="51" t="s">
        <v>2695</v>
      </c>
      <c r="B587" s="68"/>
      <c r="C587" s="132"/>
      <c r="D587" s="133"/>
      <c r="E587" s="57"/>
      <c r="F587" s="139"/>
      <c r="G587" s="139"/>
    </row>
    <row r="588" spans="1:7" customFormat="1" x14ac:dyDescent="0.25">
      <c r="A588" s="51" t="s">
        <v>2696</v>
      </c>
      <c r="B588" s="68"/>
      <c r="C588" s="132"/>
      <c r="D588" s="133"/>
      <c r="E588" s="57"/>
      <c r="F588" s="139"/>
      <c r="G588" s="139"/>
    </row>
    <row r="589" spans="1:7" customFormat="1" x14ac:dyDescent="0.25">
      <c r="A589" s="51" t="s">
        <v>2697</v>
      </c>
      <c r="B589" s="68"/>
      <c r="C589" s="132"/>
      <c r="D589" s="133"/>
      <c r="E589" s="57"/>
      <c r="F589" s="139"/>
      <c r="G589" s="139"/>
    </row>
    <row r="590" spans="1:7" customFormat="1" x14ac:dyDescent="0.25">
      <c r="A590" s="51" t="s">
        <v>2698</v>
      </c>
      <c r="B590" s="68"/>
      <c r="C590" s="132"/>
      <c r="D590" s="133"/>
      <c r="E590" s="57"/>
      <c r="F590" s="139"/>
      <c r="G590" s="139"/>
    </row>
    <row r="591" spans="1:7" customFormat="1" x14ac:dyDescent="0.25">
      <c r="A591" s="51" t="s">
        <v>2699</v>
      </c>
      <c r="B591" s="68"/>
      <c r="C591" s="132"/>
      <c r="D591" s="133"/>
      <c r="E591" s="57"/>
      <c r="F591" s="139" t="str">
        <f>IF($C$585=0,"",IF(C591="[for completion]","",IF(C591="","",C591/$C$585)))</f>
        <v/>
      </c>
      <c r="G591" s="139" t="str">
        <f>IF($D$585=0,"",IF(D591="[for completion]","",IF(D591="","",D591/$D$585)))</f>
        <v/>
      </c>
    </row>
    <row r="592" spans="1:7" customFormat="1" x14ac:dyDescent="0.25">
      <c r="A592" s="51" t="s">
        <v>2700</v>
      </c>
    </row>
    <row r="593" spans="1:7" customFormat="1" x14ac:dyDescent="0.25">
      <c r="A593" s="51" t="s">
        <v>2701</v>
      </c>
    </row>
    <row r="594" spans="1:7" x14ac:dyDescent="0.25">
      <c r="A594" s="51" t="s">
        <v>2702</v>
      </c>
    </row>
    <row r="595" spans="1:7" x14ac:dyDescent="0.25">
      <c r="A595" s="51" t="s">
        <v>2708</v>
      </c>
    </row>
    <row r="596" spans="1:7" x14ac:dyDescent="0.25">
      <c r="A596" s="137"/>
      <c r="B596" s="137" t="s">
        <v>2482</v>
      </c>
      <c r="C596" s="70" t="s">
        <v>105</v>
      </c>
      <c r="D596" s="70" t="s">
        <v>1638</v>
      </c>
      <c r="E596" s="70"/>
      <c r="F596" s="70" t="s">
        <v>476</v>
      </c>
      <c r="G596" s="70" t="s">
        <v>1946</v>
      </c>
    </row>
    <row r="597" spans="1:7" x14ac:dyDescent="0.25">
      <c r="A597" s="51" t="s">
        <v>2601</v>
      </c>
      <c r="B597" s="68" t="s">
        <v>2211</v>
      </c>
      <c r="C597" s="132" t="s">
        <v>80</v>
      </c>
      <c r="D597" s="133" t="s">
        <v>80</v>
      </c>
      <c r="E597" s="57"/>
      <c r="F597" s="139" t="str">
        <f>IF($C$601=0,"",IF(C597="[for completion]","",IF(C597="","",C597/$C$601)))</f>
        <v/>
      </c>
      <c r="G597" s="139" t="str">
        <f>IF($D$601=0,"",IF(D597="[for completion]","",IF(D597="","",D597/$D$601)))</f>
        <v/>
      </c>
    </row>
    <row r="598" spans="1:7" x14ac:dyDescent="0.25">
      <c r="A598" s="51" t="s">
        <v>2602</v>
      </c>
      <c r="B598" s="153" t="s">
        <v>2212</v>
      </c>
      <c r="C598" s="132" t="s">
        <v>80</v>
      </c>
      <c r="D598" s="133" t="s">
        <v>80</v>
      </c>
      <c r="E598" s="57"/>
      <c r="F598" s="139" t="str">
        <f>IF($C$601=0,"",IF(C598="[for completion]","",IF(C598="","",C598/$C$601)))</f>
        <v/>
      </c>
      <c r="G598" s="139" t="str">
        <f>IF($D$601=0,"",IF(D598="[for completion]","",IF(D598="","",D598/$D$601)))</f>
        <v/>
      </c>
    </row>
    <row r="599" spans="1:7" x14ac:dyDescent="0.25">
      <c r="A599" s="51" t="s">
        <v>2603</v>
      </c>
      <c r="B599" s="68" t="s">
        <v>1637</v>
      </c>
      <c r="C599" s="132" t="s">
        <v>80</v>
      </c>
      <c r="D599" s="133" t="s">
        <v>80</v>
      </c>
      <c r="E599" s="57"/>
      <c r="F599" s="139" t="str">
        <f>IF($C$601=0,"",IF(C599="[for completion]","",IF(C599="","",C599/$C$601)))</f>
        <v/>
      </c>
      <c r="G599" s="139" t="str">
        <f>IF($D$601=0,"",IF(D599="[for completion]","",IF(D599="","",D599/$D$601)))</f>
        <v/>
      </c>
    </row>
    <row r="600" spans="1:7" x14ac:dyDescent="0.25">
      <c r="A600" s="51" t="s">
        <v>2604</v>
      </c>
      <c r="B600" s="51" t="s">
        <v>2029</v>
      </c>
      <c r="C600" s="132" t="s">
        <v>80</v>
      </c>
      <c r="D600" s="133" t="s">
        <v>80</v>
      </c>
      <c r="E600" s="57"/>
      <c r="F600" s="139" t="str">
        <f>IF($C$601=0,"",IF(C600="[for completion]","",IF(C600="","",C600/$C$601)))</f>
        <v/>
      </c>
      <c r="G600" s="139" t="str">
        <f>IF($D$601=0,"",IF(D600="[for completion]","",IF(D600="","",D600/$D$601)))</f>
        <v/>
      </c>
    </row>
    <row r="601" spans="1:7" x14ac:dyDescent="0.25">
      <c r="A601" s="51" t="s">
        <v>2605</v>
      </c>
      <c r="B601" s="68" t="s">
        <v>136</v>
      </c>
      <c r="C601" s="132">
        <f>SUM(C597:C600)</f>
        <v>0</v>
      </c>
      <c r="D601" s="133">
        <f>SUM(D597:D600)</f>
        <v>0</v>
      </c>
      <c r="E601" s="57"/>
      <c r="F601" s="127">
        <f>SUM(F597:F600)</f>
        <v>0</v>
      </c>
      <c r="G601" s="127">
        <f>SUM(G597:G600)</f>
        <v>0</v>
      </c>
    </row>
    <row r="603" spans="1:7" x14ac:dyDescent="0.25">
      <c r="A603" s="137"/>
      <c r="B603" s="137" t="s">
        <v>3038</v>
      </c>
      <c r="C603" s="137" t="s">
        <v>2670</v>
      </c>
      <c r="D603" s="137" t="s">
        <v>2673</v>
      </c>
      <c r="E603" s="137"/>
      <c r="F603" s="137" t="s">
        <v>2672</v>
      </c>
      <c r="G603" s="71" t="s">
        <v>3062</v>
      </c>
    </row>
    <row r="604" spans="1:7" x14ac:dyDescent="0.25">
      <c r="A604" s="51" t="s">
        <v>2608</v>
      </c>
      <c r="B604" s="68" t="s">
        <v>762</v>
      </c>
      <c r="C604" s="167">
        <v>0</v>
      </c>
      <c r="D604" s="167">
        <v>0</v>
      </c>
      <c r="E604" s="204"/>
      <c r="F604" s="167">
        <v>0</v>
      </c>
      <c r="G604" s="167" t="s">
        <v>80</v>
      </c>
    </row>
    <row r="605" spans="1:7" x14ac:dyDescent="0.25">
      <c r="A605" s="51" t="s">
        <v>2609</v>
      </c>
      <c r="B605" s="68" t="s">
        <v>763</v>
      </c>
      <c r="C605" s="167">
        <v>1205.1199999999999</v>
      </c>
      <c r="D605" s="167">
        <v>212.32</v>
      </c>
      <c r="E605" s="204"/>
      <c r="F605" s="167">
        <v>2.92</v>
      </c>
      <c r="G605" s="167" t="s">
        <v>80</v>
      </c>
    </row>
    <row r="606" spans="1:7" x14ac:dyDescent="0.25">
      <c r="A606" s="51" t="s">
        <v>2610</v>
      </c>
      <c r="B606" s="68" t="s">
        <v>764</v>
      </c>
      <c r="C606" s="167">
        <v>0</v>
      </c>
      <c r="D606" s="167">
        <v>0</v>
      </c>
      <c r="E606" s="204"/>
      <c r="F606" s="167">
        <v>0</v>
      </c>
      <c r="G606" s="167" t="s">
        <v>80</v>
      </c>
    </row>
    <row r="607" spans="1:7" x14ac:dyDescent="0.25">
      <c r="A607" s="51" t="s">
        <v>2611</v>
      </c>
      <c r="B607" s="68" t="s">
        <v>765</v>
      </c>
      <c r="C607" s="167">
        <v>0</v>
      </c>
      <c r="D607" s="167">
        <v>0</v>
      </c>
      <c r="E607" s="204"/>
      <c r="F607" s="167">
        <v>0</v>
      </c>
      <c r="G607" s="167" t="s">
        <v>80</v>
      </c>
    </row>
    <row r="608" spans="1:7" x14ac:dyDescent="0.25">
      <c r="A608" s="51" t="s">
        <v>2612</v>
      </c>
      <c r="B608" s="68" t="s">
        <v>766</v>
      </c>
      <c r="C608" s="167">
        <v>17.55</v>
      </c>
      <c r="D608" s="167">
        <v>0.74</v>
      </c>
      <c r="E608" s="204"/>
      <c r="F608" s="167">
        <v>0.27</v>
      </c>
      <c r="G608" s="167" t="s">
        <v>80</v>
      </c>
    </row>
    <row r="609" spans="1:7" x14ac:dyDescent="0.25">
      <c r="A609" s="51" t="s">
        <v>2613</v>
      </c>
      <c r="B609" s="68" t="s">
        <v>767</v>
      </c>
      <c r="C609" s="167">
        <v>15104.2</v>
      </c>
      <c r="D609" s="167">
        <v>2701.73</v>
      </c>
      <c r="E609" s="204"/>
      <c r="F609" s="167" t="s">
        <v>3121</v>
      </c>
      <c r="G609" s="167" t="s">
        <v>80</v>
      </c>
    </row>
    <row r="610" spans="1:7" x14ac:dyDescent="0.25">
      <c r="A610" s="51" t="s">
        <v>2614</v>
      </c>
      <c r="B610" s="68" t="s">
        <v>768</v>
      </c>
      <c r="C610" s="167">
        <v>0</v>
      </c>
      <c r="D610" s="167">
        <v>0</v>
      </c>
      <c r="E610" s="204"/>
      <c r="F610" s="167">
        <v>0</v>
      </c>
      <c r="G610" s="167" t="s">
        <v>80</v>
      </c>
    </row>
    <row r="611" spans="1:7" x14ac:dyDescent="0.25">
      <c r="A611" s="51" t="s">
        <v>2615</v>
      </c>
      <c r="B611" s="68" t="s">
        <v>2204</v>
      </c>
      <c r="C611" s="167">
        <v>0</v>
      </c>
      <c r="D611" s="167">
        <v>0</v>
      </c>
      <c r="E611" s="204"/>
      <c r="F611" s="167">
        <v>0</v>
      </c>
      <c r="G611" s="167" t="s">
        <v>80</v>
      </c>
    </row>
    <row r="612" spans="1:7" x14ac:dyDescent="0.25">
      <c r="A612" s="51" t="s">
        <v>2616</v>
      </c>
      <c r="B612" s="68" t="s">
        <v>2205</v>
      </c>
      <c r="C612" s="167">
        <v>0</v>
      </c>
      <c r="D612" s="167">
        <v>0</v>
      </c>
      <c r="E612" s="204"/>
      <c r="F612" s="167">
        <v>0</v>
      </c>
      <c r="G612" s="167" t="s">
        <v>80</v>
      </c>
    </row>
    <row r="613" spans="1:7" x14ac:dyDescent="0.25">
      <c r="A613" s="51" t="s">
        <v>2617</v>
      </c>
      <c r="B613" s="68" t="s">
        <v>2206</v>
      </c>
      <c r="C613" s="167">
        <v>0</v>
      </c>
      <c r="D613" s="167">
        <v>0</v>
      </c>
      <c r="E613" s="204"/>
      <c r="F613" s="167" t="s">
        <v>3121</v>
      </c>
      <c r="G613" s="167" t="s">
        <v>80</v>
      </c>
    </row>
    <row r="614" spans="1:7" x14ac:dyDescent="0.25">
      <c r="A614" s="51" t="s">
        <v>2618</v>
      </c>
      <c r="B614" s="68" t="s">
        <v>769</v>
      </c>
      <c r="C614" s="167">
        <v>0</v>
      </c>
      <c r="D614" s="167">
        <v>0</v>
      </c>
      <c r="E614" s="204"/>
      <c r="F614" s="167">
        <v>0</v>
      </c>
      <c r="G614" s="167" t="s">
        <v>80</v>
      </c>
    </row>
    <row r="615" spans="1:7" x14ac:dyDescent="0.25">
      <c r="A615" s="51" t="s">
        <v>2619</v>
      </c>
      <c r="B615" s="68" t="s">
        <v>2993</v>
      </c>
      <c r="C615" s="167">
        <v>0</v>
      </c>
      <c r="D615" s="167">
        <v>0</v>
      </c>
      <c r="E615" s="204"/>
      <c r="F615" s="167">
        <v>0</v>
      </c>
      <c r="G615" s="167" t="s">
        <v>80</v>
      </c>
    </row>
    <row r="616" spans="1:7" x14ac:dyDescent="0.25">
      <c r="A616" s="51" t="s">
        <v>2620</v>
      </c>
      <c r="B616" s="68" t="s">
        <v>134</v>
      </c>
      <c r="C616" s="167">
        <v>0</v>
      </c>
      <c r="D616" s="167">
        <v>0</v>
      </c>
      <c r="E616" s="204"/>
      <c r="F616" s="167" t="s">
        <v>3121</v>
      </c>
      <c r="G616" s="167" t="s">
        <v>80</v>
      </c>
    </row>
    <row r="617" spans="1:7" x14ac:dyDescent="0.25">
      <c r="A617" s="51" t="s">
        <v>2621</v>
      </c>
      <c r="B617" s="68" t="s">
        <v>136</v>
      </c>
      <c r="C617" s="132">
        <f>SUM(C604:C616)</f>
        <v>16326.87</v>
      </c>
      <c r="D617" s="132">
        <f>SUM(D604:D616)</f>
        <v>2914.79</v>
      </c>
      <c r="E617" s="49"/>
      <c r="F617" s="132"/>
      <c r="G617" s="139" t="str">
        <f>IF($D$393=0,"",IF(#REF!="[For completion]","",#REF!/$D$393))</f>
        <v/>
      </c>
    </row>
    <row r="618" spans="1:7" x14ac:dyDescent="0.25">
      <c r="A618" s="51" t="s">
        <v>2622</v>
      </c>
      <c r="B618" s="51" t="s">
        <v>2669</v>
      </c>
      <c r="C618">
        <v>0.76</v>
      </c>
      <c r="D618">
        <v>7.56</v>
      </c>
      <c r="E618"/>
      <c r="F618" s="167">
        <v>4.63</v>
      </c>
      <c r="G618" s="139" t="str">
        <f>IF($D$622=0,"",IF(D617="[for completion]","",IF(D617="","",D617/$D$622)))</f>
        <v/>
      </c>
    </row>
    <row r="619" spans="1:7" x14ac:dyDescent="0.25">
      <c r="A619" s="51" t="s">
        <v>2623</v>
      </c>
      <c r="G619" s="139" t="str">
        <f>IF($D$622=0,"",IF(D618="[for completion]","",IF(D618="","",D618/$D$622)))</f>
        <v/>
      </c>
    </row>
    <row r="620" spans="1:7" x14ac:dyDescent="0.25">
      <c r="A620" s="51" t="s">
        <v>2624</v>
      </c>
      <c r="B620" s="68"/>
      <c r="C620" s="132"/>
      <c r="D620" s="133"/>
      <c r="E620" s="49"/>
      <c r="F620" s="139"/>
      <c r="G620" s="139" t="str">
        <f t="shared" ref="G620:G622" si="32">IF($D$622=0,"",IF(D620="[for completion]","",IF(D620="","",D620/$D$622)))</f>
        <v/>
      </c>
    </row>
    <row r="621" spans="1:7" x14ac:dyDescent="0.25">
      <c r="A621" s="51" t="s">
        <v>2625</v>
      </c>
      <c r="B621" s="68"/>
      <c r="C621" s="132"/>
      <c r="D621" s="133"/>
      <c r="E621" s="49"/>
      <c r="F621" s="139"/>
      <c r="G621" s="139" t="str">
        <f t="shared" si="32"/>
        <v/>
      </c>
    </row>
    <row r="622" spans="1:7" x14ac:dyDescent="0.25">
      <c r="A622" s="51" t="s">
        <v>2626</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75" zoomScaleNormal="75"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770</v>
      </c>
      <c r="B1" s="48"/>
      <c r="C1" s="49"/>
      <c r="D1" s="49"/>
      <c r="E1" s="49"/>
      <c r="F1" s="216" t="s">
        <v>3071</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771</v>
      </c>
      <c r="C5" s="55"/>
      <c r="E5" s="57"/>
      <c r="F5" s="57"/>
      <c r="H5"/>
      <c r="L5" s="49"/>
      <c r="M5" s="49"/>
    </row>
    <row r="6" spans="1:14" ht="15.75" thickBot="1" x14ac:dyDescent="0.3">
      <c r="B6" s="60" t="s">
        <v>772</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772</v>
      </c>
      <c r="C8" s="63"/>
      <c r="D8" s="63"/>
      <c r="E8" s="63"/>
      <c r="F8" s="63"/>
      <c r="G8" s="64"/>
      <c r="H8"/>
      <c r="I8" s="68"/>
      <c r="J8" s="57"/>
      <c r="K8" s="57"/>
      <c r="L8" s="57"/>
      <c r="M8" s="57"/>
    </row>
    <row r="9" spans="1:14" ht="15" customHeight="1" x14ac:dyDescent="0.25">
      <c r="A9" s="70"/>
      <c r="B9" s="71" t="s">
        <v>773</v>
      </c>
      <c r="C9" s="70"/>
      <c r="D9" s="70"/>
      <c r="E9" s="70"/>
      <c r="F9" s="73"/>
      <c r="G9" s="73"/>
      <c r="H9"/>
      <c r="I9" s="68"/>
      <c r="J9" s="65"/>
      <c r="K9" s="65"/>
      <c r="L9" s="65"/>
      <c r="M9" s="83"/>
      <c r="N9" s="83"/>
    </row>
    <row r="10" spans="1:14" x14ac:dyDescent="0.25">
      <c r="A10" s="51" t="s">
        <v>774</v>
      </c>
      <c r="B10" s="51" t="s">
        <v>775</v>
      </c>
      <c r="C10" s="133" t="s">
        <v>80</v>
      </c>
      <c r="E10" s="68"/>
      <c r="F10" s="68"/>
      <c r="H10"/>
      <c r="I10" s="68"/>
      <c r="L10" s="68"/>
      <c r="M10" s="68"/>
    </row>
    <row r="11" spans="1:14" outlineLevel="1" x14ac:dyDescent="0.25">
      <c r="A11" s="51" t="s">
        <v>776</v>
      </c>
      <c r="B11" s="80" t="s">
        <v>470</v>
      </c>
      <c r="C11" s="133"/>
      <c r="E11" s="68"/>
      <c r="F11" s="68"/>
      <c r="H11"/>
      <c r="I11" s="68"/>
      <c r="L11" s="68"/>
      <c r="M11" s="68"/>
    </row>
    <row r="12" spans="1:14" outlineLevel="1" x14ac:dyDescent="0.25">
      <c r="A12" s="51" t="s">
        <v>777</v>
      </c>
      <c r="B12" s="80" t="s">
        <v>472</v>
      </c>
      <c r="C12" s="133"/>
      <c r="E12" s="68"/>
      <c r="F12" s="68"/>
      <c r="H12"/>
      <c r="I12" s="68"/>
      <c r="L12" s="68"/>
      <c r="M12" s="68"/>
    </row>
    <row r="13" spans="1:14" outlineLevel="1" x14ac:dyDescent="0.25">
      <c r="A13" s="51" t="s">
        <v>778</v>
      </c>
      <c r="E13" s="68"/>
      <c r="F13" s="68"/>
      <c r="H13"/>
      <c r="I13" s="68"/>
      <c r="L13" s="68"/>
      <c r="M13" s="68"/>
    </row>
    <row r="14" spans="1:14" outlineLevel="1" x14ac:dyDescent="0.25">
      <c r="A14" s="51" t="s">
        <v>779</v>
      </c>
      <c r="E14" s="68"/>
      <c r="F14" s="68"/>
      <c r="H14"/>
      <c r="I14" s="68"/>
      <c r="L14" s="68"/>
      <c r="M14" s="68"/>
    </row>
    <row r="15" spans="1:14" outlineLevel="1" x14ac:dyDescent="0.25">
      <c r="A15" s="51" t="s">
        <v>780</v>
      </c>
      <c r="E15" s="68"/>
      <c r="F15" s="68"/>
      <c r="H15"/>
      <c r="I15" s="68"/>
      <c r="L15" s="68"/>
      <c r="M15" s="68"/>
    </row>
    <row r="16" spans="1:14" outlineLevel="1" x14ac:dyDescent="0.25">
      <c r="A16" s="51" t="s">
        <v>781</v>
      </c>
      <c r="E16" s="68"/>
      <c r="F16" s="68"/>
      <c r="H16"/>
      <c r="I16" s="68"/>
      <c r="L16" s="68"/>
      <c r="M16" s="68"/>
    </row>
    <row r="17" spans="1:14" outlineLevel="1" x14ac:dyDescent="0.25">
      <c r="A17" s="51" t="s">
        <v>782</v>
      </c>
      <c r="E17" s="68"/>
      <c r="F17" s="68"/>
      <c r="H17"/>
      <c r="I17" s="68"/>
      <c r="L17" s="68"/>
      <c r="M17" s="68"/>
    </row>
    <row r="18" spans="1:14" x14ac:dyDescent="0.25">
      <c r="A18" s="70"/>
      <c r="B18" s="70" t="s">
        <v>783</v>
      </c>
      <c r="C18" s="70" t="s">
        <v>642</v>
      </c>
      <c r="D18" s="70" t="s">
        <v>784</v>
      </c>
      <c r="E18" s="70"/>
      <c r="F18" s="70" t="s">
        <v>785</v>
      </c>
      <c r="G18" s="70" t="s">
        <v>786</v>
      </c>
      <c r="H18"/>
      <c r="I18" s="94"/>
      <c r="J18" s="65"/>
      <c r="K18" s="65"/>
      <c r="L18" s="57"/>
      <c r="M18" s="65"/>
      <c r="N18" s="65"/>
    </row>
    <row r="19" spans="1:14" x14ac:dyDescent="0.25">
      <c r="A19" s="51" t="s">
        <v>787</v>
      </c>
      <c r="B19" s="51" t="s">
        <v>788</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647</v>
      </c>
      <c r="C21" s="65"/>
      <c r="D21" s="65"/>
      <c r="E21" s="65"/>
      <c r="F21" s="83"/>
      <c r="G21" s="83"/>
      <c r="H21"/>
      <c r="I21" s="68"/>
      <c r="J21" s="65"/>
      <c r="K21" s="65"/>
      <c r="L21" s="65"/>
      <c r="M21" s="83"/>
      <c r="N21" s="83"/>
    </row>
    <row r="22" spans="1:14" x14ac:dyDescent="0.25">
      <c r="A22" s="51" t="s">
        <v>789</v>
      </c>
      <c r="B22" s="68" t="s">
        <v>569</v>
      </c>
      <c r="C22" s="132" t="s">
        <v>80</v>
      </c>
      <c r="D22" s="133" t="s">
        <v>80</v>
      </c>
      <c r="E22" s="68"/>
      <c r="F22" s="139" t="str">
        <f>IF($C$37=0,"",IF(C22="[for completion]","",C22/$C$37))</f>
        <v/>
      </c>
      <c r="G22" s="139" t="str">
        <f>IF($D$37=0,"",IF(D22="[for completion]","",D22/$D$37))</f>
        <v/>
      </c>
      <c r="H22"/>
      <c r="I22" s="68"/>
      <c r="L22" s="68"/>
      <c r="M22" s="77"/>
      <c r="N22" s="77"/>
    </row>
    <row r="23" spans="1:14" x14ac:dyDescent="0.25">
      <c r="A23" s="51" t="s">
        <v>790</v>
      </c>
      <c r="B23" s="68" t="s">
        <v>569</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791</v>
      </c>
      <c r="B24" s="68" t="s">
        <v>569</v>
      </c>
      <c r="C24" s="132" t="s">
        <v>80</v>
      </c>
      <c r="D24" s="133" t="s">
        <v>80</v>
      </c>
      <c r="F24" s="139" t="str">
        <f t="shared" si="0"/>
        <v/>
      </c>
      <c r="G24" s="139" t="str">
        <f t="shared" si="1"/>
        <v/>
      </c>
      <c r="H24"/>
      <c r="I24" s="68"/>
      <c r="M24" s="77"/>
      <c r="N24" s="77"/>
    </row>
    <row r="25" spans="1:14" x14ac:dyDescent="0.25">
      <c r="A25" s="51" t="s">
        <v>792</v>
      </c>
      <c r="B25" s="68" t="s">
        <v>569</v>
      </c>
      <c r="C25" s="132" t="s">
        <v>80</v>
      </c>
      <c r="D25" s="133" t="s">
        <v>80</v>
      </c>
      <c r="E25" s="87"/>
      <c r="F25" s="139" t="str">
        <f t="shared" si="0"/>
        <v/>
      </c>
      <c r="G25" s="139" t="str">
        <f t="shared" si="1"/>
        <v/>
      </c>
      <c r="H25"/>
      <c r="I25" s="68"/>
      <c r="L25" s="87"/>
      <c r="M25" s="77"/>
      <c r="N25" s="77"/>
    </row>
    <row r="26" spans="1:14" x14ac:dyDescent="0.25">
      <c r="A26" s="51" t="s">
        <v>793</v>
      </c>
      <c r="B26" s="68" t="s">
        <v>569</v>
      </c>
      <c r="C26" s="132" t="s">
        <v>80</v>
      </c>
      <c r="D26" s="133" t="s">
        <v>80</v>
      </c>
      <c r="E26" s="87"/>
      <c r="F26" s="139" t="str">
        <f t="shared" si="0"/>
        <v/>
      </c>
      <c r="G26" s="139" t="str">
        <f t="shared" si="1"/>
        <v/>
      </c>
      <c r="H26"/>
      <c r="I26" s="68"/>
      <c r="L26" s="87"/>
      <c r="M26" s="77"/>
      <c r="N26" s="77"/>
    </row>
    <row r="27" spans="1:14" x14ac:dyDescent="0.25">
      <c r="A27" s="51" t="s">
        <v>794</v>
      </c>
      <c r="B27" s="68" t="s">
        <v>569</v>
      </c>
      <c r="C27" s="132" t="s">
        <v>80</v>
      </c>
      <c r="D27" s="133" t="s">
        <v>80</v>
      </c>
      <c r="E27" s="87"/>
      <c r="F27" s="139" t="str">
        <f t="shared" si="0"/>
        <v/>
      </c>
      <c r="G27" s="139" t="str">
        <f t="shared" si="1"/>
        <v/>
      </c>
      <c r="H27"/>
      <c r="I27" s="68"/>
      <c r="L27" s="87"/>
      <c r="M27" s="77"/>
      <c r="N27" s="77"/>
    </row>
    <row r="28" spans="1:14" x14ac:dyDescent="0.25">
      <c r="A28" s="51" t="s">
        <v>795</v>
      </c>
      <c r="B28" s="68" t="s">
        <v>569</v>
      </c>
      <c r="C28" s="132" t="s">
        <v>80</v>
      </c>
      <c r="D28" s="133" t="s">
        <v>80</v>
      </c>
      <c r="E28" s="87"/>
      <c r="F28" s="139" t="str">
        <f t="shared" si="0"/>
        <v/>
      </c>
      <c r="G28" s="139" t="str">
        <f t="shared" si="1"/>
        <v/>
      </c>
      <c r="H28"/>
      <c r="I28" s="68"/>
      <c r="L28" s="87"/>
      <c r="M28" s="77"/>
      <c r="N28" s="77"/>
    </row>
    <row r="29" spans="1:14" x14ac:dyDescent="0.25">
      <c r="A29" s="51" t="s">
        <v>796</v>
      </c>
      <c r="B29" s="68" t="s">
        <v>569</v>
      </c>
      <c r="C29" s="132" t="s">
        <v>80</v>
      </c>
      <c r="D29" s="133" t="s">
        <v>80</v>
      </c>
      <c r="E29" s="87"/>
      <c r="F29" s="139" t="str">
        <f t="shared" si="0"/>
        <v/>
      </c>
      <c r="G29" s="139" t="str">
        <f t="shared" si="1"/>
        <v/>
      </c>
      <c r="H29"/>
      <c r="I29" s="68"/>
      <c r="L29" s="87"/>
      <c r="M29" s="77"/>
      <c r="N29" s="77"/>
    </row>
    <row r="30" spans="1:14" x14ac:dyDescent="0.25">
      <c r="A30" s="51" t="s">
        <v>797</v>
      </c>
      <c r="B30" s="68" t="s">
        <v>569</v>
      </c>
      <c r="C30" s="132" t="s">
        <v>80</v>
      </c>
      <c r="D30" s="133" t="s">
        <v>80</v>
      </c>
      <c r="E30" s="87"/>
      <c r="F30" s="139" t="str">
        <f t="shared" si="0"/>
        <v/>
      </c>
      <c r="G30" s="139" t="str">
        <f t="shared" si="1"/>
        <v/>
      </c>
      <c r="H30"/>
      <c r="I30" s="68"/>
      <c r="L30" s="87"/>
      <c r="M30" s="77"/>
      <c r="N30" s="77"/>
    </row>
    <row r="31" spans="1:14" x14ac:dyDescent="0.25">
      <c r="A31" s="51" t="s">
        <v>798</v>
      </c>
      <c r="B31" s="68" t="s">
        <v>569</v>
      </c>
      <c r="C31" s="132" t="s">
        <v>80</v>
      </c>
      <c r="D31" s="133" t="s">
        <v>80</v>
      </c>
      <c r="E31" s="87"/>
      <c r="F31" s="139" t="str">
        <f t="shared" si="0"/>
        <v/>
      </c>
      <c r="G31" s="139" t="str">
        <f t="shared" si="1"/>
        <v/>
      </c>
      <c r="H31"/>
      <c r="I31" s="68"/>
      <c r="L31" s="87"/>
      <c r="M31" s="77"/>
      <c r="N31" s="77"/>
    </row>
    <row r="32" spans="1:14" x14ac:dyDescent="0.25">
      <c r="A32" s="51" t="s">
        <v>799</v>
      </c>
      <c r="B32" s="68" t="s">
        <v>569</v>
      </c>
      <c r="C32" s="132" t="s">
        <v>80</v>
      </c>
      <c r="D32" s="133" t="s">
        <v>80</v>
      </c>
      <c r="E32" s="87"/>
      <c r="F32" s="139" t="str">
        <f t="shared" si="0"/>
        <v/>
      </c>
      <c r="G32" s="139" t="str">
        <f t="shared" si="1"/>
        <v/>
      </c>
      <c r="H32"/>
      <c r="I32" s="68"/>
      <c r="L32" s="87"/>
      <c r="M32" s="77"/>
      <c r="N32" s="77"/>
    </row>
    <row r="33" spans="1:14" x14ac:dyDescent="0.25">
      <c r="A33" s="51" t="s">
        <v>800</v>
      </c>
      <c r="B33" s="68" t="s">
        <v>569</v>
      </c>
      <c r="C33" s="132" t="s">
        <v>80</v>
      </c>
      <c r="D33" s="133" t="s">
        <v>80</v>
      </c>
      <c r="E33" s="87"/>
      <c r="F33" s="139" t="str">
        <f t="shared" si="0"/>
        <v/>
      </c>
      <c r="G33" s="139" t="str">
        <f t="shared" si="1"/>
        <v/>
      </c>
      <c r="H33"/>
      <c r="I33" s="68"/>
      <c r="L33" s="87"/>
      <c r="M33" s="77"/>
      <c r="N33" s="77"/>
    </row>
    <row r="34" spans="1:14" x14ac:dyDescent="0.25">
      <c r="A34" s="51" t="s">
        <v>801</v>
      </c>
      <c r="B34" s="68" t="s">
        <v>569</v>
      </c>
      <c r="C34" s="132" t="s">
        <v>80</v>
      </c>
      <c r="D34" s="133" t="s">
        <v>80</v>
      </c>
      <c r="E34" s="87"/>
      <c r="F34" s="139" t="str">
        <f t="shared" si="0"/>
        <v/>
      </c>
      <c r="G34" s="139" t="str">
        <f t="shared" si="1"/>
        <v/>
      </c>
      <c r="H34"/>
      <c r="I34" s="68"/>
      <c r="L34" s="87"/>
      <c r="M34" s="77"/>
      <c r="N34" s="77"/>
    </row>
    <row r="35" spans="1:14" x14ac:dyDescent="0.25">
      <c r="A35" s="51" t="s">
        <v>802</v>
      </c>
      <c r="B35" s="68" t="s">
        <v>569</v>
      </c>
      <c r="C35" s="132" t="s">
        <v>80</v>
      </c>
      <c r="D35" s="133" t="s">
        <v>80</v>
      </c>
      <c r="E35" s="87"/>
      <c r="F35" s="139" t="str">
        <f t="shared" si="0"/>
        <v/>
      </c>
      <c r="G35" s="139" t="str">
        <f t="shared" si="1"/>
        <v/>
      </c>
      <c r="H35"/>
      <c r="I35" s="68"/>
      <c r="L35" s="87"/>
      <c r="M35" s="77"/>
      <c r="N35" s="77"/>
    </row>
    <row r="36" spans="1:14" x14ac:dyDescent="0.25">
      <c r="A36" s="51" t="s">
        <v>803</v>
      </c>
      <c r="B36" s="68" t="s">
        <v>569</v>
      </c>
      <c r="C36" s="132" t="s">
        <v>80</v>
      </c>
      <c r="D36" s="133" t="s">
        <v>80</v>
      </c>
      <c r="E36" s="87"/>
      <c r="F36" s="139" t="str">
        <f t="shared" si="0"/>
        <v/>
      </c>
      <c r="G36" s="139" t="str">
        <f t="shared" si="1"/>
        <v/>
      </c>
      <c r="H36"/>
      <c r="I36" s="68"/>
      <c r="L36" s="87"/>
      <c r="M36" s="77"/>
      <c r="N36" s="77"/>
    </row>
    <row r="37" spans="1:14" x14ac:dyDescent="0.25">
      <c r="A37" s="51" t="s">
        <v>804</v>
      </c>
      <c r="B37" s="78" t="s">
        <v>136</v>
      </c>
      <c r="C37" s="134">
        <f>SUM(C22:C36)</f>
        <v>0</v>
      </c>
      <c r="D37" s="76">
        <f>SUM(D22:D36)</f>
        <v>0</v>
      </c>
      <c r="E37" s="87"/>
      <c r="F37" s="140">
        <f>SUM(F22:F36)</f>
        <v>0</v>
      </c>
      <c r="G37" s="140">
        <f>SUM(G22:G36)</f>
        <v>0</v>
      </c>
      <c r="H37"/>
      <c r="I37" s="78"/>
      <c r="J37" s="68"/>
      <c r="K37" s="68"/>
      <c r="L37" s="87"/>
      <c r="M37" s="79"/>
      <c r="N37" s="79"/>
    </row>
    <row r="38" spans="1:14" x14ac:dyDescent="0.25">
      <c r="A38" s="70"/>
      <c r="B38" s="71" t="s">
        <v>805</v>
      </c>
      <c r="C38" s="70" t="s">
        <v>105</v>
      </c>
      <c r="D38" s="70"/>
      <c r="E38" s="72"/>
      <c r="F38" s="70" t="s">
        <v>785</v>
      </c>
      <c r="G38" s="70"/>
      <c r="H38"/>
      <c r="I38" s="94"/>
      <c r="J38" s="65"/>
      <c r="K38" s="65"/>
      <c r="L38" s="57"/>
      <c r="M38" s="65"/>
      <c r="N38" s="65"/>
    </row>
    <row r="39" spans="1:14" x14ac:dyDescent="0.25">
      <c r="A39" s="51" t="s">
        <v>806</v>
      </c>
      <c r="B39" s="68" t="s">
        <v>807</v>
      </c>
      <c r="C39" s="132" t="s">
        <v>80</v>
      </c>
      <c r="E39" s="96"/>
      <c r="F39" s="139" t="str">
        <f>IF($C$42=0,"",IF(C39="[for completion]","",C39/$C$42))</f>
        <v/>
      </c>
      <c r="G39" s="76"/>
      <c r="H39"/>
      <c r="I39" s="68"/>
      <c r="L39" s="96"/>
      <c r="M39" s="77"/>
      <c r="N39" s="76"/>
    </row>
    <row r="40" spans="1:14" x14ac:dyDescent="0.25">
      <c r="A40" s="51" t="s">
        <v>808</v>
      </c>
      <c r="B40" s="68" t="s">
        <v>809</v>
      </c>
      <c r="C40" s="132" t="s">
        <v>80</v>
      </c>
      <c r="E40" s="96"/>
      <c r="F40" s="139" t="str">
        <f>IF($C$42=0,"",IF(C40="[for completion]","",C40/$C$42))</f>
        <v/>
      </c>
      <c r="G40" s="76"/>
      <c r="H40"/>
      <c r="I40" s="68"/>
      <c r="L40" s="96"/>
      <c r="M40" s="77"/>
      <c r="N40" s="76"/>
    </row>
    <row r="41" spans="1:14" x14ac:dyDescent="0.25">
      <c r="A41" s="51" t="s">
        <v>810</v>
      </c>
      <c r="B41" s="68" t="s">
        <v>134</v>
      </c>
      <c r="C41" s="132" t="s">
        <v>80</v>
      </c>
      <c r="E41" s="87"/>
      <c r="F41" s="139" t="str">
        <f>IF($C$42=0,"",IF(C41="[for completion]","",C41/$C$42))</f>
        <v/>
      </c>
      <c r="G41" s="76"/>
      <c r="H41"/>
      <c r="I41" s="68"/>
      <c r="L41" s="87"/>
      <c r="M41" s="77"/>
      <c r="N41" s="76"/>
    </row>
    <row r="42" spans="1:14" x14ac:dyDescent="0.25">
      <c r="A42" s="51" t="s">
        <v>811</v>
      </c>
      <c r="B42" s="78" t="s">
        <v>136</v>
      </c>
      <c r="C42" s="134">
        <f>SUM(C39:C41)</f>
        <v>0</v>
      </c>
      <c r="D42" s="68"/>
      <c r="E42" s="87"/>
      <c r="F42" s="140">
        <f>SUM(F39:F41)</f>
        <v>0</v>
      </c>
      <c r="G42" s="76"/>
      <c r="H42"/>
      <c r="I42" s="68"/>
      <c r="L42" s="87"/>
      <c r="M42" s="77"/>
      <c r="N42" s="76"/>
    </row>
    <row r="43" spans="1:14" outlineLevel="1" x14ac:dyDescent="0.25">
      <c r="A43" s="51" t="s">
        <v>812</v>
      </c>
      <c r="B43" s="78"/>
      <c r="C43" s="68"/>
      <c r="D43" s="68"/>
      <c r="E43" s="87"/>
      <c r="F43" s="79"/>
      <c r="G43" s="76"/>
      <c r="H43"/>
      <c r="I43" s="68"/>
      <c r="L43" s="87"/>
      <c r="M43" s="77"/>
      <c r="N43" s="76"/>
    </row>
    <row r="44" spans="1:14" outlineLevel="1" x14ac:dyDescent="0.25">
      <c r="A44" s="51" t="s">
        <v>813</v>
      </c>
      <c r="B44" s="78"/>
      <c r="C44" s="68"/>
      <c r="D44" s="68"/>
      <c r="E44" s="87"/>
      <c r="F44" s="79"/>
      <c r="G44" s="76"/>
      <c r="H44"/>
      <c r="I44" s="68"/>
      <c r="L44" s="87"/>
      <c r="M44" s="77"/>
      <c r="N44" s="76"/>
    </row>
    <row r="45" spans="1:14" outlineLevel="1" x14ac:dyDescent="0.25">
      <c r="A45" s="51" t="s">
        <v>814</v>
      </c>
      <c r="B45" s="68"/>
      <c r="E45" s="87"/>
      <c r="F45" s="77"/>
      <c r="G45" s="76"/>
      <c r="H45"/>
      <c r="I45" s="68"/>
      <c r="L45" s="87"/>
      <c r="M45" s="77"/>
      <c r="N45" s="76"/>
    </row>
    <row r="46" spans="1:14" outlineLevel="1" x14ac:dyDescent="0.25">
      <c r="A46" s="51" t="s">
        <v>815</v>
      </c>
      <c r="B46" s="68"/>
      <c r="E46" s="87"/>
      <c r="F46" s="77"/>
      <c r="G46" s="76"/>
      <c r="H46"/>
      <c r="I46" s="68"/>
      <c r="L46" s="87"/>
      <c r="M46" s="77"/>
      <c r="N46" s="76"/>
    </row>
    <row r="47" spans="1:14" outlineLevel="1" x14ac:dyDescent="0.25">
      <c r="A47" s="51" t="s">
        <v>816</v>
      </c>
      <c r="B47" s="68"/>
      <c r="E47" s="87"/>
      <c r="F47" s="77"/>
      <c r="G47" s="76"/>
      <c r="H47"/>
      <c r="I47" s="68"/>
      <c r="L47" s="87"/>
      <c r="M47" s="77"/>
      <c r="N47" s="76"/>
    </row>
    <row r="48" spans="1:14" ht="15" customHeight="1" x14ac:dyDescent="0.25">
      <c r="A48" s="70"/>
      <c r="B48" s="71" t="s">
        <v>486</v>
      </c>
      <c r="C48" s="70" t="s">
        <v>785</v>
      </c>
      <c r="D48" s="70"/>
      <c r="E48" s="72"/>
      <c r="F48" s="73"/>
      <c r="G48" s="73"/>
      <c r="H48"/>
      <c r="I48" s="94"/>
      <c r="J48" s="65"/>
      <c r="K48" s="65"/>
      <c r="L48" s="57"/>
      <c r="M48" s="83"/>
      <c r="N48" s="83"/>
    </row>
    <row r="49" spans="1:14" x14ac:dyDescent="0.25">
      <c r="A49" s="51" t="s">
        <v>817</v>
      </c>
      <c r="B49" s="93" t="s">
        <v>488</v>
      </c>
      <c r="C49" s="129">
        <f>SUM(C50:C76)</f>
        <v>0</v>
      </c>
      <c r="G49" s="51"/>
      <c r="H49"/>
      <c r="I49" s="57"/>
      <c r="N49" s="51"/>
    </row>
    <row r="50" spans="1:14" x14ac:dyDescent="0.25">
      <c r="A50" s="51" t="s">
        <v>818</v>
      </c>
      <c r="B50" s="51" t="s">
        <v>490</v>
      </c>
      <c r="C50" s="129" t="s">
        <v>80</v>
      </c>
      <c r="G50" s="51"/>
      <c r="H50"/>
      <c r="N50" s="51"/>
    </row>
    <row r="51" spans="1:14" x14ac:dyDescent="0.25">
      <c r="A51" s="51" t="s">
        <v>819</v>
      </c>
      <c r="B51" s="51" t="s">
        <v>492</v>
      </c>
      <c r="C51" s="129" t="s">
        <v>80</v>
      </c>
      <c r="G51" s="51"/>
      <c r="H51"/>
      <c r="N51" s="51"/>
    </row>
    <row r="52" spans="1:14" x14ac:dyDescent="0.25">
      <c r="A52" s="51" t="s">
        <v>820</v>
      </c>
      <c r="B52" s="51" t="s">
        <v>494</v>
      </c>
      <c r="C52" s="129" t="s">
        <v>80</v>
      </c>
      <c r="G52" s="51"/>
      <c r="H52"/>
      <c r="N52" s="51"/>
    </row>
    <row r="53" spans="1:14" x14ac:dyDescent="0.25">
      <c r="A53" s="51" t="s">
        <v>821</v>
      </c>
      <c r="B53" s="51" t="s">
        <v>496</v>
      </c>
      <c r="C53" s="129" t="s">
        <v>80</v>
      </c>
      <c r="G53" s="51"/>
      <c r="H53"/>
      <c r="N53" s="51"/>
    </row>
    <row r="54" spans="1:14" x14ac:dyDescent="0.25">
      <c r="A54" s="51" t="s">
        <v>822</v>
      </c>
      <c r="B54" s="51" t="s">
        <v>498</v>
      </c>
      <c r="C54" s="129" t="s">
        <v>80</v>
      </c>
      <c r="G54" s="51"/>
      <c r="H54"/>
      <c r="N54" s="51"/>
    </row>
    <row r="55" spans="1:14" x14ac:dyDescent="0.25">
      <c r="A55" s="51" t="s">
        <v>823</v>
      </c>
      <c r="B55" s="51" t="s">
        <v>2287</v>
      </c>
      <c r="C55" s="129" t="s">
        <v>80</v>
      </c>
      <c r="G55" s="51"/>
      <c r="H55"/>
      <c r="N55" s="51"/>
    </row>
    <row r="56" spans="1:14" x14ac:dyDescent="0.25">
      <c r="A56" s="51" t="s">
        <v>824</v>
      </c>
      <c r="B56" s="51" t="s">
        <v>501</v>
      </c>
      <c r="C56" s="129" t="s">
        <v>80</v>
      </c>
      <c r="G56" s="51"/>
      <c r="H56"/>
      <c r="N56" s="51"/>
    </row>
    <row r="57" spans="1:14" x14ac:dyDescent="0.25">
      <c r="A57" s="51" t="s">
        <v>825</v>
      </c>
      <c r="B57" s="51" t="s">
        <v>503</v>
      </c>
      <c r="C57" s="129" t="s">
        <v>80</v>
      </c>
      <c r="G57" s="51"/>
      <c r="H57"/>
      <c r="N57" s="51"/>
    </row>
    <row r="58" spans="1:14" x14ac:dyDescent="0.25">
      <c r="A58" s="51" t="s">
        <v>826</v>
      </c>
      <c r="B58" s="51" t="s">
        <v>505</v>
      </c>
      <c r="C58" s="129" t="s">
        <v>80</v>
      </c>
      <c r="G58" s="51"/>
      <c r="H58"/>
      <c r="N58" s="51"/>
    </row>
    <row r="59" spans="1:14" x14ac:dyDescent="0.25">
      <c r="A59" s="51" t="s">
        <v>827</v>
      </c>
      <c r="B59" s="51" t="s">
        <v>507</v>
      </c>
      <c r="C59" s="129" t="s">
        <v>80</v>
      </c>
      <c r="G59" s="51"/>
      <c r="H59"/>
      <c r="N59" s="51"/>
    </row>
    <row r="60" spans="1:14" x14ac:dyDescent="0.25">
      <c r="A60" s="51" t="s">
        <v>828</v>
      </c>
      <c r="B60" s="51" t="s">
        <v>509</v>
      </c>
      <c r="C60" s="129" t="s">
        <v>80</v>
      </c>
      <c r="G60" s="51"/>
      <c r="H60"/>
      <c r="N60" s="51"/>
    </row>
    <row r="61" spans="1:14" x14ac:dyDescent="0.25">
      <c r="A61" s="51" t="s">
        <v>829</v>
      </c>
      <c r="B61" s="51" t="s">
        <v>511</v>
      </c>
      <c r="C61" s="129" t="s">
        <v>80</v>
      </c>
      <c r="G61" s="51"/>
      <c r="H61"/>
      <c r="N61" s="51"/>
    </row>
    <row r="62" spans="1:14" x14ac:dyDescent="0.25">
      <c r="A62" s="51" t="s">
        <v>830</v>
      </c>
      <c r="B62" s="51" t="s">
        <v>513</v>
      </c>
      <c r="C62" s="129" t="s">
        <v>80</v>
      </c>
      <c r="G62" s="51"/>
      <c r="H62"/>
      <c r="N62" s="51"/>
    </row>
    <row r="63" spans="1:14" x14ac:dyDescent="0.25">
      <c r="A63" s="51" t="s">
        <v>831</v>
      </c>
      <c r="B63" s="51" t="s">
        <v>515</v>
      </c>
      <c r="C63" s="129" t="s">
        <v>80</v>
      </c>
      <c r="G63" s="51"/>
      <c r="H63"/>
      <c r="N63" s="51"/>
    </row>
    <row r="64" spans="1:14" x14ac:dyDescent="0.25">
      <c r="A64" s="51" t="s">
        <v>832</v>
      </c>
      <c r="B64" s="51" t="s">
        <v>517</v>
      </c>
      <c r="C64" s="129" t="s">
        <v>80</v>
      </c>
      <c r="G64" s="51"/>
      <c r="H64"/>
      <c r="N64" s="51"/>
    </row>
    <row r="65" spans="1:14" x14ac:dyDescent="0.25">
      <c r="A65" s="51" t="s">
        <v>833</v>
      </c>
      <c r="B65" s="51" t="s">
        <v>2</v>
      </c>
      <c r="C65" s="129" t="s">
        <v>80</v>
      </c>
      <c r="G65" s="51"/>
      <c r="H65"/>
      <c r="N65" s="51"/>
    </row>
    <row r="66" spans="1:14" x14ac:dyDescent="0.25">
      <c r="A66" s="51" t="s">
        <v>834</v>
      </c>
      <c r="B66" s="51" t="s">
        <v>520</v>
      </c>
      <c r="C66" s="129" t="s">
        <v>80</v>
      </c>
      <c r="G66" s="51"/>
      <c r="H66"/>
      <c r="N66" s="51"/>
    </row>
    <row r="67" spans="1:14" x14ac:dyDescent="0.25">
      <c r="A67" s="51" t="s">
        <v>835</v>
      </c>
      <c r="B67" s="51" t="s">
        <v>522</v>
      </c>
      <c r="C67" s="129" t="s">
        <v>80</v>
      </c>
      <c r="G67" s="51"/>
      <c r="H67"/>
      <c r="N67" s="51"/>
    </row>
    <row r="68" spans="1:14" x14ac:dyDescent="0.25">
      <c r="A68" s="51" t="s">
        <v>836</v>
      </c>
      <c r="B68" s="51" t="s">
        <v>524</v>
      </c>
      <c r="C68" s="129" t="s">
        <v>80</v>
      </c>
      <c r="G68" s="51"/>
      <c r="H68"/>
      <c r="N68" s="51"/>
    </row>
    <row r="69" spans="1:14" x14ac:dyDescent="0.25">
      <c r="A69" s="51" t="s">
        <v>837</v>
      </c>
      <c r="B69" s="51" t="s">
        <v>526</v>
      </c>
      <c r="C69" s="129" t="s">
        <v>80</v>
      </c>
      <c r="G69" s="51"/>
      <c r="H69"/>
      <c r="N69" s="51"/>
    </row>
    <row r="70" spans="1:14" x14ac:dyDescent="0.25">
      <c r="A70" s="51" t="s">
        <v>838</v>
      </c>
      <c r="B70" s="51" t="s">
        <v>528</v>
      </c>
      <c r="C70" s="129" t="s">
        <v>80</v>
      </c>
      <c r="G70" s="51"/>
      <c r="H70"/>
      <c r="N70" s="51"/>
    </row>
    <row r="71" spans="1:14" x14ac:dyDescent="0.25">
      <c r="A71" s="51" t="s">
        <v>839</v>
      </c>
      <c r="B71" s="51" t="s">
        <v>530</v>
      </c>
      <c r="C71" s="129" t="s">
        <v>80</v>
      </c>
      <c r="G71" s="51"/>
      <c r="H71"/>
      <c r="N71" s="51"/>
    </row>
    <row r="72" spans="1:14" x14ac:dyDescent="0.25">
      <c r="A72" s="51" t="s">
        <v>840</v>
      </c>
      <c r="B72" s="51" t="s">
        <v>532</v>
      </c>
      <c r="C72" s="129" t="s">
        <v>80</v>
      </c>
      <c r="G72" s="51"/>
      <c r="H72"/>
      <c r="N72" s="51"/>
    </row>
    <row r="73" spans="1:14" x14ac:dyDescent="0.25">
      <c r="A73" s="51" t="s">
        <v>841</v>
      </c>
      <c r="B73" s="51" t="s">
        <v>534</v>
      </c>
      <c r="C73" s="129" t="s">
        <v>80</v>
      </c>
      <c r="G73" s="51"/>
      <c r="H73"/>
      <c r="N73" s="51"/>
    </row>
    <row r="74" spans="1:14" x14ac:dyDescent="0.25">
      <c r="A74" s="51" t="s">
        <v>842</v>
      </c>
      <c r="B74" s="51" t="s">
        <v>536</v>
      </c>
      <c r="C74" s="129" t="s">
        <v>80</v>
      </c>
      <c r="G74" s="51"/>
      <c r="H74"/>
      <c r="N74" s="51"/>
    </row>
    <row r="75" spans="1:14" x14ac:dyDescent="0.25">
      <c r="A75" s="51" t="s">
        <v>843</v>
      </c>
      <c r="B75" s="51" t="s">
        <v>538</v>
      </c>
      <c r="C75" s="129" t="s">
        <v>80</v>
      </c>
      <c r="G75" s="51"/>
      <c r="H75"/>
      <c r="N75" s="51"/>
    </row>
    <row r="76" spans="1:14" x14ac:dyDescent="0.25">
      <c r="A76" s="51" t="s">
        <v>844</v>
      </c>
      <c r="B76" s="51" t="s">
        <v>5</v>
      </c>
      <c r="C76" s="129" t="s">
        <v>80</v>
      </c>
      <c r="G76" s="51"/>
      <c r="H76"/>
      <c r="N76" s="51"/>
    </row>
    <row r="77" spans="1:14" x14ac:dyDescent="0.25">
      <c r="A77" s="51" t="s">
        <v>845</v>
      </c>
      <c r="B77" s="93" t="s">
        <v>304</v>
      </c>
      <c r="C77" s="129">
        <f>SUM(C78:C80)</f>
        <v>0</v>
      </c>
      <c r="G77" s="51"/>
      <c r="H77"/>
      <c r="I77" s="57"/>
      <c r="N77" s="51"/>
    </row>
    <row r="78" spans="1:14" x14ac:dyDescent="0.25">
      <c r="A78" s="51" t="s">
        <v>846</v>
      </c>
      <c r="B78" s="51" t="s">
        <v>544</v>
      </c>
      <c r="C78" s="129" t="s">
        <v>80</v>
      </c>
      <c r="G78" s="51"/>
      <c r="H78"/>
      <c r="N78" s="51"/>
    </row>
    <row r="79" spans="1:14" x14ac:dyDescent="0.25">
      <c r="A79" s="51" t="s">
        <v>847</v>
      </c>
      <c r="B79" s="51" t="s">
        <v>546</v>
      </c>
      <c r="C79" s="129" t="s">
        <v>80</v>
      </c>
      <c r="G79" s="51"/>
      <c r="H79"/>
      <c r="N79" s="51"/>
    </row>
    <row r="80" spans="1:14" x14ac:dyDescent="0.25">
      <c r="A80" s="51" t="s">
        <v>848</v>
      </c>
      <c r="B80" s="51" t="s">
        <v>1</v>
      </c>
      <c r="C80" s="129" t="s">
        <v>80</v>
      </c>
      <c r="G80" s="51"/>
      <c r="H80"/>
      <c r="N80" s="51"/>
    </row>
    <row r="81" spans="1:14" x14ac:dyDescent="0.25">
      <c r="A81" s="51" t="s">
        <v>849</v>
      </c>
      <c r="B81" s="93" t="s">
        <v>134</v>
      </c>
      <c r="C81" s="129">
        <f>SUM(C82:C92)</f>
        <v>0</v>
      </c>
      <c r="G81" s="51"/>
      <c r="H81"/>
      <c r="I81" s="57"/>
      <c r="N81" s="51"/>
    </row>
    <row r="82" spans="1:14" x14ac:dyDescent="0.25">
      <c r="A82" s="51" t="s">
        <v>850</v>
      </c>
      <c r="B82" s="68" t="s">
        <v>306</v>
      </c>
      <c r="C82" s="129" t="s">
        <v>80</v>
      </c>
      <c r="G82" s="51"/>
      <c r="H82"/>
      <c r="I82" s="68"/>
      <c r="N82" s="51"/>
    </row>
    <row r="83" spans="1:14" x14ac:dyDescent="0.25">
      <c r="A83" s="51" t="s">
        <v>851</v>
      </c>
      <c r="B83" s="51" t="s">
        <v>541</v>
      </c>
      <c r="C83" s="129" t="s">
        <v>80</v>
      </c>
      <c r="G83" s="51"/>
      <c r="H83"/>
      <c r="I83" s="68"/>
      <c r="N83" s="51"/>
    </row>
    <row r="84" spans="1:14" x14ac:dyDescent="0.25">
      <c r="A84" s="51" t="s">
        <v>852</v>
      </c>
      <c r="B84" s="68" t="s">
        <v>308</v>
      </c>
      <c r="C84" s="129" t="s">
        <v>80</v>
      </c>
      <c r="G84" s="51"/>
      <c r="H84"/>
      <c r="I84" s="68"/>
      <c r="N84" s="51"/>
    </row>
    <row r="85" spans="1:14" x14ac:dyDescent="0.25">
      <c r="A85" s="51" t="s">
        <v>853</v>
      </c>
      <c r="B85" s="68" t="s">
        <v>310</v>
      </c>
      <c r="C85" s="129" t="s">
        <v>80</v>
      </c>
      <c r="G85" s="51"/>
      <c r="H85"/>
      <c r="I85" s="68"/>
      <c r="N85" s="51"/>
    </row>
    <row r="86" spans="1:14" x14ac:dyDescent="0.25">
      <c r="A86" s="51" t="s">
        <v>854</v>
      </c>
      <c r="B86" s="68" t="s">
        <v>11</v>
      </c>
      <c r="C86" s="129" t="s">
        <v>80</v>
      </c>
      <c r="G86" s="51"/>
      <c r="H86"/>
      <c r="I86" s="68"/>
      <c r="N86" s="51"/>
    </row>
    <row r="87" spans="1:14" x14ac:dyDescent="0.25">
      <c r="A87" s="51" t="s">
        <v>855</v>
      </c>
      <c r="B87" s="68" t="s">
        <v>313</v>
      </c>
      <c r="C87" s="129" t="s">
        <v>80</v>
      </c>
      <c r="G87" s="51"/>
      <c r="H87"/>
      <c r="I87" s="68"/>
      <c r="N87" s="51"/>
    </row>
    <row r="88" spans="1:14" x14ac:dyDescent="0.25">
      <c r="A88" s="51" t="s">
        <v>856</v>
      </c>
      <c r="B88" s="68" t="s">
        <v>315</v>
      </c>
      <c r="C88" s="129" t="s">
        <v>80</v>
      </c>
      <c r="G88" s="51"/>
      <c r="H88"/>
      <c r="I88" s="68"/>
      <c r="N88" s="51"/>
    </row>
    <row r="89" spans="1:14" x14ac:dyDescent="0.25">
      <c r="A89" s="51" t="s">
        <v>857</v>
      </c>
      <c r="B89" s="68" t="s">
        <v>317</v>
      </c>
      <c r="C89" s="129" t="s">
        <v>80</v>
      </c>
      <c r="G89" s="51"/>
      <c r="H89"/>
      <c r="I89" s="68"/>
      <c r="N89" s="51"/>
    </row>
    <row r="90" spans="1:14" x14ac:dyDescent="0.25">
      <c r="A90" s="51" t="s">
        <v>858</v>
      </c>
      <c r="B90" s="68" t="s">
        <v>319</v>
      </c>
      <c r="C90" s="129" t="s">
        <v>80</v>
      </c>
      <c r="G90" s="51"/>
      <c r="H90"/>
      <c r="I90" s="68"/>
      <c r="N90" s="51"/>
    </row>
    <row r="91" spans="1:14" x14ac:dyDescent="0.25">
      <c r="A91" s="51" t="s">
        <v>859</v>
      </c>
      <c r="B91" s="68" t="s">
        <v>321</v>
      </c>
      <c r="C91" s="129" t="s">
        <v>80</v>
      </c>
      <c r="G91" s="51"/>
      <c r="H91"/>
      <c r="I91" s="68"/>
      <c r="N91" s="51"/>
    </row>
    <row r="92" spans="1:14" x14ac:dyDescent="0.25">
      <c r="A92" s="51" t="s">
        <v>860</v>
      </c>
      <c r="B92" s="68" t="s">
        <v>134</v>
      </c>
      <c r="C92" s="129" t="s">
        <v>80</v>
      </c>
      <c r="G92" s="51"/>
      <c r="H92"/>
      <c r="I92" s="68"/>
      <c r="N92" s="51"/>
    </row>
    <row r="93" spans="1:14" outlineLevel="1" x14ac:dyDescent="0.25">
      <c r="A93" s="51" t="s">
        <v>861</v>
      </c>
      <c r="B93" s="80" t="s">
        <v>138</v>
      </c>
      <c r="C93" s="129"/>
      <c r="G93" s="51"/>
      <c r="H93"/>
      <c r="I93" s="68"/>
      <c r="N93" s="51"/>
    </row>
    <row r="94" spans="1:14" outlineLevel="1" x14ac:dyDescent="0.25">
      <c r="A94" s="51" t="s">
        <v>862</v>
      </c>
      <c r="B94" s="80" t="s">
        <v>138</v>
      </c>
      <c r="C94" s="129"/>
      <c r="G94" s="51"/>
      <c r="H94"/>
      <c r="I94" s="68"/>
      <c r="N94" s="51"/>
    </row>
    <row r="95" spans="1:14" outlineLevel="1" x14ac:dyDescent="0.25">
      <c r="A95" s="51" t="s">
        <v>863</v>
      </c>
      <c r="B95" s="80" t="s">
        <v>138</v>
      </c>
      <c r="C95" s="129"/>
      <c r="G95" s="51"/>
      <c r="H95"/>
      <c r="I95" s="68"/>
      <c r="N95" s="51"/>
    </row>
    <row r="96" spans="1:14" outlineLevel="1" x14ac:dyDescent="0.25">
      <c r="A96" s="51" t="s">
        <v>864</v>
      </c>
      <c r="B96" s="80" t="s">
        <v>138</v>
      </c>
      <c r="C96" s="129"/>
      <c r="G96" s="51"/>
      <c r="H96"/>
      <c r="I96" s="68"/>
      <c r="N96" s="51"/>
    </row>
    <row r="97" spans="1:14" outlineLevel="1" x14ac:dyDescent="0.25">
      <c r="A97" s="51" t="s">
        <v>865</v>
      </c>
      <c r="B97" s="80" t="s">
        <v>138</v>
      </c>
      <c r="C97" s="129"/>
      <c r="G97" s="51"/>
      <c r="H97"/>
      <c r="I97" s="68"/>
      <c r="N97" s="51"/>
    </row>
    <row r="98" spans="1:14" outlineLevel="1" x14ac:dyDescent="0.25">
      <c r="A98" s="51" t="s">
        <v>866</v>
      </c>
      <c r="B98" s="80" t="s">
        <v>138</v>
      </c>
      <c r="C98" s="129"/>
      <c r="G98" s="51"/>
      <c r="H98"/>
      <c r="I98" s="68"/>
      <c r="N98" s="51"/>
    </row>
    <row r="99" spans="1:14" outlineLevel="1" x14ac:dyDescent="0.25">
      <c r="A99" s="51" t="s">
        <v>867</v>
      </c>
      <c r="B99" s="80" t="s">
        <v>138</v>
      </c>
      <c r="C99" s="129"/>
      <c r="G99" s="51"/>
      <c r="H99"/>
      <c r="I99" s="68"/>
      <c r="N99" s="51"/>
    </row>
    <row r="100" spans="1:14" outlineLevel="1" x14ac:dyDescent="0.25">
      <c r="A100" s="51" t="s">
        <v>868</v>
      </c>
      <c r="B100" s="80" t="s">
        <v>138</v>
      </c>
      <c r="C100" s="129"/>
      <c r="G100" s="51"/>
      <c r="H100"/>
      <c r="I100" s="68"/>
      <c r="N100" s="51"/>
    </row>
    <row r="101" spans="1:14" outlineLevel="1" x14ac:dyDescent="0.25">
      <c r="A101" s="51" t="s">
        <v>869</v>
      </c>
      <c r="B101" s="80" t="s">
        <v>138</v>
      </c>
      <c r="C101" s="129"/>
      <c r="G101" s="51"/>
      <c r="H101"/>
      <c r="I101" s="68"/>
      <c r="N101" s="51"/>
    </row>
    <row r="102" spans="1:14" outlineLevel="1" x14ac:dyDescent="0.25">
      <c r="A102" s="51" t="s">
        <v>870</v>
      </c>
      <c r="B102" s="80" t="s">
        <v>138</v>
      </c>
      <c r="C102" s="129"/>
      <c r="G102" s="51"/>
      <c r="H102"/>
      <c r="I102" s="68"/>
      <c r="N102" s="51"/>
    </row>
    <row r="103" spans="1:14" ht="15" customHeight="1" x14ac:dyDescent="0.25">
      <c r="A103" s="70"/>
      <c r="B103" s="138" t="s">
        <v>1553</v>
      </c>
      <c r="C103" s="130" t="s">
        <v>785</v>
      </c>
      <c r="D103" s="70"/>
      <c r="E103" s="72"/>
      <c r="F103" s="70"/>
      <c r="G103" s="73"/>
      <c r="H103"/>
      <c r="I103" s="94"/>
      <c r="J103" s="65"/>
      <c r="K103" s="65"/>
      <c r="L103" s="57"/>
      <c r="M103" s="65"/>
      <c r="N103" s="83"/>
    </row>
    <row r="104" spans="1:14" x14ac:dyDescent="0.25">
      <c r="A104" s="51" t="s">
        <v>871</v>
      </c>
      <c r="B104" s="68" t="s">
        <v>569</v>
      </c>
      <c r="C104" s="129" t="s">
        <v>80</v>
      </c>
      <c r="G104" s="51"/>
      <c r="H104"/>
      <c r="I104" s="68"/>
      <c r="N104" s="51"/>
    </row>
    <row r="105" spans="1:14" x14ac:dyDescent="0.25">
      <c r="A105" s="51" t="s">
        <v>872</v>
      </c>
      <c r="B105" s="68" t="s">
        <v>569</v>
      </c>
      <c r="C105" s="129" t="s">
        <v>80</v>
      </c>
      <c r="G105" s="51"/>
      <c r="H105"/>
      <c r="I105" s="68"/>
      <c r="N105" s="51"/>
    </row>
    <row r="106" spans="1:14" x14ac:dyDescent="0.25">
      <c r="A106" s="51" t="s">
        <v>873</v>
      </c>
      <c r="B106" s="68" t="s">
        <v>569</v>
      </c>
      <c r="C106" s="129" t="s">
        <v>80</v>
      </c>
      <c r="G106" s="51"/>
      <c r="H106"/>
      <c r="I106" s="68"/>
      <c r="N106" s="51"/>
    </row>
    <row r="107" spans="1:14" x14ac:dyDescent="0.25">
      <c r="A107" s="51" t="s">
        <v>874</v>
      </c>
      <c r="B107" s="68" t="s">
        <v>569</v>
      </c>
      <c r="C107" s="129" t="s">
        <v>80</v>
      </c>
      <c r="G107" s="51"/>
      <c r="H107"/>
      <c r="I107" s="68"/>
      <c r="N107" s="51"/>
    </row>
    <row r="108" spans="1:14" x14ac:dyDescent="0.25">
      <c r="A108" s="51" t="s">
        <v>875</v>
      </c>
      <c r="B108" s="68" t="s">
        <v>569</v>
      </c>
      <c r="C108" s="129" t="s">
        <v>80</v>
      </c>
      <c r="G108" s="51"/>
      <c r="H108"/>
      <c r="I108" s="68"/>
      <c r="N108" s="51"/>
    </row>
    <row r="109" spans="1:14" x14ac:dyDescent="0.25">
      <c r="A109" s="51" t="s">
        <v>876</v>
      </c>
      <c r="B109" s="68" t="s">
        <v>569</v>
      </c>
      <c r="C109" s="129" t="s">
        <v>80</v>
      </c>
      <c r="G109" s="51"/>
      <c r="H109"/>
      <c r="I109" s="68"/>
      <c r="N109" s="51"/>
    </row>
    <row r="110" spans="1:14" x14ac:dyDescent="0.25">
      <c r="A110" s="51" t="s">
        <v>877</v>
      </c>
      <c r="B110" s="68" t="s">
        <v>569</v>
      </c>
      <c r="C110" s="129" t="s">
        <v>80</v>
      </c>
      <c r="G110" s="51"/>
      <c r="H110"/>
      <c r="I110" s="68"/>
      <c r="N110" s="51"/>
    </row>
    <row r="111" spans="1:14" x14ac:dyDescent="0.25">
      <c r="A111" s="51" t="s">
        <v>878</v>
      </c>
      <c r="B111" s="68" t="s">
        <v>569</v>
      </c>
      <c r="C111" s="129" t="s">
        <v>80</v>
      </c>
      <c r="G111" s="51"/>
      <c r="H111"/>
      <c r="I111" s="68"/>
      <c r="N111" s="51"/>
    </row>
    <row r="112" spans="1:14" x14ac:dyDescent="0.25">
      <c r="A112" s="51" t="s">
        <v>879</v>
      </c>
      <c r="B112" s="68" t="s">
        <v>569</v>
      </c>
      <c r="C112" s="129" t="s">
        <v>80</v>
      </c>
      <c r="G112" s="51"/>
      <c r="H112"/>
      <c r="I112" s="68"/>
      <c r="N112" s="51"/>
    </row>
    <row r="113" spans="1:14" x14ac:dyDescent="0.25">
      <c r="A113" s="51" t="s">
        <v>880</v>
      </c>
      <c r="B113" s="68" t="s">
        <v>569</v>
      </c>
      <c r="C113" s="129" t="s">
        <v>80</v>
      </c>
      <c r="G113" s="51"/>
      <c r="H113"/>
      <c r="I113" s="68"/>
      <c r="N113" s="51"/>
    </row>
    <row r="114" spans="1:14" x14ac:dyDescent="0.25">
      <c r="A114" s="51" t="s">
        <v>881</v>
      </c>
      <c r="B114" s="68" t="s">
        <v>569</v>
      </c>
      <c r="C114" s="129" t="s">
        <v>80</v>
      </c>
      <c r="G114" s="51"/>
      <c r="H114"/>
      <c r="I114" s="68"/>
      <c r="N114" s="51"/>
    </row>
    <row r="115" spans="1:14" x14ac:dyDescent="0.25">
      <c r="A115" s="51" t="s">
        <v>882</v>
      </c>
      <c r="B115" s="68" t="s">
        <v>569</v>
      </c>
      <c r="C115" s="129" t="s">
        <v>80</v>
      </c>
      <c r="G115" s="51"/>
      <c r="H115"/>
      <c r="I115" s="68"/>
      <c r="N115" s="51"/>
    </row>
    <row r="116" spans="1:14" x14ac:dyDescent="0.25">
      <c r="A116" s="51" t="s">
        <v>883</v>
      </c>
      <c r="B116" s="68" t="s">
        <v>569</v>
      </c>
      <c r="C116" s="129" t="s">
        <v>80</v>
      </c>
      <c r="G116" s="51"/>
      <c r="H116"/>
      <c r="I116" s="68"/>
      <c r="N116" s="51"/>
    </row>
    <row r="117" spans="1:14" x14ac:dyDescent="0.25">
      <c r="A117" s="51" t="s">
        <v>884</v>
      </c>
      <c r="B117" s="68" t="s">
        <v>569</v>
      </c>
      <c r="C117" s="129" t="s">
        <v>80</v>
      </c>
      <c r="G117" s="51"/>
      <c r="H117"/>
      <c r="I117" s="68"/>
      <c r="N117" s="51"/>
    </row>
    <row r="118" spans="1:14" x14ac:dyDescent="0.25">
      <c r="A118" s="51" t="s">
        <v>885</v>
      </c>
      <c r="B118" s="68" t="s">
        <v>569</v>
      </c>
      <c r="C118" s="129" t="s">
        <v>80</v>
      </c>
      <c r="G118" s="51"/>
      <c r="H118"/>
      <c r="I118" s="68"/>
      <c r="N118" s="51"/>
    </row>
    <row r="119" spans="1:14" x14ac:dyDescent="0.25">
      <c r="A119" s="51" t="s">
        <v>886</v>
      </c>
      <c r="B119" s="68" t="s">
        <v>569</v>
      </c>
      <c r="C119" s="129" t="s">
        <v>80</v>
      </c>
      <c r="G119" s="51"/>
      <c r="H119"/>
      <c r="I119" s="68"/>
      <c r="N119" s="51"/>
    </row>
    <row r="120" spans="1:14" x14ac:dyDescent="0.25">
      <c r="A120" s="51" t="s">
        <v>887</v>
      </c>
      <c r="B120" s="68" t="s">
        <v>569</v>
      </c>
      <c r="C120" s="129" t="s">
        <v>80</v>
      </c>
      <c r="G120" s="51"/>
      <c r="H120"/>
      <c r="I120" s="68"/>
      <c r="N120" s="51"/>
    </row>
    <row r="121" spans="1:14" x14ac:dyDescent="0.25">
      <c r="A121" s="51" t="s">
        <v>888</v>
      </c>
      <c r="B121" s="68" t="s">
        <v>569</v>
      </c>
      <c r="C121" s="129" t="s">
        <v>80</v>
      </c>
      <c r="G121" s="51"/>
      <c r="H121"/>
      <c r="I121" s="68"/>
      <c r="N121" s="51"/>
    </row>
    <row r="122" spans="1:14" x14ac:dyDescent="0.25">
      <c r="A122" s="51" t="s">
        <v>889</v>
      </c>
      <c r="B122" s="68" t="s">
        <v>569</v>
      </c>
      <c r="C122" s="129" t="s">
        <v>80</v>
      </c>
      <c r="G122" s="51"/>
      <c r="H122"/>
      <c r="I122" s="68"/>
      <c r="N122" s="51"/>
    </row>
    <row r="123" spans="1:14" x14ac:dyDescent="0.25">
      <c r="A123" s="51" t="s">
        <v>890</v>
      </c>
      <c r="B123" s="68" t="s">
        <v>569</v>
      </c>
      <c r="C123" s="129" t="s">
        <v>80</v>
      </c>
      <c r="G123" s="51"/>
      <c r="H123"/>
      <c r="I123" s="68"/>
      <c r="N123" s="51"/>
    </row>
    <row r="124" spans="1:14" x14ac:dyDescent="0.25">
      <c r="A124" s="51" t="s">
        <v>891</v>
      </c>
      <c r="B124" s="68" t="s">
        <v>569</v>
      </c>
      <c r="C124" s="129" t="s">
        <v>80</v>
      </c>
      <c r="G124" s="51"/>
      <c r="H124"/>
      <c r="I124" s="68"/>
      <c r="N124" s="51"/>
    </row>
    <row r="125" spans="1:14" x14ac:dyDescent="0.25">
      <c r="A125" s="51" t="s">
        <v>892</v>
      </c>
      <c r="B125" s="68" t="s">
        <v>569</v>
      </c>
      <c r="C125" s="129" t="s">
        <v>80</v>
      </c>
      <c r="G125" s="51"/>
      <c r="H125"/>
      <c r="I125" s="68"/>
      <c r="N125" s="51"/>
    </row>
    <row r="126" spans="1:14" x14ac:dyDescent="0.25">
      <c r="A126" s="51" t="s">
        <v>893</v>
      </c>
      <c r="B126" s="68" t="s">
        <v>569</v>
      </c>
      <c r="C126" s="129" t="s">
        <v>80</v>
      </c>
      <c r="G126" s="51"/>
      <c r="H126"/>
      <c r="I126" s="68"/>
      <c r="N126" s="51"/>
    </row>
    <row r="127" spans="1:14" x14ac:dyDescent="0.25">
      <c r="A127" s="51" t="s">
        <v>894</v>
      </c>
      <c r="B127" s="68" t="s">
        <v>569</v>
      </c>
      <c r="C127" s="129" t="s">
        <v>80</v>
      </c>
      <c r="G127" s="51"/>
      <c r="H127"/>
      <c r="I127" s="68"/>
      <c r="N127" s="51"/>
    </row>
    <row r="128" spans="1:14" x14ac:dyDescent="0.25">
      <c r="A128" s="51" t="s">
        <v>895</v>
      </c>
      <c r="B128" s="68" t="s">
        <v>569</v>
      </c>
      <c r="C128" s="51" t="s">
        <v>80</v>
      </c>
      <c r="G128" s="51"/>
      <c r="H128"/>
      <c r="I128" s="68"/>
      <c r="N128" s="51"/>
    </row>
    <row r="129" spans="1:14" x14ac:dyDescent="0.25">
      <c r="A129" s="70"/>
      <c r="B129" s="71" t="s">
        <v>600</v>
      </c>
      <c r="C129" s="70" t="s">
        <v>785</v>
      </c>
      <c r="D129" s="70"/>
      <c r="E129" s="70"/>
      <c r="F129" s="73"/>
      <c r="G129" s="73"/>
      <c r="H129"/>
      <c r="I129" s="94"/>
      <c r="J129" s="65"/>
      <c r="K129" s="65"/>
      <c r="L129" s="65"/>
      <c r="M129" s="83"/>
      <c r="N129" s="83"/>
    </row>
    <row r="130" spans="1:14" x14ac:dyDescent="0.25">
      <c r="A130" s="51" t="s">
        <v>896</v>
      </c>
      <c r="B130" s="51" t="s">
        <v>602</v>
      </c>
      <c r="C130" s="129" t="s">
        <v>80</v>
      </c>
      <c r="D130"/>
      <c r="E130"/>
      <c r="F130"/>
      <c r="G130"/>
      <c r="H130"/>
      <c r="K130"/>
      <c r="L130"/>
      <c r="M130"/>
      <c r="N130"/>
    </row>
    <row r="131" spans="1:14" x14ac:dyDescent="0.25">
      <c r="A131" s="51" t="s">
        <v>897</v>
      </c>
      <c r="B131" s="51" t="s">
        <v>604</v>
      </c>
      <c r="C131" s="129" t="s">
        <v>80</v>
      </c>
      <c r="D131"/>
      <c r="E131"/>
      <c r="F131"/>
      <c r="G131"/>
      <c r="H131"/>
      <c r="K131"/>
      <c r="L131"/>
      <c r="M131"/>
      <c r="N131"/>
    </row>
    <row r="132" spans="1:14" x14ac:dyDescent="0.25">
      <c r="A132" s="51" t="s">
        <v>898</v>
      </c>
      <c r="B132" s="51" t="s">
        <v>134</v>
      </c>
      <c r="C132" s="129" t="s">
        <v>80</v>
      </c>
      <c r="D132"/>
      <c r="E132"/>
      <c r="F132"/>
      <c r="G132"/>
      <c r="H132"/>
      <c r="K132"/>
      <c r="L132"/>
      <c r="M132"/>
      <c r="N132"/>
    </row>
    <row r="133" spans="1:14" outlineLevel="1" x14ac:dyDescent="0.25">
      <c r="A133" s="51" t="s">
        <v>899</v>
      </c>
      <c r="C133" s="129"/>
      <c r="D133"/>
      <c r="E133"/>
      <c r="F133"/>
      <c r="G133"/>
      <c r="H133"/>
      <c r="K133"/>
      <c r="L133"/>
      <c r="M133"/>
      <c r="N133"/>
    </row>
    <row r="134" spans="1:14" outlineLevel="1" x14ac:dyDescent="0.25">
      <c r="A134" s="51" t="s">
        <v>900</v>
      </c>
      <c r="C134" s="129"/>
      <c r="D134"/>
      <c r="E134"/>
      <c r="F134"/>
      <c r="G134"/>
      <c r="H134"/>
      <c r="K134"/>
      <c r="L134"/>
      <c r="M134"/>
      <c r="N134"/>
    </row>
    <row r="135" spans="1:14" outlineLevel="1" x14ac:dyDescent="0.25">
      <c r="A135" s="51" t="s">
        <v>901</v>
      </c>
      <c r="C135" s="129"/>
      <c r="D135"/>
      <c r="E135"/>
      <c r="F135"/>
      <c r="G135"/>
      <c r="H135"/>
      <c r="K135"/>
      <c r="L135"/>
      <c r="M135"/>
      <c r="N135"/>
    </row>
    <row r="136" spans="1:14" outlineLevel="1" x14ac:dyDescent="0.25">
      <c r="A136" s="51" t="s">
        <v>902</v>
      </c>
      <c r="C136" s="129"/>
      <c r="D136"/>
      <c r="E136"/>
      <c r="F136"/>
      <c r="G136"/>
      <c r="H136"/>
      <c r="K136"/>
      <c r="L136"/>
      <c r="M136"/>
      <c r="N136"/>
    </row>
    <row r="137" spans="1:14" x14ac:dyDescent="0.25">
      <c r="A137" s="70"/>
      <c r="B137" s="71" t="s">
        <v>612</v>
      </c>
      <c r="C137" s="70" t="s">
        <v>785</v>
      </c>
      <c r="D137" s="70"/>
      <c r="E137" s="70"/>
      <c r="F137" s="73"/>
      <c r="G137" s="73"/>
      <c r="H137"/>
      <c r="I137" s="94"/>
      <c r="J137" s="65"/>
      <c r="K137" s="65"/>
      <c r="L137" s="65"/>
      <c r="M137" s="83"/>
      <c r="N137" s="83"/>
    </row>
    <row r="138" spans="1:14" x14ac:dyDescent="0.25">
      <c r="A138" s="51" t="s">
        <v>903</v>
      </c>
      <c r="B138" s="51" t="s">
        <v>614</v>
      </c>
      <c r="C138" s="129" t="s">
        <v>80</v>
      </c>
      <c r="D138" s="96"/>
      <c r="E138" s="96"/>
      <c r="F138" s="87"/>
      <c r="G138" s="76"/>
      <c r="H138"/>
      <c r="K138" s="96"/>
      <c r="L138" s="96"/>
      <c r="M138" s="87"/>
      <c r="N138" s="76"/>
    </row>
    <row r="139" spans="1:14" x14ac:dyDescent="0.25">
      <c r="A139" s="51" t="s">
        <v>904</v>
      </c>
      <c r="B139" s="51" t="s">
        <v>616</v>
      </c>
      <c r="C139" s="129" t="s">
        <v>80</v>
      </c>
      <c r="D139" s="96"/>
      <c r="E139" s="96"/>
      <c r="F139" s="87"/>
      <c r="G139" s="76"/>
      <c r="H139"/>
      <c r="K139" s="96"/>
      <c r="L139" s="96"/>
      <c r="M139" s="87"/>
      <c r="N139" s="76"/>
    </row>
    <row r="140" spans="1:14" x14ac:dyDescent="0.25">
      <c r="A140" s="51" t="s">
        <v>905</v>
      </c>
      <c r="B140" s="51" t="s">
        <v>134</v>
      </c>
      <c r="C140" s="129" t="s">
        <v>80</v>
      </c>
      <c r="D140" s="96"/>
      <c r="E140" s="96"/>
      <c r="F140" s="87"/>
      <c r="G140" s="76"/>
      <c r="H140"/>
      <c r="K140" s="96"/>
      <c r="L140" s="96"/>
      <c r="M140" s="87"/>
      <c r="N140" s="76"/>
    </row>
    <row r="141" spans="1:14" outlineLevel="1" x14ac:dyDescent="0.25">
      <c r="A141" s="51" t="s">
        <v>906</v>
      </c>
      <c r="C141" s="129"/>
      <c r="D141" s="96"/>
      <c r="E141" s="96"/>
      <c r="F141" s="87"/>
      <c r="G141" s="76"/>
      <c r="H141"/>
      <c r="K141" s="96"/>
      <c r="L141" s="96"/>
      <c r="M141" s="87"/>
      <c r="N141" s="76"/>
    </row>
    <row r="142" spans="1:14" outlineLevel="1" x14ac:dyDescent="0.25">
      <c r="A142" s="51" t="s">
        <v>907</v>
      </c>
      <c r="C142" s="129"/>
      <c r="D142" s="96"/>
      <c r="E142" s="96"/>
      <c r="F142" s="87"/>
      <c r="G142" s="76"/>
      <c r="H142"/>
      <c r="K142" s="96"/>
      <c r="L142" s="96"/>
      <c r="M142" s="87"/>
      <c r="N142" s="76"/>
    </row>
    <row r="143" spans="1:14" outlineLevel="1" x14ac:dyDescent="0.25">
      <c r="A143" s="51" t="s">
        <v>908</v>
      </c>
      <c r="C143" s="129"/>
      <c r="D143" s="96"/>
      <c r="E143" s="96"/>
      <c r="F143" s="87"/>
      <c r="G143" s="76"/>
      <c r="H143"/>
      <c r="K143" s="96"/>
      <c r="L143" s="96"/>
      <c r="M143" s="87"/>
      <c r="N143" s="76"/>
    </row>
    <row r="144" spans="1:14" outlineLevel="1" x14ac:dyDescent="0.25">
      <c r="A144" s="51" t="s">
        <v>909</v>
      </c>
      <c r="C144" s="129"/>
      <c r="D144" s="96"/>
      <c r="E144" s="96"/>
      <c r="F144" s="87"/>
      <c r="G144" s="76"/>
      <c r="H144"/>
      <c r="K144" s="96"/>
      <c r="L144" s="96"/>
      <c r="M144" s="87"/>
      <c r="N144" s="76"/>
    </row>
    <row r="145" spans="1:14" outlineLevel="1" x14ac:dyDescent="0.25">
      <c r="A145" s="51" t="s">
        <v>910</v>
      </c>
      <c r="C145" s="129"/>
      <c r="D145" s="96"/>
      <c r="E145" s="96"/>
      <c r="F145" s="87"/>
      <c r="G145" s="76"/>
      <c r="H145"/>
      <c r="K145" s="96"/>
      <c r="L145" s="96"/>
      <c r="M145" s="87"/>
      <c r="N145" s="76"/>
    </row>
    <row r="146" spans="1:14" outlineLevel="1" x14ac:dyDescent="0.25">
      <c r="A146" s="51" t="s">
        <v>911</v>
      </c>
      <c r="C146" s="129"/>
      <c r="D146" s="96"/>
      <c r="E146" s="96"/>
      <c r="F146" s="87"/>
      <c r="G146" s="76"/>
      <c r="H146"/>
      <c r="K146" s="96"/>
      <c r="L146" s="96"/>
      <c r="M146" s="87"/>
      <c r="N146" s="76"/>
    </row>
    <row r="147" spans="1:14" x14ac:dyDescent="0.25">
      <c r="A147" s="70"/>
      <c r="B147" s="71" t="s">
        <v>912</v>
      </c>
      <c r="C147" s="70" t="s">
        <v>105</v>
      </c>
      <c r="D147" s="70"/>
      <c r="E147" s="70"/>
      <c r="F147" s="70" t="s">
        <v>785</v>
      </c>
      <c r="G147" s="73"/>
      <c r="H147"/>
      <c r="I147" s="94"/>
      <c r="J147" s="65"/>
      <c r="K147" s="65"/>
      <c r="L147" s="65"/>
      <c r="M147" s="65"/>
      <c r="N147" s="83"/>
    </row>
    <row r="148" spans="1:14" x14ac:dyDescent="0.25">
      <c r="A148" s="51" t="s">
        <v>913</v>
      </c>
      <c r="B148" s="68" t="s">
        <v>914</v>
      </c>
      <c r="C148" s="132" t="s">
        <v>80</v>
      </c>
      <c r="D148" s="96"/>
      <c r="E148" s="96"/>
      <c r="F148" s="139" t="str">
        <f>IF($C$152=0,"",IF(C148="[for completion]","",C148/$C$152))</f>
        <v/>
      </c>
      <c r="G148" s="76"/>
      <c r="H148"/>
      <c r="I148" s="68"/>
      <c r="K148" s="96"/>
      <c r="L148" s="96"/>
      <c r="M148" s="77"/>
      <c r="N148" s="76"/>
    </row>
    <row r="149" spans="1:14" x14ac:dyDescent="0.25">
      <c r="A149" s="51" t="s">
        <v>915</v>
      </c>
      <c r="B149" s="68" t="s">
        <v>916</v>
      </c>
      <c r="C149" s="132" t="s">
        <v>80</v>
      </c>
      <c r="D149" s="96"/>
      <c r="E149" s="96"/>
      <c r="F149" s="139" t="str">
        <f>IF($C$152=0,"",IF(C149="[for completion]","",C149/$C$152))</f>
        <v/>
      </c>
      <c r="G149" s="76"/>
      <c r="H149"/>
      <c r="I149" s="68"/>
      <c r="K149" s="96"/>
      <c r="L149" s="96"/>
      <c r="M149" s="77"/>
      <c r="N149" s="76"/>
    </row>
    <row r="150" spans="1:14" x14ac:dyDescent="0.25">
      <c r="A150" s="51" t="s">
        <v>917</v>
      </c>
      <c r="B150" s="68" t="s">
        <v>918</v>
      </c>
      <c r="C150" s="132" t="s">
        <v>80</v>
      </c>
      <c r="D150" s="96"/>
      <c r="E150" s="96"/>
      <c r="F150" s="139" t="str">
        <f>IF($C$152=0,"",IF(C150="[for completion]","",C150/$C$152))</f>
        <v/>
      </c>
      <c r="G150" s="76"/>
      <c r="H150"/>
      <c r="I150" s="68"/>
      <c r="K150" s="96"/>
      <c r="L150" s="96"/>
      <c r="M150" s="77"/>
      <c r="N150" s="76"/>
    </row>
    <row r="151" spans="1:14" ht="15" customHeight="1" x14ac:dyDescent="0.25">
      <c r="A151" s="51" t="s">
        <v>919</v>
      </c>
      <c r="B151" s="68" t="s">
        <v>920</v>
      </c>
      <c r="C151" s="132" t="s">
        <v>80</v>
      </c>
      <c r="D151" s="96"/>
      <c r="E151" s="96"/>
      <c r="F151" s="139" t="str">
        <f>IF($C$152=0,"",IF(C151="[for completion]","",C151/$C$152))</f>
        <v/>
      </c>
      <c r="G151" s="76"/>
      <c r="H151"/>
      <c r="I151" s="68"/>
      <c r="K151" s="96"/>
      <c r="L151" s="96"/>
      <c r="M151" s="77"/>
      <c r="N151" s="76"/>
    </row>
    <row r="152" spans="1:14" ht="15" customHeight="1" x14ac:dyDescent="0.25">
      <c r="A152" s="51" t="s">
        <v>921</v>
      </c>
      <c r="B152" s="78" t="s">
        <v>136</v>
      </c>
      <c r="C152" s="134">
        <f>SUM(C148:C151)</f>
        <v>0</v>
      </c>
      <c r="D152" s="96"/>
      <c r="E152" s="96"/>
      <c r="F152" s="129">
        <f>SUM(F148:F151)</f>
        <v>0</v>
      </c>
      <c r="G152" s="76"/>
      <c r="H152"/>
      <c r="I152" s="68"/>
      <c r="K152" s="96"/>
      <c r="L152" s="96"/>
      <c r="M152" s="77"/>
      <c r="N152" s="76"/>
    </row>
    <row r="153" spans="1:14" ht="15" customHeight="1" outlineLevel="1" x14ac:dyDescent="0.25">
      <c r="A153" s="51" t="s">
        <v>922</v>
      </c>
      <c r="B153" s="80" t="s">
        <v>923</v>
      </c>
      <c r="D153" s="96"/>
      <c r="E153" s="96"/>
      <c r="F153" s="139" t="str">
        <f>IF($C$152=0,"",IF(C153="[for completion]","",C153/$C$152))</f>
        <v/>
      </c>
      <c r="G153" s="76"/>
      <c r="H153"/>
      <c r="I153" s="68"/>
      <c r="K153" s="96"/>
      <c r="L153" s="96"/>
      <c r="M153" s="77"/>
      <c r="N153" s="76"/>
    </row>
    <row r="154" spans="1:14" ht="15" customHeight="1" outlineLevel="1" x14ac:dyDescent="0.25">
      <c r="A154" s="51" t="s">
        <v>924</v>
      </c>
      <c r="B154" s="80" t="s">
        <v>925</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926</v>
      </c>
      <c r="B155" s="80" t="s">
        <v>927</v>
      </c>
      <c r="D155" s="96"/>
      <c r="E155" s="96"/>
      <c r="F155" s="139" t="str">
        <f t="shared" si="2"/>
        <v/>
      </c>
      <c r="G155" s="76"/>
      <c r="H155"/>
      <c r="I155" s="68"/>
      <c r="K155" s="96"/>
      <c r="L155" s="96"/>
      <c r="M155" s="77"/>
      <c r="N155" s="76"/>
    </row>
    <row r="156" spans="1:14" ht="15" customHeight="1" outlineLevel="1" x14ac:dyDescent="0.25">
      <c r="A156" s="51" t="s">
        <v>928</v>
      </c>
      <c r="B156" s="80" t="s">
        <v>929</v>
      </c>
      <c r="D156" s="96"/>
      <c r="E156" s="96"/>
      <c r="F156" s="139" t="str">
        <f t="shared" si="2"/>
        <v/>
      </c>
      <c r="G156" s="76"/>
      <c r="H156"/>
      <c r="I156" s="68"/>
      <c r="K156" s="96"/>
      <c r="L156" s="96"/>
      <c r="M156" s="77"/>
      <c r="N156" s="76"/>
    </row>
    <row r="157" spans="1:14" ht="15" customHeight="1" outlineLevel="1" x14ac:dyDescent="0.25">
      <c r="A157" s="51" t="s">
        <v>930</v>
      </c>
      <c r="B157" s="80" t="s">
        <v>931</v>
      </c>
      <c r="D157" s="96"/>
      <c r="E157" s="96"/>
      <c r="F157" s="139" t="str">
        <f t="shared" si="2"/>
        <v/>
      </c>
      <c r="G157" s="76"/>
      <c r="H157"/>
      <c r="I157" s="68"/>
      <c r="K157" s="96"/>
      <c r="L157" s="96"/>
      <c r="M157" s="77"/>
      <c r="N157" s="76"/>
    </row>
    <row r="158" spans="1:14" ht="15" customHeight="1" outlineLevel="1" x14ac:dyDescent="0.25">
      <c r="A158" s="51" t="s">
        <v>932</v>
      </c>
      <c r="B158" s="80" t="s">
        <v>933</v>
      </c>
      <c r="D158" s="96"/>
      <c r="E158" s="96"/>
      <c r="F158" s="139" t="str">
        <f t="shared" si="2"/>
        <v/>
      </c>
      <c r="G158" s="76"/>
      <c r="H158"/>
      <c r="I158" s="68"/>
      <c r="K158" s="96"/>
      <c r="L158" s="96"/>
      <c r="M158" s="77"/>
      <c r="N158" s="76"/>
    </row>
    <row r="159" spans="1:14" ht="15" customHeight="1" outlineLevel="1" x14ac:dyDescent="0.25">
      <c r="A159" s="51" t="s">
        <v>934</v>
      </c>
      <c r="B159" s="80" t="s">
        <v>935</v>
      </c>
      <c r="D159" s="96"/>
      <c r="E159" s="96"/>
      <c r="F159" s="139" t="str">
        <f t="shared" si="2"/>
        <v/>
      </c>
      <c r="G159" s="76"/>
      <c r="H159"/>
      <c r="I159" s="68"/>
      <c r="K159" s="96"/>
      <c r="L159" s="96"/>
      <c r="M159" s="77"/>
      <c r="N159" s="76"/>
    </row>
    <row r="160" spans="1:14" ht="15" customHeight="1" outlineLevel="1" x14ac:dyDescent="0.25">
      <c r="A160" s="51" t="s">
        <v>936</v>
      </c>
      <c r="B160" s="80"/>
      <c r="D160" s="96"/>
      <c r="E160" s="96"/>
      <c r="F160" s="77"/>
      <c r="G160" s="76"/>
      <c r="H160"/>
      <c r="I160" s="68"/>
      <c r="K160" s="96"/>
      <c r="L160" s="96"/>
      <c r="M160" s="77"/>
      <c r="N160" s="76"/>
    </row>
    <row r="161" spans="1:14" ht="15" customHeight="1" outlineLevel="1" x14ac:dyDescent="0.25">
      <c r="A161" s="51" t="s">
        <v>937</v>
      </c>
      <c r="B161" s="80"/>
      <c r="D161" s="96"/>
      <c r="E161" s="96"/>
      <c r="F161" s="77"/>
      <c r="G161" s="76"/>
      <c r="H161"/>
      <c r="I161" s="68"/>
      <c r="K161" s="96"/>
      <c r="L161" s="96"/>
      <c r="M161" s="77"/>
      <c r="N161" s="76"/>
    </row>
    <row r="162" spans="1:14" ht="15" customHeight="1" outlineLevel="1" x14ac:dyDescent="0.25">
      <c r="A162" s="51" t="s">
        <v>938</v>
      </c>
      <c r="B162" s="80"/>
      <c r="D162" s="96"/>
      <c r="E162" s="96"/>
      <c r="F162" s="77"/>
      <c r="G162" s="76"/>
      <c r="H162"/>
      <c r="I162" s="68"/>
      <c r="K162" s="96"/>
      <c r="L162" s="96"/>
      <c r="M162" s="77"/>
      <c r="N162" s="76"/>
    </row>
    <row r="163" spans="1:14" ht="15" customHeight="1" outlineLevel="1" x14ac:dyDescent="0.25">
      <c r="A163" s="51" t="s">
        <v>939</v>
      </c>
      <c r="B163" s="80"/>
      <c r="D163" s="96"/>
      <c r="E163" s="96"/>
      <c r="F163" s="77"/>
      <c r="G163" s="76"/>
      <c r="H163"/>
      <c r="I163" s="68"/>
      <c r="K163" s="96"/>
      <c r="L163" s="96"/>
      <c r="M163" s="77"/>
      <c r="N163" s="76"/>
    </row>
    <row r="164" spans="1:14" ht="15" customHeight="1" outlineLevel="1" x14ac:dyDescent="0.25">
      <c r="A164" s="51" t="s">
        <v>940</v>
      </c>
      <c r="B164" s="68"/>
      <c r="D164" s="96"/>
      <c r="E164" s="96"/>
      <c r="F164" s="77"/>
      <c r="G164" s="76"/>
      <c r="H164"/>
      <c r="I164" s="68"/>
      <c r="K164" s="96"/>
      <c r="L164" s="96"/>
      <c r="M164" s="77"/>
      <c r="N164" s="76"/>
    </row>
    <row r="165" spans="1:14" outlineLevel="1" x14ac:dyDescent="0.25">
      <c r="A165" s="51" t="s">
        <v>941</v>
      </c>
      <c r="B165" s="81"/>
      <c r="C165" s="81"/>
      <c r="D165" s="81"/>
      <c r="E165" s="81"/>
      <c r="F165" s="77"/>
      <c r="G165" s="76"/>
      <c r="H165"/>
      <c r="I165" s="78"/>
      <c r="J165" s="68"/>
      <c r="K165" s="96"/>
      <c r="L165" s="96"/>
      <c r="M165" s="87"/>
      <c r="N165" s="76"/>
    </row>
    <row r="166" spans="1:14" ht="15" customHeight="1" x14ac:dyDescent="0.25">
      <c r="A166" s="70"/>
      <c r="B166" s="137" t="s">
        <v>942</v>
      </c>
      <c r="C166" s="70" t="s">
        <v>785</v>
      </c>
      <c r="D166" s="70"/>
      <c r="E166" s="70"/>
      <c r="F166" s="73"/>
      <c r="G166" s="73"/>
      <c r="H166"/>
      <c r="I166" s="94"/>
      <c r="J166" s="65"/>
      <c r="K166" s="65"/>
      <c r="L166" s="65"/>
      <c r="M166" s="83"/>
      <c r="N166" s="83"/>
    </row>
    <row r="167" spans="1:14" x14ac:dyDescent="0.25">
      <c r="A167" s="51" t="s">
        <v>943</v>
      </c>
      <c r="B167" s="51" t="s">
        <v>637</v>
      </c>
      <c r="C167" s="129" t="s">
        <v>80</v>
      </c>
      <c r="D167"/>
      <c r="E167" s="49"/>
      <c r="F167" s="49"/>
      <c r="G167"/>
      <c r="H167"/>
      <c r="K167"/>
      <c r="L167" s="49"/>
      <c r="M167" s="49"/>
      <c r="N167"/>
    </row>
    <row r="168" spans="1:14" outlineLevel="1" x14ac:dyDescent="0.25">
      <c r="A168" s="51" t="s">
        <v>944</v>
      </c>
      <c r="B168" s="121" t="s">
        <v>2658</v>
      </c>
      <c r="C168" s="127" t="s">
        <v>80</v>
      </c>
      <c r="D168"/>
      <c r="E168" s="49"/>
      <c r="F168" s="49"/>
      <c r="G168"/>
      <c r="H168"/>
      <c r="K168"/>
      <c r="L168" s="49"/>
      <c r="M168" s="49"/>
      <c r="N168"/>
    </row>
    <row r="169" spans="1:14" outlineLevel="1" x14ac:dyDescent="0.25">
      <c r="A169" s="51" t="s">
        <v>945</v>
      </c>
      <c r="D169"/>
      <c r="E169" s="49"/>
      <c r="F169" s="49"/>
      <c r="G169"/>
      <c r="H169"/>
      <c r="K169"/>
      <c r="L169" s="49"/>
      <c r="M169" s="49"/>
      <c r="N169"/>
    </row>
    <row r="170" spans="1:14" outlineLevel="1" x14ac:dyDescent="0.25">
      <c r="A170" s="51" t="s">
        <v>946</v>
      </c>
      <c r="D170"/>
      <c r="E170" s="49"/>
      <c r="F170" s="49"/>
      <c r="G170"/>
      <c r="H170"/>
      <c r="K170"/>
      <c r="L170" s="49"/>
      <c r="M170" s="49"/>
      <c r="N170"/>
    </row>
    <row r="171" spans="1:14" outlineLevel="1" x14ac:dyDescent="0.25">
      <c r="A171" s="51" t="s">
        <v>947</v>
      </c>
      <c r="D171"/>
      <c r="E171" s="49"/>
      <c r="F171" s="49"/>
      <c r="G171"/>
      <c r="H171"/>
      <c r="K171"/>
      <c r="L171" s="49"/>
      <c r="M171" s="49"/>
      <c r="N171"/>
    </row>
    <row r="172" spans="1:14" x14ac:dyDescent="0.25">
      <c r="A172" s="70"/>
      <c r="B172" s="71" t="s">
        <v>948</v>
      </c>
      <c r="C172" s="70" t="s">
        <v>785</v>
      </c>
      <c r="D172" s="70"/>
      <c r="E172" s="70"/>
      <c r="F172" s="73"/>
      <c r="G172" s="73"/>
      <c r="H172"/>
      <c r="I172" s="94"/>
      <c r="J172" s="65"/>
      <c r="K172" s="65"/>
      <c r="L172" s="65"/>
      <c r="M172" s="83"/>
      <c r="N172" s="83"/>
    </row>
    <row r="173" spans="1:14" ht="15" customHeight="1" x14ac:dyDescent="0.25">
      <c r="A173" s="51" t="s">
        <v>949</v>
      </c>
      <c r="B173" s="51" t="s">
        <v>950</v>
      </c>
      <c r="C173" s="129" t="s">
        <v>80</v>
      </c>
      <c r="D173"/>
      <c r="E173"/>
      <c r="F173"/>
      <c r="G173"/>
      <c r="H173"/>
      <c r="K173"/>
      <c r="L173"/>
      <c r="M173"/>
      <c r="N173"/>
    </row>
    <row r="174" spans="1:14" outlineLevel="1" x14ac:dyDescent="0.25">
      <c r="A174" s="51" t="s">
        <v>951</v>
      </c>
      <c r="D174"/>
      <c r="E174"/>
      <c r="F174"/>
      <c r="G174"/>
      <c r="H174"/>
      <c r="K174"/>
      <c r="L174"/>
      <c r="M174"/>
      <c r="N174"/>
    </row>
    <row r="175" spans="1:14" outlineLevel="1" x14ac:dyDescent="0.25">
      <c r="A175" s="51" t="s">
        <v>952</v>
      </c>
      <c r="D175"/>
      <c r="E175"/>
      <c r="F175"/>
      <c r="G175"/>
      <c r="H175"/>
      <c r="K175"/>
      <c r="L175"/>
      <c r="M175"/>
      <c r="N175"/>
    </row>
    <row r="176" spans="1:14" outlineLevel="1" x14ac:dyDescent="0.25">
      <c r="A176" s="51" t="s">
        <v>953</v>
      </c>
      <c r="D176"/>
      <c r="E176"/>
      <c r="F176"/>
      <c r="G176"/>
      <c r="H176"/>
      <c r="K176"/>
      <c r="L176"/>
      <c r="M176"/>
      <c r="N176"/>
    </row>
    <row r="177" spans="1:14" outlineLevel="1" x14ac:dyDescent="0.25">
      <c r="A177" s="51" t="s">
        <v>954</v>
      </c>
      <c r="D177"/>
      <c r="E177"/>
      <c r="F177"/>
      <c r="G177"/>
      <c r="H177"/>
      <c r="K177"/>
      <c r="L177"/>
      <c r="M177"/>
      <c r="N177"/>
    </row>
    <row r="178" spans="1:14" outlineLevel="1" x14ac:dyDescent="0.25">
      <c r="A178" s="51" t="s">
        <v>955</v>
      </c>
    </row>
    <row r="179" spans="1:14" outlineLevel="1" x14ac:dyDescent="0.25">
      <c r="A179" s="51" t="s">
        <v>956</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57"/>
  <sheetViews>
    <sheetView zoomScale="75" zoomScaleNormal="75" workbookViewId="0">
      <selection activeCell="A2" sqref="A2"/>
    </sheetView>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957</v>
      </c>
      <c r="B1" s="48"/>
      <c r="C1" s="49"/>
      <c r="D1" s="49"/>
      <c r="E1" s="49"/>
      <c r="F1" s="216" t="s">
        <v>3071</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958</v>
      </c>
      <c r="C5" s="55"/>
      <c r="E5" s="57"/>
      <c r="F5" s="57"/>
    </row>
    <row r="6" spans="1:7" ht="15.75" thickBot="1" x14ac:dyDescent="0.3">
      <c r="B6" s="98" t="s">
        <v>959</v>
      </c>
    </row>
    <row r="7" spans="1:7" x14ac:dyDescent="0.25">
      <c r="B7" s="61"/>
    </row>
    <row r="8" spans="1:7" ht="37.5" x14ac:dyDescent="0.25">
      <c r="A8" s="62" t="s">
        <v>78</v>
      </c>
      <c r="B8" s="62" t="s">
        <v>959</v>
      </c>
      <c r="C8" s="63"/>
      <c r="D8" s="63"/>
      <c r="E8" s="63"/>
      <c r="F8" s="63"/>
      <c r="G8" s="64"/>
    </row>
    <row r="9" spans="1:7" ht="15" customHeight="1" x14ac:dyDescent="0.25">
      <c r="A9" s="70"/>
      <c r="B9" s="71" t="s">
        <v>773</v>
      </c>
      <c r="C9" s="70" t="s">
        <v>960</v>
      </c>
      <c r="D9" s="70"/>
      <c r="E9" s="72"/>
      <c r="F9" s="70"/>
      <c r="G9" s="73"/>
    </row>
    <row r="10" spans="1:7" x14ac:dyDescent="0.25">
      <c r="A10" s="51" t="s">
        <v>961</v>
      </c>
      <c r="B10" s="51" t="s">
        <v>962</v>
      </c>
      <c r="C10" s="133" t="s">
        <v>80</v>
      </c>
    </row>
    <row r="11" spans="1:7" outlineLevel="1" x14ac:dyDescent="0.25">
      <c r="A11" s="51" t="s">
        <v>963</v>
      </c>
      <c r="B11" s="66" t="s">
        <v>470</v>
      </c>
      <c r="C11" s="133"/>
    </row>
    <row r="12" spans="1:7" outlineLevel="1" x14ac:dyDescent="0.25">
      <c r="A12" s="51" t="s">
        <v>964</v>
      </c>
      <c r="B12" s="66" t="s">
        <v>472</v>
      </c>
      <c r="C12" s="133"/>
    </row>
    <row r="13" spans="1:7" outlineLevel="1" x14ac:dyDescent="0.25">
      <c r="A13" s="51" t="s">
        <v>965</v>
      </c>
      <c r="B13" s="66"/>
    </row>
    <row r="14" spans="1:7" outlineLevel="1" x14ac:dyDescent="0.25">
      <c r="A14" s="51" t="s">
        <v>966</v>
      </c>
      <c r="B14" s="66"/>
    </row>
    <row r="15" spans="1:7" outlineLevel="1" x14ac:dyDescent="0.25">
      <c r="A15" s="51" t="s">
        <v>967</v>
      </c>
      <c r="B15" s="66"/>
    </row>
    <row r="16" spans="1:7" outlineLevel="1" x14ac:dyDescent="0.25">
      <c r="A16" s="51" t="s">
        <v>968</v>
      </c>
      <c r="B16" s="66"/>
    </row>
    <row r="17" spans="1:7" ht="15" customHeight="1" x14ac:dyDescent="0.25">
      <c r="A17" s="70"/>
      <c r="B17" s="71" t="s">
        <v>969</v>
      </c>
      <c r="C17" s="70" t="s">
        <v>970</v>
      </c>
      <c r="D17" s="70"/>
      <c r="E17" s="72"/>
      <c r="F17" s="73"/>
      <c r="G17" s="73"/>
    </row>
    <row r="18" spans="1:7" x14ac:dyDescent="0.25">
      <c r="A18" s="51" t="s">
        <v>971</v>
      </c>
      <c r="B18" s="51" t="s">
        <v>479</v>
      </c>
      <c r="C18" s="129" t="s">
        <v>80</v>
      </c>
    </row>
    <row r="19" spans="1:7" outlineLevel="1" x14ac:dyDescent="0.25">
      <c r="A19" s="51" t="s">
        <v>972</v>
      </c>
      <c r="C19" s="129"/>
    </row>
    <row r="20" spans="1:7" outlineLevel="1" x14ac:dyDescent="0.25">
      <c r="A20" s="51" t="s">
        <v>973</v>
      </c>
      <c r="C20" s="129"/>
    </row>
    <row r="21" spans="1:7" outlineLevel="1" x14ac:dyDescent="0.25">
      <c r="A21" s="51" t="s">
        <v>974</v>
      </c>
      <c r="C21" s="129"/>
    </row>
    <row r="22" spans="1:7" outlineLevel="1" x14ac:dyDescent="0.25">
      <c r="A22" s="51" t="s">
        <v>975</v>
      </c>
      <c r="C22" s="129"/>
    </row>
    <row r="23" spans="1:7" outlineLevel="1" x14ac:dyDescent="0.25">
      <c r="A23" s="51" t="s">
        <v>976</v>
      </c>
      <c r="C23" s="129"/>
    </row>
    <row r="24" spans="1:7" outlineLevel="1" x14ac:dyDescent="0.25">
      <c r="A24" s="51" t="s">
        <v>977</v>
      </c>
      <c r="C24" s="129"/>
    </row>
    <row r="25" spans="1:7" ht="15" customHeight="1" x14ac:dyDescent="0.25">
      <c r="A25" s="70"/>
      <c r="B25" s="71" t="s">
        <v>978</v>
      </c>
      <c r="C25" s="70" t="s">
        <v>970</v>
      </c>
      <c r="D25" s="70"/>
      <c r="E25" s="72"/>
      <c r="F25" s="73"/>
      <c r="G25" s="73"/>
    </row>
    <row r="26" spans="1:7" x14ac:dyDescent="0.25">
      <c r="A26" s="51" t="s">
        <v>979</v>
      </c>
      <c r="B26" s="93" t="s">
        <v>488</v>
      </c>
      <c r="C26" s="129">
        <f>SUM(C27:C53)</f>
        <v>0</v>
      </c>
      <c r="D26" s="93"/>
      <c r="F26" s="93"/>
      <c r="G26" s="51"/>
    </row>
    <row r="27" spans="1:7" x14ac:dyDescent="0.25">
      <c r="A27" s="51" t="s">
        <v>980</v>
      </c>
      <c r="B27" s="51" t="s">
        <v>490</v>
      </c>
      <c r="C27" s="129" t="s">
        <v>80</v>
      </c>
      <c r="D27" s="93"/>
      <c r="F27" s="93"/>
      <c r="G27" s="51"/>
    </row>
    <row r="28" spans="1:7" x14ac:dyDescent="0.25">
      <c r="A28" s="51" t="s">
        <v>981</v>
      </c>
      <c r="B28" s="51" t="s">
        <v>492</v>
      </c>
      <c r="C28" s="129" t="s">
        <v>80</v>
      </c>
      <c r="D28" s="93"/>
      <c r="F28" s="93"/>
      <c r="G28" s="51"/>
    </row>
    <row r="29" spans="1:7" x14ac:dyDescent="0.25">
      <c r="A29" s="51" t="s">
        <v>982</v>
      </c>
      <c r="B29" s="51" t="s">
        <v>494</v>
      </c>
      <c r="C29" s="129" t="s">
        <v>80</v>
      </c>
      <c r="D29" s="93"/>
      <c r="F29" s="93"/>
      <c r="G29" s="51"/>
    </row>
    <row r="30" spans="1:7" x14ac:dyDescent="0.25">
      <c r="A30" s="51" t="s">
        <v>983</v>
      </c>
      <c r="B30" s="51" t="s">
        <v>496</v>
      </c>
      <c r="C30" s="129" t="s">
        <v>80</v>
      </c>
      <c r="D30" s="93"/>
      <c r="F30" s="93"/>
      <c r="G30" s="51"/>
    </row>
    <row r="31" spans="1:7" x14ac:dyDescent="0.25">
      <c r="A31" s="51" t="s">
        <v>984</v>
      </c>
      <c r="B31" s="51" t="s">
        <v>498</v>
      </c>
      <c r="C31" s="129" t="s">
        <v>80</v>
      </c>
      <c r="D31" s="93"/>
      <c r="F31" s="93"/>
      <c r="G31" s="51"/>
    </row>
    <row r="32" spans="1:7" x14ac:dyDescent="0.25">
      <c r="A32" s="51" t="s">
        <v>985</v>
      </c>
      <c r="B32" s="51" t="s">
        <v>2287</v>
      </c>
      <c r="C32" s="129" t="s">
        <v>80</v>
      </c>
      <c r="D32" s="93"/>
      <c r="F32" s="93"/>
      <c r="G32" s="51"/>
    </row>
    <row r="33" spans="1:7" x14ac:dyDescent="0.25">
      <c r="A33" s="51" t="s">
        <v>986</v>
      </c>
      <c r="B33" s="51" t="s">
        <v>501</v>
      </c>
      <c r="C33" s="129" t="s">
        <v>80</v>
      </c>
      <c r="D33" s="93"/>
      <c r="F33" s="93"/>
      <c r="G33" s="51"/>
    </row>
    <row r="34" spans="1:7" x14ac:dyDescent="0.25">
      <c r="A34" s="51" t="s">
        <v>987</v>
      </c>
      <c r="B34" s="51" t="s">
        <v>503</v>
      </c>
      <c r="C34" s="129" t="s">
        <v>80</v>
      </c>
      <c r="D34" s="93"/>
      <c r="F34" s="93"/>
      <c r="G34" s="51"/>
    </row>
    <row r="35" spans="1:7" x14ac:dyDescent="0.25">
      <c r="A35" s="51" t="s">
        <v>988</v>
      </c>
      <c r="B35" s="51" t="s">
        <v>505</v>
      </c>
      <c r="C35" s="129" t="s">
        <v>80</v>
      </c>
      <c r="D35" s="93"/>
      <c r="F35" s="93"/>
      <c r="G35" s="51"/>
    </row>
    <row r="36" spans="1:7" x14ac:dyDescent="0.25">
      <c r="A36" s="51" t="s">
        <v>989</v>
      </c>
      <c r="B36" s="51" t="s">
        <v>507</v>
      </c>
      <c r="C36" s="129" t="s">
        <v>80</v>
      </c>
      <c r="D36" s="93"/>
      <c r="F36" s="93"/>
      <c r="G36" s="51"/>
    </row>
    <row r="37" spans="1:7" x14ac:dyDescent="0.25">
      <c r="A37" s="51" t="s">
        <v>990</v>
      </c>
      <c r="B37" s="51" t="s">
        <v>509</v>
      </c>
      <c r="C37" s="129" t="s">
        <v>80</v>
      </c>
      <c r="D37" s="93"/>
      <c r="F37" s="93"/>
      <c r="G37" s="51"/>
    </row>
    <row r="38" spans="1:7" x14ac:dyDescent="0.25">
      <c r="A38" s="51" t="s">
        <v>991</v>
      </c>
      <c r="B38" s="51" t="s">
        <v>511</v>
      </c>
      <c r="C38" s="129" t="s">
        <v>80</v>
      </c>
      <c r="D38" s="93"/>
      <c r="F38" s="93"/>
      <c r="G38" s="51"/>
    </row>
    <row r="39" spans="1:7" x14ac:dyDescent="0.25">
      <c r="A39" s="51" t="s">
        <v>992</v>
      </c>
      <c r="B39" s="51" t="s">
        <v>513</v>
      </c>
      <c r="C39" s="129" t="s">
        <v>80</v>
      </c>
      <c r="D39" s="93"/>
      <c r="F39" s="93"/>
      <c r="G39" s="51"/>
    </row>
    <row r="40" spans="1:7" x14ac:dyDescent="0.25">
      <c r="A40" s="51" t="s">
        <v>993</v>
      </c>
      <c r="B40" s="51" t="s">
        <v>515</v>
      </c>
      <c r="C40" s="129" t="s">
        <v>80</v>
      </c>
      <c r="D40" s="93"/>
      <c r="F40" s="93"/>
      <c r="G40" s="51"/>
    </row>
    <row r="41" spans="1:7" x14ac:dyDescent="0.25">
      <c r="A41" s="51" t="s">
        <v>994</v>
      </c>
      <c r="B41" s="51" t="s">
        <v>517</v>
      </c>
      <c r="C41" s="129" t="s">
        <v>80</v>
      </c>
      <c r="D41" s="93"/>
      <c r="F41" s="93"/>
      <c r="G41" s="51"/>
    </row>
    <row r="42" spans="1:7" x14ac:dyDescent="0.25">
      <c r="A42" s="51" t="s">
        <v>995</v>
      </c>
      <c r="B42" s="51" t="s">
        <v>2</v>
      </c>
      <c r="C42" s="129" t="s">
        <v>80</v>
      </c>
      <c r="D42" s="93"/>
      <c r="F42" s="93"/>
      <c r="G42" s="51"/>
    </row>
    <row r="43" spans="1:7" x14ac:dyDescent="0.25">
      <c r="A43" s="51" t="s">
        <v>996</v>
      </c>
      <c r="B43" s="51" t="s">
        <v>520</v>
      </c>
      <c r="C43" s="129" t="s">
        <v>80</v>
      </c>
      <c r="D43" s="93"/>
      <c r="F43" s="93"/>
      <c r="G43" s="51"/>
    </row>
    <row r="44" spans="1:7" x14ac:dyDescent="0.25">
      <c r="A44" s="51" t="s">
        <v>997</v>
      </c>
      <c r="B44" s="51" t="s">
        <v>522</v>
      </c>
      <c r="C44" s="129" t="s">
        <v>80</v>
      </c>
      <c r="D44" s="93"/>
      <c r="F44" s="93"/>
      <c r="G44" s="51"/>
    </row>
    <row r="45" spans="1:7" x14ac:dyDescent="0.25">
      <c r="A45" s="51" t="s">
        <v>998</v>
      </c>
      <c r="B45" s="51" t="s">
        <v>524</v>
      </c>
      <c r="C45" s="129" t="s">
        <v>80</v>
      </c>
      <c r="D45" s="93"/>
      <c r="F45" s="93"/>
      <c r="G45" s="51"/>
    </row>
    <row r="46" spans="1:7" x14ac:dyDescent="0.25">
      <c r="A46" s="51" t="s">
        <v>999</v>
      </c>
      <c r="B46" s="51" t="s">
        <v>526</v>
      </c>
      <c r="C46" s="129" t="s">
        <v>80</v>
      </c>
      <c r="D46" s="93"/>
      <c r="F46" s="93"/>
      <c r="G46" s="51"/>
    </row>
    <row r="47" spans="1:7" x14ac:dyDescent="0.25">
      <c r="A47" s="51" t="s">
        <v>1000</v>
      </c>
      <c r="B47" s="51" t="s">
        <v>528</v>
      </c>
      <c r="C47" s="129" t="s">
        <v>80</v>
      </c>
      <c r="D47" s="93"/>
      <c r="F47" s="93"/>
      <c r="G47" s="51"/>
    </row>
    <row r="48" spans="1:7" x14ac:dyDescent="0.25">
      <c r="A48" s="51" t="s">
        <v>1001</v>
      </c>
      <c r="B48" s="51" t="s">
        <v>530</v>
      </c>
      <c r="C48" s="129" t="s">
        <v>80</v>
      </c>
      <c r="D48" s="93"/>
      <c r="F48" s="93"/>
      <c r="G48" s="51"/>
    </row>
    <row r="49" spans="1:7" x14ac:dyDescent="0.25">
      <c r="A49" s="51" t="s">
        <v>1002</v>
      </c>
      <c r="B49" s="51" t="s">
        <v>532</v>
      </c>
      <c r="C49" s="129" t="s">
        <v>80</v>
      </c>
      <c r="D49" s="93"/>
      <c r="F49" s="93"/>
      <c r="G49" s="51"/>
    </row>
    <row r="50" spans="1:7" x14ac:dyDescent="0.25">
      <c r="A50" s="51" t="s">
        <v>1003</v>
      </c>
      <c r="B50" s="51" t="s">
        <v>534</v>
      </c>
      <c r="C50" s="129" t="s">
        <v>80</v>
      </c>
      <c r="D50" s="93"/>
      <c r="F50" s="93"/>
      <c r="G50" s="51"/>
    </row>
    <row r="51" spans="1:7" x14ac:dyDescent="0.25">
      <c r="A51" s="51" t="s">
        <v>1004</v>
      </c>
      <c r="B51" s="51" t="s">
        <v>536</v>
      </c>
      <c r="C51" s="129" t="s">
        <v>80</v>
      </c>
      <c r="D51" s="93"/>
      <c r="F51" s="93"/>
      <c r="G51" s="51"/>
    </row>
    <row r="52" spans="1:7" x14ac:dyDescent="0.25">
      <c r="A52" s="51" t="s">
        <v>1005</v>
      </c>
      <c r="B52" s="51" t="s">
        <v>538</v>
      </c>
      <c r="C52" s="129" t="s">
        <v>80</v>
      </c>
      <c r="D52" s="93"/>
      <c r="F52" s="93"/>
      <c r="G52" s="51"/>
    </row>
    <row r="53" spans="1:7" x14ac:dyDescent="0.25">
      <c r="A53" s="51" t="s">
        <v>1006</v>
      </c>
      <c r="B53" s="51" t="s">
        <v>5</v>
      </c>
      <c r="C53" s="129" t="s">
        <v>80</v>
      </c>
      <c r="D53" s="93"/>
      <c r="F53" s="93"/>
      <c r="G53" s="51"/>
    </row>
    <row r="54" spans="1:7" x14ac:dyDescent="0.25">
      <c r="A54" s="51" t="s">
        <v>1007</v>
      </c>
      <c r="B54" s="93" t="s">
        <v>304</v>
      </c>
      <c r="C54" s="131">
        <f>SUM(C55:C57)</f>
        <v>0</v>
      </c>
      <c r="D54" s="93"/>
      <c r="F54" s="93"/>
      <c r="G54" s="51"/>
    </row>
    <row r="55" spans="1:7" x14ac:dyDescent="0.25">
      <c r="A55" s="51" t="s">
        <v>1008</v>
      </c>
      <c r="B55" s="51" t="s">
        <v>544</v>
      </c>
      <c r="C55" s="129" t="s">
        <v>80</v>
      </c>
      <c r="D55" s="93"/>
      <c r="F55" s="93"/>
      <c r="G55" s="51"/>
    </row>
    <row r="56" spans="1:7" x14ac:dyDescent="0.25">
      <c r="A56" s="51" t="s">
        <v>1009</v>
      </c>
      <c r="B56" s="51" t="s">
        <v>546</v>
      </c>
      <c r="C56" s="129" t="s">
        <v>80</v>
      </c>
      <c r="D56" s="93"/>
      <c r="F56" s="93"/>
      <c r="G56" s="51"/>
    </row>
    <row r="57" spans="1:7" x14ac:dyDescent="0.25">
      <c r="A57" s="51" t="s">
        <v>1010</v>
      </c>
      <c r="B57" s="51" t="s">
        <v>1</v>
      </c>
      <c r="C57" s="129" t="s">
        <v>80</v>
      </c>
      <c r="D57" s="93"/>
      <c r="F57" s="93"/>
      <c r="G57" s="51"/>
    </row>
    <row r="58" spans="1:7" x14ac:dyDescent="0.25">
      <c r="A58" s="51" t="s">
        <v>1011</v>
      </c>
      <c r="B58" s="93" t="s">
        <v>134</v>
      </c>
      <c r="C58" s="131">
        <f>SUM(C59:C69)</f>
        <v>0</v>
      </c>
      <c r="D58" s="93"/>
      <c r="F58" s="93"/>
      <c r="G58" s="51"/>
    </row>
    <row r="59" spans="1:7" x14ac:dyDescent="0.25">
      <c r="A59" s="51" t="s">
        <v>1012</v>
      </c>
      <c r="B59" s="68" t="s">
        <v>306</v>
      </c>
      <c r="C59" s="129" t="s">
        <v>80</v>
      </c>
      <c r="D59" s="93"/>
      <c r="F59" s="93"/>
      <c r="G59" s="51"/>
    </row>
    <row r="60" spans="1:7" x14ac:dyDescent="0.25">
      <c r="A60" s="51" t="s">
        <v>1013</v>
      </c>
      <c r="B60" s="51" t="s">
        <v>541</v>
      </c>
      <c r="C60" s="129" t="s">
        <v>80</v>
      </c>
      <c r="D60" s="93"/>
      <c r="F60" s="93"/>
      <c r="G60" s="51"/>
    </row>
    <row r="61" spans="1:7" x14ac:dyDescent="0.25">
      <c r="A61" s="51" t="s">
        <v>1014</v>
      </c>
      <c r="B61" s="68" t="s">
        <v>308</v>
      </c>
      <c r="C61" s="129" t="s">
        <v>80</v>
      </c>
      <c r="D61" s="93"/>
      <c r="F61" s="93"/>
      <c r="G61" s="51"/>
    </row>
    <row r="62" spans="1:7" x14ac:dyDescent="0.25">
      <c r="A62" s="51" t="s">
        <v>1015</v>
      </c>
      <c r="B62" s="68" t="s">
        <v>310</v>
      </c>
      <c r="C62" s="129" t="s">
        <v>80</v>
      </c>
      <c r="D62" s="93"/>
      <c r="F62" s="93"/>
      <c r="G62" s="51"/>
    </row>
    <row r="63" spans="1:7" x14ac:dyDescent="0.25">
      <c r="A63" s="51" t="s">
        <v>1016</v>
      </c>
      <c r="B63" s="68" t="s">
        <v>11</v>
      </c>
      <c r="C63" s="129" t="s">
        <v>80</v>
      </c>
      <c r="D63" s="93"/>
      <c r="F63" s="93"/>
      <c r="G63" s="51"/>
    </row>
    <row r="64" spans="1:7" x14ac:dyDescent="0.25">
      <c r="A64" s="51" t="s">
        <v>1017</v>
      </c>
      <c r="B64" s="68" t="s">
        <v>313</v>
      </c>
      <c r="C64" s="129" t="s">
        <v>80</v>
      </c>
      <c r="D64" s="93"/>
      <c r="F64" s="93"/>
      <c r="G64" s="51"/>
    </row>
    <row r="65" spans="1:7" x14ac:dyDescent="0.25">
      <c r="A65" s="51" t="s">
        <v>1018</v>
      </c>
      <c r="B65" s="68" t="s">
        <v>315</v>
      </c>
      <c r="C65" s="129" t="s">
        <v>80</v>
      </c>
      <c r="D65" s="93"/>
      <c r="F65" s="93"/>
      <c r="G65" s="51"/>
    </row>
    <row r="66" spans="1:7" x14ac:dyDescent="0.25">
      <c r="A66" s="51" t="s">
        <v>1019</v>
      </c>
      <c r="B66" s="68" t="s">
        <v>317</v>
      </c>
      <c r="C66" s="129" t="s">
        <v>80</v>
      </c>
      <c r="D66" s="93"/>
      <c r="F66" s="93"/>
      <c r="G66" s="51"/>
    </row>
    <row r="67" spans="1:7" x14ac:dyDescent="0.25">
      <c r="A67" s="51" t="s">
        <v>1020</v>
      </c>
      <c r="B67" s="68" t="s">
        <v>319</v>
      </c>
      <c r="C67" s="129" t="s">
        <v>80</v>
      </c>
      <c r="D67" s="93"/>
      <c r="F67" s="93"/>
      <c r="G67" s="51"/>
    </row>
    <row r="68" spans="1:7" x14ac:dyDescent="0.25">
      <c r="A68" s="51" t="s">
        <v>1021</v>
      </c>
      <c r="B68" s="68" t="s">
        <v>321</v>
      </c>
      <c r="C68" s="129" t="s">
        <v>80</v>
      </c>
      <c r="D68" s="93"/>
      <c r="F68" s="93"/>
      <c r="G68" s="51"/>
    </row>
    <row r="69" spans="1:7" x14ac:dyDescent="0.25">
      <c r="A69" s="51" t="s">
        <v>1022</v>
      </c>
      <c r="B69" s="68" t="s">
        <v>134</v>
      </c>
      <c r="C69" s="129" t="s">
        <v>80</v>
      </c>
      <c r="D69" s="93"/>
      <c r="F69" s="93"/>
      <c r="G69" s="51"/>
    </row>
    <row r="70" spans="1:7" outlineLevel="1" x14ac:dyDescent="0.25">
      <c r="A70" s="51" t="s">
        <v>1023</v>
      </c>
      <c r="B70" s="80" t="s">
        <v>138</v>
      </c>
      <c r="C70" s="129"/>
      <c r="G70" s="51"/>
    </row>
    <row r="71" spans="1:7" outlineLevel="1" x14ac:dyDescent="0.25">
      <c r="A71" s="51" t="s">
        <v>1024</v>
      </c>
      <c r="B71" s="80" t="s">
        <v>138</v>
      </c>
      <c r="C71" s="129"/>
      <c r="G71" s="51"/>
    </row>
    <row r="72" spans="1:7" outlineLevel="1" x14ac:dyDescent="0.25">
      <c r="A72" s="51" t="s">
        <v>1025</v>
      </c>
      <c r="B72" s="80" t="s">
        <v>138</v>
      </c>
      <c r="C72" s="129"/>
      <c r="G72" s="51"/>
    </row>
    <row r="73" spans="1:7" outlineLevel="1" x14ac:dyDescent="0.25">
      <c r="A73" s="51" t="s">
        <v>1026</v>
      </c>
      <c r="B73" s="80" t="s">
        <v>138</v>
      </c>
      <c r="C73" s="129"/>
      <c r="G73" s="51"/>
    </row>
    <row r="74" spans="1:7" outlineLevel="1" x14ac:dyDescent="0.25">
      <c r="A74" s="51" t="s">
        <v>1027</v>
      </c>
      <c r="B74" s="80" t="s">
        <v>138</v>
      </c>
      <c r="C74" s="129"/>
      <c r="G74" s="51"/>
    </row>
    <row r="75" spans="1:7" outlineLevel="1" x14ac:dyDescent="0.25">
      <c r="A75" s="51" t="s">
        <v>1028</v>
      </c>
      <c r="B75" s="80" t="s">
        <v>138</v>
      </c>
      <c r="C75" s="129"/>
      <c r="G75" s="51"/>
    </row>
    <row r="76" spans="1:7" outlineLevel="1" x14ac:dyDescent="0.25">
      <c r="A76" s="51" t="s">
        <v>1029</v>
      </c>
      <c r="B76" s="80" t="s">
        <v>138</v>
      </c>
      <c r="C76" s="129"/>
      <c r="G76" s="51"/>
    </row>
    <row r="77" spans="1:7" outlineLevel="1" x14ac:dyDescent="0.25">
      <c r="A77" s="51" t="s">
        <v>1030</v>
      </c>
      <c r="B77" s="80" t="s">
        <v>138</v>
      </c>
      <c r="C77" s="129"/>
      <c r="G77" s="51"/>
    </row>
    <row r="78" spans="1:7" outlineLevel="1" x14ac:dyDescent="0.25">
      <c r="A78" s="51" t="s">
        <v>1031</v>
      </c>
      <c r="B78" s="80" t="s">
        <v>138</v>
      </c>
      <c r="C78" s="129"/>
      <c r="G78" s="51"/>
    </row>
    <row r="79" spans="1:7" outlineLevel="1" x14ac:dyDescent="0.25">
      <c r="A79" s="51" t="s">
        <v>1032</v>
      </c>
      <c r="B79" s="80" t="s">
        <v>138</v>
      </c>
      <c r="C79" s="129"/>
      <c r="G79" s="51"/>
    </row>
    <row r="80" spans="1:7" ht="15" customHeight="1" x14ac:dyDescent="0.25">
      <c r="A80" s="70"/>
      <c r="B80" s="71" t="s">
        <v>1033</v>
      </c>
      <c r="C80" s="70" t="s">
        <v>970</v>
      </c>
      <c r="D80" s="70"/>
      <c r="E80" s="72"/>
      <c r="F80" s="73"/>
      <c r="G80" s="73"/>
    </row>
    <row r="81" spans="1:7" x14ac:dyDescent="0.25">
      <c r="A81" s="51" t="s">
        <v>1034</v>
      </c>
      <c r="B81" s="51" t="s">
        <v>602</v>
      </c>
      <c r="C81" s="129" t="s">
        <v>80</v>
      </c>
      <c r="E81" s="49"/>
    </row>
    <row r="82" spans="1:7" x14ac:dyDescent="0.25">
      <c r="A82" s="51" t="s">
        <v>1035</v>
      </c>
      <c r="B82" s="51" t="s">
        <v>604</v>
      </c>
      <c r="C82" s="129" t="s">
        <v>80</v>
      </c>
      <c r="E82" s="49"/>
    </row>
    <row r="83" spans="1:7" x14ac:dyDescent="0.25">
      <c r="A83" s="51" t="s">
        <v>1036</v>
      </c>
      <c r="B83" s="51" t="s">
        <v>134</v>
      </c>
      <c r="C83" s="129" t="s">
        <v>80</v>
      </c>
      <c r="E83" s="49"/>
    </row>
    <row r="84" spans="1:7" outlineLevel="1" x14ac:dyDescent="0.25">
      <c r="A84" s="51" t="s">
        <v>1037</v>
      </c>
      <c r="C84" s="129"/>
      <c r="E84" s="49"/>
    </row>
    <row r="85" spans="1:7" outlineLevel="1" x14ac:dyDescent="0.25">
      <c r="A85" s="51" t="s">
        <v>1038</v>
      </c>
      <c r="C85" s="129"/>
      <c r="E85" s="49"/>
    </row>
    <row r="86" spans="1:7" outlineLevel="1" x14ac:dyDescent="0.25">
      <c r="A86" s="51" t="s">
        <v>1039</v>
      </c>
      <c r="C86" s="129"/>
      <c r="E86" s="49"/>
    </row>
    <row r="87" spans="1:7" outlineLevel="1" x14ac:dyDescent="0.25">
      <c r="A87" s="51" t="s">
        <v>1040</v>
      </c>
      <c r="C87" s="129"/>
      <c r="E87" s="49"/>
    </row>
    <row r="88" spans="1:7" outlineLevel="1" x14ac:dyDescent="0.25">
      <c r="A88" s="51" t="s">
        <v>1041</v>
      </c>
      <c r="C88" s="129"/>
      <c r="E88" s="49"/>
    </row>
    <row r="89" spans="1:7" outlineLevel="1" x14ac:dyDescent="0.25">
      <c r="A89" s="51" t="s">
        <v>1042</v>
      </c>
      <c r="C89" s="129"/>
      <c r="E89" s="49"/>
    </row>
    <row r="90" spans="1:7" ht="15" customHeight="1" x14ac:dyDescent="0.25">
      <c r="A90" s="70"/>
      <c r="B90" s="71" t="s">
        <v>1043</v>
      </c>
      <c r="C90" s="70" t="s">
        <v>970</v>
      </c>
      <c r="D90" s="70"/>
      <c r="E90" s="72"/>
      <c r="F90" s="73"/>
      <c r="G90" s="73"/>
    </row>
    <row r="91" spans="1:7" x14ac:dyDescent="0.25">
      <c r="A91" s="51" t="s">
        <v>1044</v>
      </c>
      <c r="B91" s="51" t="s">
        <v>614</v>
      </c>
      <c r="C91" s="129" t="s">
        <v>80</v>
      </c>
      <c r="E91" s="49"/>
    </row>
    <row r="92" spans="1:7" x14ac:dyDescent="0.25">
      <c r="A92" s="51" t="s">
        <v>1045</v>
      </c>
      <c r="B92" s="51" t="s">
        <v>616</v>
      </c>
      <c r="C92" s="129" t="s">
        <v>80</v>
      </c>
      <c r="E92" s="49"/>
    </row>
    <row r="93" spans="1:7" x14ac:dyDescent="0.25">
      <c r="A93" s="51" t="s">
        <v>1046</v>
      </c>
      <c r="B93" s="51" t="s">
        <v>134</v>
      </c>
      <c r="C93" s="129" t="s">
        <v>80</v>
      </c>
      <c r="E93" s="49"/>
    </row>
    <row r="94" spans="1:7" outlineLevel="1" x14ac:dyDescent="0.25">
      <c r="A94" s="51" t="s">
        <v>1047</v>
      </c>
      <c r="C94" s="129"/>
      <c r="E94" s="49"/>
    </row>
    <row r="95" spans="1:7" outlineLevel="1" x14ac:dyDescent="0.25">
      <c r="A95" s="51" t="s">
        <v>1048</v>
      </c>
      <c r="C95" s="129"/>
      <c r="E95" s="49"/>
    </row>
    <row r="96" spans="1:7" outlineLevel="1" x14ac:dyDescent="0.25">
      <c r="A96" s="51" t="s">
        <v>1049</v>
      </c>
      <c r="C96" s="129"/>
      <c r="E96" s="49"/>
    </row>
    <row r="97" spans="1:7" outlineLevel="1" x14ac:dyDescent="0.25">
      <c r="A97" s="51" t="s">
        <v>1050</v>
      </c>
      <c r="C97" s="129"/>
      <c r="E97" s="49"/>
    </row>
    <row r="98" spans="1:7" outlineLevel="1" x14ac:dyDescent="0.25">
      <c r="A98" s="51" t="s">
        <v>1051</v>
      </c>
      <c r="C98" s="129"/>
      <c r="E98" s="49"/>
    </row>
    <row r="99" spans="1:7" outlineLevel="1" x14ac:dyDescent="0.25">
      <c r="A99" s="51" t="s">
        <v>1052</v>
      </c>
      <c r="C99" s="129"/>
      <c r="E99" s="49"/>
    </row>
    <row r="100" spans="1:7" ht="15" customHeight="1" x14ac:dyDescent="0.25">
      <c r="A100" s="70"/>
      <c r="B100" s="71" t="s">
        <v>1053</v>
      </c>
      <c r="C100" s="70" t="s">
        <v>970</v>
      </c>
      <c r="D100" s="70"/>
      <c r="E100" s="72"/>
      <c r="F100" s="73"/>
      <c r="G100" s="73"/>
    </row>
    <row r="101" spans="1:7" x14ac:dyDescent="0.25">
      <c r="A101" s="51" t="s">
        <v>1054</v>
      </c>
      <c r="B101" s="47" t="s">
        <v>626</v>
      </c>
      <c r="C101" s="129" t="s">
        <v>80</v>
      </c>
      <c r="E101" s="49"/>
    </row>
    <row r="102" spans="1:7" x14ac:dyDescent="0.25">
      <c r="A102" s="51" t="s">
        <v>1055</v>
      </c>
      <c r="B102" s="47" t="s">
        <v>3043</v>
      </c>
      <c r="C102" s="129" t="s">
        <v>80</v>
      </c>
      <c r="E102" s="49"/>
    </row>
    <row r="103" spans="1:7" x14ac:dyDescent="0.25">
      <c r="A103" s="51" t="s">
        <v>1056</v>
      </c>
      <c r="B103" s="47" t="s">
        <v>3044</v>
      </c>
      <c r="C103" s="129" t="s">
        <v>80</v>
      </c>
    </row>
    <row r="104" spans="1:7" x14ac:dyDescent="0.25">
      <c r="A104" s="51" t="s">
        <v>1057</v>
      </c>
      <c r="B104" s="47" t="s">
        <v>3045</v>
      </c>
      <c r="C104" s="129" t="s">
        <v>80</v>
      </c>
    </row>
    <row r="105" spans="1:7" x14ac:dyDescent="0.25">
      <c r="A105" s="51" t="s">
        <v>1058</v>
      </c>
      <c r="B105" s="47" t="s">
        <v>3046</v>
      </c>
      <c r="C105" s="129" t="s">
        <v>80</v>
      </c>
    </row>
    <row r="106" spans="1:7" outlineLevel="1" x14ac:dyDescent="0.25">
      <c r="A106" s="51" t="s">
        <v>1059</v>
      </c>
      <c r="B106" s="47"/>
      <c r="C106" s="129"/>
    </row>
    <row r="107" spans="1:7" outlineLevel="1" x14ac:dyDescent="0.25">
      <c r="A107" s="51" t="s">
        <v>1060</v>
      </c>
      <c r="B107" s="47"/>
      <c r="C107" s="129"/>
    </row>
    <row r="108" spans="1:7" outlineLevel="1" x14ac:dyDescent="0.25">
      <c r="A108" s="51" t="s">
        <v>1061</v>
      </c>
      <c r="B108" s="47"/>
      <c r="C108" s="129"/>
    </row>
    <row r="109" spans="1:7" outlineLevel="1" x14ac:dyDescent="0.25">
      <c r="A109" s="51" t="s">
        <v>1062</v>
      </c>
      <c r="B109" s="47"/>
      <c r="C109" s="129"/>
    </row>
    <row r="110" spans="1:7" ht="15" customHeight="1" x14ac:dyDescent="0.25">
      <c r="A110" s="70"/>
      <c r="B110" s="70" t="s">
        <v>1063</v>
      </c>
      <c r="C110" s="70" t="s">
        <v>970</v>
      </c>
      <c r="D110" s="70"/>
      <c r="E110" s="72"/>
      <c r="F110" s="73"/>
      <c r="G110" s="73"/>
    </row>
    <row r="111" spans="1:7" x14ac:dyDescent="0.25">
      <c r="A111" s="51" t="s">
        <v>1064</v>
      </c>
      <c r="B111" s="51" t="s">
        <v>637</v>
      </c>
      <c r="C111" s="129" t="s">
        <v>80</v>
      </c>
      <c r="E111" s="49"/>
    </row>
    <row r="112" spans="1:7" outlineLevel="1" x14ac:dyDescent="0.25">
      <c r="A112" s="51" t="s">
        <v>1065</v>
      </c>
      <c r="B112" s="121" t="s">
        <v>2658</v>
      </c>
      <c r="C112" s="127" t="s">
        <v>80</v>
      </c>
      <c r="E112" s="49"/>
    </row>
    <row r="113" spans="1:7" outlineLevel="1" x14ac:dyDescent="0.25">
      <c r="A113" s="51" t="s">
        <v>1066</v>
      </c>
      <c r="C113" s="129"/>
      <c r="E113" s="49"/>
    </row>
    <row r="114" spans="1:7" outlineLevel="1" x14ac:dyDescent="0.25">
      <c r="A114" s="51" t="s">
        <v>1067</v>
      </c>
      <c r="C114" s="129"/>
      <c r="E114" s="49"/>
    </row>
    <row r="115" spans="1:7" outlineLevel="1" x14ac:dyDescent="0.25">
      <c r="A115" s="51" t="s">
        <v>1068</v>
      </c>
      <c r="C115" s="129"/>
      <c r="E115" s="49"/>
    </row>
    <row r="116" spans="1:7" ht="15" customHeight="1" x14ac:dyDescent="0.25">
      <c r="A116" s="70"/>
      <c r="B116" s="71" t="s">
        <v>1069</v>
      </c>
      <c r="C116" s="70" t="s">
        <v>642</v>
      </c>
      <c r="D116" s="70" t="s">
        <v>643</v>
      </c>
      <c r="E116" s="72"/>
      <c r="F116" s="70" t="s">
        <v>970</v>
      </c>
      <c r="G116" s="70" t="s">
        <v>644</v>
      </c>
    </row>
    <row r="117" spans="1:7" x14ac:dyDescent="0.25">
      <c r="A117" s="51" t="s">
        <v>1070</v>
      </c>
      <c r="B117" s="68" t="s">
        <v>646</v>
      </c>
      <c r="C117" s="132" t="s">
        <v>80</v>
      </c>
      <c r="D117" s="65"/>
      <c r="E117" s="65"/>
      <c r="F117" s="83"/>
      <c r="G117" s="83"/>
    </row>
    <row r="118" spans="1:7" x14ac:dyDescent="0.25">
      <c r="A118" s="65"/>
      <c r="B118" s="94"/>
      <c r="C118" s="65"/>
      <c r="D118" s="65"/>
      <c r="E118" s="65"/>
      <c r="F118" s="83"/>
      <c r="G118" s="83"/>
    </row>
    <row r="119" spans="1:7" x14ac:dyDescent="0.25">
      <c r="B119" s="68" t="s">
        <v>647</v>
      </c>
      <c r="C119" s="65"/>
      <c r="D119" s="65"/>
      <c r="E119" s="65"/>
      <c r="F119" s="83"/>
      <c r="G119" s="83"/>
    </row>
    <row r="120" spans="1:7" x14ac:dyDescent="0.25">
      <c r="A120" s="51" t="s">
        <v>1071</v>
      </c>
      <c r="B120" s="68" t="s">
        <v>569</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1072</v>
      </c>
      <c r="B121" s="68" t="s">
        <v>569</v>
      </c>
      <c r="C121" s="132" t="s">
        <v>80</v>
      </c>
      <c r="D121" s="133" t="s">
        <v>80</v>
      </c>
      <c r="E121" s="65"/>
      <c r="F121" s="139" t="str">
        <f t="shared" si="0"/>
        <v/>
      </c>
      <c r="G121" s="139" t="str">
        <f t="shared" si="1"/>
        <v/>
      </c>
    </row>
    <row r="122" spans="1:7" x14ac:dyDescent="0.25">
      <c r="A122" s="51" t="s">
        <v>1073</v>
      </c>
      <c r="B122" s="68" t="s">
        <v>569</v>
      </c>
      <c r="C122" s="132" t="s">
        <v>80</v>
      </c>
      <c r="D122" s="133" t="s">
        <v>80</v>
      </c>
      <c r="E122" s="65"/>
      <c r="F122" s="139" t="str">
        <f t="shared" si="0"/>
        <v/>
      </c>
      <c r="G122" s="139" t="str">
        <f t="shared" si="1"/>
        <v/>
      </c>
    </row>
    <row r="123" spans="1:7" x14ac:dyDescent="0.25">
      <c r="A123" s="51" t="s">
        <v>1074</v>
      </c>
      <c r="B123" s="68" t="s">
        <v>569</v>
      </c>
      <c r="C123" s="132" t="s">
        <v>80</v>
      </c>
      <c r="D123" s="133" t="s">
        <v>80</v>
      </c>
      <c r="E123" s="65"/>
      <c r="F123" s="139" t="str">
        <f t="shared" si="0"/>
        <v/>
      </c>
      <c r="G123" s="139" t="str">
        <f t="shared" si="1"/>
        <v/>
      </c>
    </row>
    <row r="124" spans="1:7" x14ac:dyDescent="0.25">
      <c r="A124" s="51" t="s">
        <v>1075</v>
      </c>
      <c r="B124" s="68" t="s">
        <v>569</v>
      </c>
      <c r="C124" s="132" t="s">
        <v>80</v>
      </c>
      <c r="D124" s="133" t="s">
        <v>80</v>
      </c>
      <c r="E124" s="65"/>
      <c r="F124" s="139" t="str">
        <f t="shared" si="0"/>
        <v/>
      </c>
      <c r="G124" s="139" t="str">
        <f t="shared" si="1"/>
        <v/>
      </c>
    </row>
    <row r="125" spans="1:7" x14ac:dyDescent="0.25">
      <c r="A125" s="51" t="s">
        <v>1076</v>
      </c>
      <c r="B125" s="68" t="s">
        <v>569</v>
      </c>
      <c r="C125" s="132" t="s">
        <v>80</v>
      </c>
      <c r="D125" s="133" t="s">
        <v>80</v>
      </c>
      <c r="E125" s="65"/>
      <c r="F125" s="139" t="str">
        <f t="shared" si="0"/>
        <v/>
      </c>
      <c r="G125" s="139" t="str">
        <f t="shared" si="1"/>
        <v/>
      </c>
    </row>
    <row r="126" spans="1:7" x14ac:dyDescent="0.25">
      <c r="A126" s="51" t="s">
        <v>1077</v>
      </c>
      <c r="B126" s="68" t="s">
        <v>569</v>
      </c>
      <c r="C126" s="132" t="s">
        <v>80</v>
      </c>
      <c r="D126" s="133" t="s">
        <v>80</v>
      </c>
      <c r="E126" s="65"/>
      <c r="F126" s="139" t="str">
        <f t="shared" si="0"/>
        <v/>
      </c>
      <c r="G126" s="139" t="str">
        <f t="shared" si="1"/>
        <v/>
      </c>
    </row>
    <row r="127" spans="1:7" x14ac:dyDescent="0.25">
      <c r="A127" s="51" t="s">
        <v>1078</v>
      </c>
      <c r="B127" s="68" t="s">
        <v>569</v>
      </c>
      <c r="C127" s="132" t="s">
        <v>80</v>
      </c>
      <c r="D127" s="133" t="s">
        <v>80</v>
      </c>
      <c r="E127" s="65"/>
      <c r="F127" s="139" t="str">
        <f t="shared" si="0"/>
        <v/>
      </c>
      <c r="G127" s="139" t="str">
        <f t="shared" si="1"/>
        <v/>
      </c>
    </row>
    <row r="128" spans="1:7" x14ac:dyDescent="0.25">
      <c r="A128" s="51" t="s">
        <v>1079</v>
      </c>
      <c r="B128" s="68" t="s">
        <v>569</v>
      </c>
      <c r="C128" s="132" t="s">
        <v>80</v>
      </c>
      <c r="D128" s="133" t="s">
        <v>80</v>
      </c>
      <c r="E128" s="65"/>
      <c r="F128" s="139" t="str">
        <f t="shared" si="0"/>
        <v/>
      </c>
      <c r="G128" s="139" t="str">
        <f t="shared" si="1"/>
        <v/>
      </c>
    </row>
    <row r="129" spans="1:7" x14ac:dyDescent="0.25">
      <c r="A129" s="51" t="s">
        <v>1080</v>
      </c>
      <c r="B129" s="68" t="s">
        <v>569</v>
      </c>
      <c r="C129" s="132" t="s">
        <v>80</v>
      </c>
      <c r="D129" s="133" t="s">
        <v>80</v>
      </c>
      <c r="E129" s="68"/>
      <c r="F129" s="139" t="str">
        <f t="shared" si="0"/>
        <v/>
      </c>
      <c r="G129" s="139" t="str">
        <f t="shared" si="1"/>
        <v/>
      </c>
    </row>
    <row r="130" spans="1:7" x14ac:dyDescent="0.25">
      <c r="A130" s="51" t="s">
        <v>1081</v>
      </c>
      <c r="B130" s="68" t="s">
        <v>569</v>
      </c>
      <c r="C130" s="132" t="s">
        <v>80</v>
      </c>
      <c r="D130" s="133" t="s">
        <v>80</v>
      </c>
      <c r="E130" s="68"/>
      <c r="F130" s="139" t="str">
        <f t="shared" si="0"/>
        <v/>
      </c>
      <c r="G130" s="139" t="str">
        <f t="shared" si="1"/>
        <v/>
      </c>
    </row>
    <row r="131" spans="1:7" x14ac:dyDescent="0.25">
      <c r="A131" s="51" t="s">
        <v>1082</v>
      </c>
      <c r="B131" s="68" t="s">
        <v>569</v>
      </c>
      <c r="C131" s="132" t="s">
        <v>80</v>
      </c>
      <c r="D131" s="133" t="s">
        <v>80</v>
      </c>
      <c r="E131" s="68"/>
      <c r="F131" s="139" t="str">
        <f t="shared" si="0"/>
        <v/>
      </c>
      <c r="G131" s="139" t="str">
        <f t="shared" si="1"/>
        <v/>
      </c>
    </row>
    <row r="132" spans="1:7" x14ac:dyDescent="0.25">
      <c r="A132" s="51" t="s">
        <v>1083</v>
      </c>
      <c r="B132" s="68" t="s">
        <v>569</v>
      </c>
      <c r="C132" s="132" t="s">
        <v>80</v>
      </c>
      <c r="D132" s="133" t="s">
        <v>80</v>
      </c>
      <c r="E132" s="68"/>
      <c r="F132" s="139" t="str">
        <f t="shared" si="0"/>
        <v/>
      </c>
      <c r="G132" s="139" t="str">
        <f t="shared" si="1"/>
        <v/>
      </c>
    </row>
    <row r="133" spans="1:7" x14ac:dyDescent="0.25">
      <c r="A133" s="51" t="s">
        <v>1084</v>
      </c>
      <c r="B133" s="68" t="s">
        <v>569</v>
      </c>
      <c r="C133" s="132" t="s">
        <v>80</v>
      </c>
      <c r="D133" s="133" t="s">
        <v>80</v>
      </c>
      <c r="E133" s="68"/>
      <c r="F133" s="139" t="str">
        <f t="shared" si="0"/>
        <v/>
      </c>
      <c r="G133" s="139" t="str">
        <f t="shared" si="1"/>
        <v/>
      </c>
    </row>
    <row r="134" spans="1:7" x14ac:dyDescent="0.25">
      <c r="A134" s="51" t="s">
        <v>1085</v>
      </c>
      <c r="B134" s="68" t="s">
        <v>569</v>
      </c>
      <c r="C134" s="132" t="s">
        <v>80</v>
      </c>
      <c r="D134" s="133" t="s">
        <v>80</v>
      </c>
      <c r="E134" s="68"/>
      <c r="F134" s="139" t="str">
        <f t="shared" si="0"/>
        <v/>
      </c>
      <c r="G134" s="139" t="str">
        <f t="shared" si="1"/>
        <v/>
      </c>
    </row>
    <row r="135" spans="1:7" x14ac:dyDescent="0.25">
      <c r="A135" s="51" t="s">
        <v>1086</v>
      </c>
      <c r="B135" s="68" t="s">
        <v>569</v>
      </c>
      <c r="C135" s="132" t="s">
        <v>80</v>
      </c>
      <c r="D135" s="133" t="s">
        <v>80</v>
      </c>
      <c r="F135" s="139" t="str">
        <f t="shared" si="0"/>
        <v/>
      </c>
      <c r="G135" s="139" t="str">
        <f t="shared" si="1"/>
        <v/>
      </c>
    </row>
    <row r="136" spans="1:7" x14ac:dyDescent="0.25">
      <c r="A136" s="51" t="s">
        <v>1087</v>
      </c>
      <c r="B136" s="68" t="s">
        <v>569</v>
      </c>
      <c r="C136" s="132" t="s">
        <v>80</v>
      </c>
      <c r="D136" s="133" t="s">
        <v>80</v>
      </c>
      <c r="E136" s="87"/>
      <c r="F136" s="139" t="str">
        <f t="shared" si="0"/>
        <v/>
      </c>
      <c r="G136" s="139" t="str">
        <f t="shared" si="1"/>
        <v/>
      </c>
    </row>
    <row r="137" spans="1:7" x14ac:dyDescent="0.25">
      <c r="A137" s="51" t="s">
        <v>1088</v>
      </c>
      <c r="B137" s="68" t="s">
        <v>569</v>
      </c>
      <c r="C137" s="132" t="s">
        <v>80</v>
      </c>
      <c r="D137" s="133" t="s">
        <v>80</v>
      </c>
      <c r="E137" s="87"/>
      <c r="F137" s="139" t="str">
        <f t="shared" si="0"/>
        <v/>
      </c>
      <c r="G137" s="139" t="str">
        <f t="shared" si="1"/>
        <v/>
      </c>
    </row>
    <row r="138" spans="1:7" x14ac:dyDescent="0.25">
      <c r="A138" s="51" t="s">
        <v>1089</v>
      </c>
      <c r="B138" s="68" t="s">
        <v>569</v>
      </c>
      <c r="C138" s="132" t="s">
        <v>80</v>
      </c>
      <c r="D138" s="133" t="s">
        <v>80</v>
      </c>
      <c r="E138" s="87"/>
      <c r="F138" s="139" t="str">
        <f t="shared" si="0"/>
        <v/>
      </c>
      <c r="G138" s="139" t="str">
        <f t="shared" si="1"/>
        <v/>
      </c>
    </row>
    <row r="139" spans="1:7" x14ac:dyDescent="0.25">
      <c r="A139" s="51" t="s">
        <v>1090</v>
      </c>
      <c r="B139" s="68" t="s">
        <v>569</v>
      </c>
      <c r="C139" s="132" t="s">
        <v>80</v>
      </c>
      <c r="D139" s="133" t="s">
        <v>80</v>
      </c>
      <c r="E139" s="87"/>
      <c r="F139" s="139" t="str">
        <f t="shared" si="0"/>
        <v/>
      </c>
      <c r="G139" s="139" t="str">
        <f t="shared" si="1"/>
        <v/>
      </c>
    </row>
    <row r="140" spans="1:7" x14ac:dyDescent="0.25">
      <c r="A140" s="51" t="s">
        <v>1091</v>
      </c>
      <c r="B140" s="68" t="s">
        <v>569</v>
      </c>
      <c r="C140" s="132" t="s">
        <v>80</v>
      </c>
      <c r="D140" s="133" t="s">
        <v>80</v>
      </c>
      <c r="E140" s="87"/>
      <c r="F140" s="139" t="str">
        <f t="shared" si="0"/>
        <v/>
      </c>
      <c r="G140" s="139" t="str">
        <f t="shared" si="1"/>
        <v/>
      </c>
    </row>
    <row r="141" spans="1:7" x14ac:dyDescent="0.25">
      <c r="A141" s="51" t="s">
        <v>1092</v>
      </c>
      <c r="B141" s="68" t="s">
        <v>569</v>
      </c>
      <c r="C141" s="132" t="s">
        <v>80</v>
      </c>
      <c r="D141" s="133" t="s">
        <v>80</v>
      </c>
      <c r="E141" s="87"/>
      <c r="F141" s="139" t="str">
        <f t="shared" si="0"/>
        <v/>
      </c>
      <c r="G141" s="139" t="str">
        <f t="shared" si="1"/>
        <v/>
      </c>
    </row>
    <row r="142" spans="1:7" x14ac:dyDescent="0.25">
      <c r="A142" s="51" t="s">
        <v>1093</v>
      </c>
      <c r="B142" s="68" t="s">
        <v>569</v>
      </c>
      <c r="C142" s="132" t="s">
        <v>80</v>
      </c>
      <c r="D142" s="133" t="s">
        <v>80</v>
      </c>
      <c r="E142" s="87"/>
      <c r="F142" s="139" t="str">
        <f t="shared" si="0"/>
        <v/>
      </c>
      <c r="G142" s="139" t="str">
        <f t="shared" si="1"/>
        <v/>
      </c>
    </row>
    <row r="143" spans="1:7" x14ac:dyDescent="0.25">
      <c r="A143" s="51" t="s">
        <v>1094</v>
      </c>
      <c r="B143" s="68" t="s">
        <v>569</v>
      </c>
      <c r="C143" s="132" t="s">
        <v>80</v>
      </c>
      <c r="D143" s="133" t="s">
        <v>80</v>
      </c>
      <c r="E143" s="87"/>
      <c r="F143" s="139" t="str">
        <f t="shared" si="0"/>
        <v/>
      </c>
      <c r="G143" s="139" t="str">
        <f t="shared" si="1"/>
        <v/>
      </c>
    </row>
    <row r="144" spans="1:7" x14ac:dyDescent="0.25">
      <c r="A144" s="51" t="s">
        <v>1095</v>
      </c>
      <c r="B144" s="78" t="s">
        <v>136</v>
      </c>
      <c r="C144" s="134">
        <f>SUM(C120:C143)</f>
        <v>0</v>
      </c>
      <c r="D144" s="76">
        <f>SUM(D120:D143)</f>
        <v>0</v>
      </c>
      <c r="E144" s="87"/>
      <c r="F144" s="140">
        <f>SUM(F120:F143)</f>
        <v>0</v>
      </c>
      <c r="G144" s="140">
        <f>SUM(G120:G143)</f>
        <v>0</v>
      </c>
    </row>
    <row r="145" spans="1:7" ht="15" customHeight="1" x14ac:dyDescent="0.25">
      <c r="A145" s="70"/>
      <c r="B145" s="71" t="s">
        <v>1096</v>
      </c>
      <c r="C145" s="70" t="s">
        <v>642</v>
      </c>
      <c r="D145" s="70" t="s">
        <v>643</v>
      </c>
      <c r="E145" s="72"/>
      <c r="F145" s="70" t="s">
        <v>970</v>
      </c>
      <c r="G145" s="70" t="s">
        <v>644</v>
      </c>
    </row>
    <row r="146" spans="1:7" x14ac:dyDescent="0.25">
      <c r="A146" s="51" t="s">
        <v>1097</v>
      </c>
      <c r="B146" s="51" t="s">
        <v>675</v>
      </c>
      <c r="C146" s="129" t="s">
        <v>80</v>
      </c>
      <c r="G146" s="51"/>
    </row>
    <row r="147" spans="1:7" x14ac:dyDescent="0.25">
      <c r="G147" s="51"/>
    </row>
    <row r="148" spans="1:7" x14ac:dyDescent="0.25">
      <c r="B148" s="68" t="s">
        <v>676</v>
      </c>
      <c r="G148" s="51"/>
    </row>
    <row r="149" spans="1:7" x14ac:dyDescent="0.25">
      <c r="A149" s="51" t="s">
        <v>1098</v>
      </c>
      <c r="B149" s="51" t="s">
        <v>678</v>
      </c>
      <c r="C149" s="132" t="s">
        <v>80</v>
      </c>
      <c r="D149" s="133" t="s">
        <v>80</v>
      </c>
      <c r="F149" s="139" t="str">
        <f t="shared" ref="F149:F163" si="2">IF($C$157=0,"",IF(C149="[for completion]","",C149/$C$157))</f>
        <v/>
      </c>
      <c r="G149" s="139" t="str">
        <f t="shared" ref="G149:G163" si="3">IF($D$157=0,"",IF(D149="[for completion]","",D149/$D$157))</f>
        <v/>
      </c>
    </row>
    <row r="150" spans="1:7" x14ac:dyDescent="0.25">
      <c r="A150" s="51" t="s">
        <v>1099</v>
      </c>
      <c r="B150" s="51" t="s">
        <v>680</v>
      </c>
      <c r="C150" s="132" t="s">
        <v>80</v>
      </c>
      <c r="D150" s="133" t="s">
        <v>80</v>
      </c>
      <c r="F150" s="139" t="str">
        <f t="shared" si="2"/>
        <v/>
      </c>
      <c r="G150" s="139" t="str">
        <f t="shared" si="3"/>
        <v/>
      </c>
    </row>
    <row r="151" spans="1:7" x14ac:dyDescent="0.25">
      <c r="A151" s="51" t="s">
        <v>1100</v>
      </c>
      <c r="B151" s="51" t="s">
        <v>682</v>
      </c>
      <c r="C151" s="132" t="s">
        <v>80</v>
      </c>
      <c r="D151" s="133" t="s">
        <v>80</v>
      </c>
      <c r="F151" s="139" t="str">
        <f t="shared" si="2"/>
        <v/>
      </c>
      <c r="G151" s="139" t="str">
        <f t="shared" si="3"/>
        <v/>
      </c>
    </row>
    <row r="152" spans="1:7" x14ac:dyDescent="0.25">
      <c r="A152" s="51" t="s">
        <v>1101</v>
      </c>
      <c r="B152" s="51" t="s">
        <v>684</v>
      </c>
      <c r="C152" s="132" t="s">
        <v>80</v>
      </c>
      <c r="D152" s="133" t="s">
        <v>80</v>
      </c>
      <c r="F152" s="139" t="str">
        <f t="shared" si="2"/>
        <v/>
      </c>
      <c r="G152" s="139" t="str">
        <f t="shared" si="3"/>
        <v/>
      </c>
    </row>
    <row r="153" spans="1:7" x14ac:dyDescent="0.25">
      <c r="A153" s="51" t="s">
        <v>1102</v>
      </c>
      <c r="B153" s="51" t="s">
        <v>686</v>
      </c>
      <c r="C153" s="132" t="s">
        <v>80</v>
      </c>
      <c r="D153" s="133" t="s">
        <v>80</v>
      </c>
      <c r="F153" s="139" t="str">
        <f t="shared" si="2"/>
        <v/>
      </c>
      <c r="G153" s="139" t="str">
        <f t="shared" si="3"/>
        <v/>
      </c>
    </row>
    <row r="154" spans="1:7" x14ac:dyDescent="0.25">
      <c r="A154" s="51" t="s">
        <v>1103</v>
      </c>
      <c r="B154" s="51" t="s">
        <v>688</v>
      </c>
      <c r="C154" s="132" t="s">
        <v>80</v>
      </c>
      <c r="D154" s="133" t="s">
        <v>80</v>
      </c>
      <c r="F154" s="139" t="str">
        <f t="shared" si="2"/>
        <v/>
      </c>
      <c r="G154" s="139" t="str">
        <f t="shared" si="3"/>
        <v/>
      </c>
    </row>
    <row r="155" spans="1:7" x14ac:dyDescent="0.25">
      <c r="A155" s="51" t="s">
        <v>1104</v>
      </c>
      <c r="B155" s="51" t="s">
        <v>690</v>
      </c>
      <c r="C155" s="132" t="s">
        <v>80</v>
      </c>
      <c r="D155" s="133" t="s">
        <v>80</v>
      </c>
      <c r="F155" s="139" t="str">
        <f t="shared" si="2"/>
        <v/>
      </c>
      <c r="G155" s="139" t="str">
        <f t="shared" si="3"/>
        <v/>
      </c>
    </row>
    <row r="156" spans="1:7" x14ac:dyDescent="0.25">
      <c r="A156" s="51" t="s">
        <v>1105</v>
      </c>
      <c r="B156" s="51" t="s">
        <v>692</v>
      </c>
      <c r="C156" s="132" t="s">
        <v>80</v>
      </c>
      <c r="D156" s="133" t="s">
        <v>80</v>
      </c>
      <c r="F156" s="139" t="str">
        <f t="shared" si="2"/>
        <v/>
      </c>
      <c r="G156" s="139" t="str">
        <f t="shared" si="3"/>
        <v/>
      </c>
    </row>
    <row r="157" spans="1:7" x14ac:dyDescent="0.25">
      <c r="A157" s="51" t="s">
        <v>1106</v>
      </c>
      <c r="B157" s="78" t="s">
        <v>136</v>
      </c>
      <c r="C157" s="132">
        <f>SUM(C149:C156)</f>
        <v>0</v>
      </c>
      <c r="D157" s="133">
        <f>SUM(D149:D156)</f>
        <v>0</v>
      </c>
      <c r="F157" s="129">
        <f>SUM(F149:F156)</f>
        <v>0</v>
      </c>
      <c r="G157" s="129">
        <f>SUM(G149:G156)</f>
        <v>0</v>
      </c>
    </row>
    <row r="158" spans="1:7" outlineLevel="1" x14ac:dyDescent="0.25">
      <c r="A158" s="51" t="s">
        <v>1107</v>
      </c>
      <c r="B158" s="80" t="s">
        <v>695</v>
      </c>
      <c r="C158" s="132"/>
      <c r="D158" s="133"/>
      <c r="F158" s="139" t="str">
        <f t="shared" si="2"/>
        <v/>
      </c>
      <c r="G158" s="139" t="str">
        <f t="shared" si="3"/>
        <v/>
      </c>
    </row>
    <row r="159" spans="1:7" outlineLevel="1" x14ac:dyDescent="0.25">
      <c r="A159" s="51" t="s">
        <v>1108</v>
      </c>
      <c r="B159" s="80" t="s">
        <v>697</v>
      </c>
      <c r="C159" s="132"/>
      <c r="D159" s="133"/>
      <c r="F159" s="139" t="str">
        <f t="shared" si="2"/>
        <v/>
      </c>
      <c r="G159" s="139" t="str">
        <f t="shared" si="3"/>
        <v/>
      </c>
    </row>
    <row r="160" spans="1:7" outlineLevel="1" x14ac:dyDescent="0.25">
      <c r="A160" s="51" t="s">
        <v>1109</v>
      </c>
      <c r="B160" s="80" t="s">
        <v>699</v>
      </c>
      <c r="C160" s="132"/>
      <c r="D160" s="133"/>
      <c r="F160" s="139" t="str">
        <f t="shared" si="2"/>
        <v/>
      </c>
      <c r="G160" s="139" t="str">
        <f t="shared" si="3"/>
        <v/>
      </c>
    </row>
    <row r="161" spans="1:7" outlineLevel="1" x14ac:dyDescent="0.25">
      <c r="A161" s="51" t="s">
        <v>1110</v>
      </c>
      <c r="B161" s="80" t="s">
        <v>701</v>
      </c>
      <c r="C161" s="132"/>
      <c r="D161" s="133"/>
      <c r="F161" s="139" t="str">
        <f t="shared" si="2"/>
        <v/>
      </c>
      <c r="G161" s="139" t="str">
        <f t="shared" si="3"/>
        <v/>
      </c>
    </row>
    <row r="162" spans="1:7" outlineLevel="1" x14ac:dyDescent="0.25">
      <c r="A162" s="51" t="s">
        <v>1111</v>
      </c>
      <c r="B162" s="80" t="s">
        <v>703</v>
      </c>
      <c r="C162" s="132"/>
      <c r="D162" s="133"/>
      <c r="F162" s="139" t="str">
        <f t="shared" si="2"/>
        <v/>
      </c>
      <c r="G162" s="139" t="str">
        <f t="shared" si="3"/>
        <v/>
      </c>
    </row>
    <row r="163" spans="1:7" outlineLevel="1" x14ac:dyDescent="0.25">
      <c r="A163" s="51" t="s">
        <v>1112</v>
      </c>
      <c r="B163" s="80" t="s">
        <v>705</v>
      </c>
      <c r="C163" s="132"/>
      <c r="D163" s="133"/>
      <c r="F163" s="139" t="str">
        <f t="shared" si="2"/>
        <v/>
      </c>
      <c r="G163" s="139" t="str">
        <f t="shared" si="3"/>
        <v/>
      </c>
    </row>
    <row r="164" spans="1:7" outlineLevel="1" x14ac:dyDescent="0.25">
      <c r="A164" s="51" t="s">
        <v>1113</v>
      </c>
      <c r="B164" s="80"/>
      <c r="F164" s="77"/>
      <c r="G164" s="77"/>
    </row>
    <row r="165" spans="1:7" outlineLevel="1" x14ac:dyDescent="0.25">
      <c r="A165" s="51" t="s">
        <v>1114</v>
      </c>
      <c r="B165" s="80"/>
      <c r="F165" s="77"/>
      <c r="G165" s="77"/>
    </row>
    <row r="166" spans="1:7" outlineLevel="1" x14ac:dyDescent="0.25">
      <c r="A166" s="51" t="s">
        <v>1115</v>
      </c>
      <c r="B166" s="80"/>
      <c r="F166" s="77"/>
      <c r="G166" s="77"/>
    </row>
    <row r="167" spans="1:7" ht="15" customHeight="1" x14ac:dyDescent="0.25">
      <c r="A167" s="70"/>
      <c r="B167" s="71" t="s">
        <v>1116</v>
      </c>
      <c r="C167" s="70" t="s">
        <v>642</v>
      </c>
      <c r="D167" s="70" t="s">
        <v>643</v>
      </c>
      <c r="E167" s="72"/>
      <c r="F167" s="70" t="s">
        <v>970</v>
      </c>
      <c r="G167" s="70" t="s">
        <v>644</v>
      </c>
    </row>
    <row r="168" spans="1:7" x14ac:dyDescent="0.25">
      <c r="A168" s="51" t="s">
        <v>1117</v>
      </c>
      <c r="B168" s="51" t="s">
        <v>675</v>
      </c>
      <c r="C168" s="129" t="s">
        <v>110</v>
      </c>
      <c r="G168" s="51"/>
    </row>
    <row r="169" spans="1:7" x14ac:dyDescent="0.25">
      <c r="G169" s="51"/>
    </row>
    <row r="170" spans="1:7" x14ac:dyDescent="0.25">
      <c r="B170" s="68" t="s">
        <v>676</v>
      </c>
      <c r="G170" s="51"/>
    </row>
    <row r="171" spans="1:7" x14ac:dyDescent="0.25">
      <c r="A171" s="51" t="s">
        <v>1118</v>
      </c>
      <c r="B171" s="51" t="s">
        <v>678</v>
      </c>
      <c r="C171" s="132" t="s">
        <v>110</v>
      </c>
      <c r="D171" s="133" t="s">
        <v>110</v>
      </c>
      <c r="F171" s="139" t="str">
        <f>IF($C$179=0,"",IF(C171="[Mark as ND1 if not relevant]","",C171/$C$179))</f>
        <v/>
      </c>
      <c r="G171" s="139" t="str">
        <f>IF($D$179=0,"",IF(D171="[Mark as ND1 if not relevant]","",D171/$D$179))</f>
        <v/>
      </c>
    </row>
    <row r="172" spans="1:7" x14ac:dyDescent="0.25">
      <c r="A172" s="51" t="s">
        <v>1119</v>
      </c>
      <c r="B172" s="51" t="s">
        <v>680</v>
      </c>
      <c r="C172" s="132" t="s">
        <v>110</v>
      </c>
      <c r="D172" s="133" t="s">
        <v>110</v>
      </c>
      <c r="F172" s="139" t="str">
        <f t="shared" ref="F172:F178" si="4">IF($C$179=0,"",IF(C172="[Mark as ND1 if not relevant]","",C172/$C$179))</f>
        <v/>
      </c>
      <c r="G172" s="139" t="str">
        <f t="shared" ref="G172:G178" si="5">IF($D$179=0,"",IF(D172="[Mark as ND1 if not relevant]","",D172/$D$179))</f>
        <v/>
      </c>
    </row>
    <row r="173" spans="1:7" x14ac:dyDescent="0.25">
      <c r="A173" s="51" t="s">
        <v>1120</v>
      </c>
      <c r="B173" s="51" t="s">
        <v>682</v>
      </c>
      <c r="C173" s="132" t="s">
        <v>110</v>
      </c>
      <c r="D173" s="133" t="s">
        <v>110</v>
      </c>
      <c r="F173" s="139" t="str">
        <f t="shared" si="4"/>
        <v/>
      </c>
      <c r="G173" s="139" t="str">
        <f t="shared" si="5"/>
        <v/>
      </c>
    </row>
    <row r="174" spans="1:7" x14ac:dyDescent="0.25">
      <c r="A174" s="51" t="s">
        <v>1121</v>
      </c>
      <c r="B174" s="51" t="s">
        <v>684</v>
      </c>
      <c r="C174" s="132" t="s">
        <v>110</v>
      </c>
      <c r="D174" s="133" t="s">
        <v>110</v>
      </c>
      <c r="F174" s="139" t="str">
        <f t="shared" si="4"/>
        <v/>
      </c>
      <c r="G174" s="139" t="str">
        <f t="shared" si="5"/>
        <v/>
      </c>
    </row>
    <row r="175" spans="1:7" x14ac:dyDescent="0.25">
      <c r="A175" s="51" t="s">
        <v>1122</v>
      </c>
      <c r="B175" s="51" t="s">
        <v>686</v>
      </c>
      <c r="C175" s="132" t="s">
        <v>110</v>
      </c>
      <c r="D175" s="133" t="s">
        <v>110</v>
      </c>
      <c r="F175" s="139" t="str">
        <f t="shared" si="4"/>
        <v/>
      </c>
      <c r="G175" s="139" t="str">
        <f t="shared" si="5"/>
        <v/>
      </c>
    </row>
    <row r="176" spans="1:7" x14ac:dyDescent="0.25">
      <c r="A176" s="51" t="s">
        <v>1123</v>
      </c>
      <c r="B176" s="51" t="s">
        <v>688</v>
      </c>
      <c r="C176" s="132" t="s">
        <v>110</v>
      </c>
      <c r="D176" s="133" t="s">
        <v>110</v>
      </c>
      <c r="F176" s="139" t="str">
        <f t="shared" si="4"/>
        <v/>
      </c>
      <c r="G176" s="139" t="str">
        <f t="shared" si="5"/>
        <v/>
      </c>
    </row>
    <row r="177" spans="1:7" x14ac:dyDescent="0.25">
      <c r="A177" s="51" t="s">
        <v>1124</v>
      </c>
      <c r="B177" s="51" t="s">
        <v>690</v>
      </c>
      <c r="C177" s="132" t="s">
        <v>110</v>
      </c>
      <c r="D177" s="133" t="s">
        <v>110</v>
      </c>
      <c r="F177" s="139" t="str">
        <f t="shared" si="4"/>
        <v/>
      </c>
      <c r="G177" s="139" t="str">
        <f t="shared" si="5"/>
        <v/>
      </c>
    </row>
    <row r="178" spans="1:7" x14ac:dyDescent="0.25">
      <c r="A178" s="51" t="s">
        <v>1125</v>
      </c>
      <c r="B178" s="51" t="s">
        <v>692</v>
      </c>
      <c r="C178" s="132" t="s">
        <v>110</v>
      </c>
      <c r="D178" s="133" t="s">
        <v>110</v>
      </c>
      <c r="F178" s="139" t="str">
        <f t="shared" si="4"/>
        <v/>
      </c>
      <c r="G178" s="139" t="str">
        <f t="shared" si="5"/>
        <v/>
      </c>
    </row>
    <row r="179" spans="1:7" x14ac:dyDescent="0.25">
      <c r="A179" s="51" t="s">
        <v>1126</v>
      </c>
      <c r="B179" s="78" t="s">
        <v>136</v>
      </c>
      <c r="C179" s="132">
        <f>SUM(C171:C178)</f>
        <v>0</v>
      </c>
      <c r="D179" s="133">
        <f>SUM(D171:D178)</f>
        <v>0</v>
      </c>
      <c r="F179" s="129">
        <f>SUM(F171:F178)</f>
        <v>0</v>
      </c>
      <c r="G179" s="129">
        <f>SUM(G171:G178)</f>
        <v>0</v>
      </c>
    </row>
    <row r="180" spans="1:7" outlineLevel="1" x14ac:dyDescent="0.25">
      <c r="A180" s="51" t="s">
        <v>1127</v>
      </c>
      <c r="B180" s="80" t="s">
        <v>695</v>
      </c>
      <c r="C180" s="132"/>
      <c r="D180" s="133"/>
      <c r="F180" s="139" t="str">
        <f t="shared" ref="F180:F185" si="6">IF($C$179=0,"",IF(C180="[for completion]","",C180/$C$179))</f>
        <v/>
      </c>
      <c r="G180" s="139" t="str">
        <f t="shared" ref="G180:G185" si="7">IF($D$179=0,"",IF(D180="[for completion]","",D180/$D$179))</f>
        <v/>
      </c>
    </row>
    <row r="181" spans="1:7" outlineLevel="1" x14ac:dyDescent="0.25">
      <c r="A181" s="51" t="s">
        <v>1128</v>
      </c>
      <c r="B181" s="80" t="s">
        <v>697</v>
      </c>
      <c r="C181" s="132"/>
      <c r="D181" s="133"/>
      <c r="F181" s="139" t="str">
        <f t="shared" si="6"/>
        <v/>
      </c>
      <c r="G181" s="139" t="str">
        <f t="shared" si="7"/>
        <v/>
      </c>
    </row>
    <row r="182" spans="1:7" outlineLevel="1" x14ac:dyDescent="0.25">
      <c r="A182" s="51" t="s">
        <v>1129</v>
      </c>
      <c r="B182" s="80" t="s">
        <v>699</v>
      </c>
      <c r="C182" s="132"/>
      <c r="D182" s="133"/>
      <c r="F182" s="139" t="str">
        <f t="shared" si="6"/>
        <v/>
      </c>
      <c r="G182" s="139" t="str">
        <f t="shared" si="7"/>
        <v/>
      </c>
    </row>
    <row r="183" spans="1:7" outlineLevel="1" x14ac:dyDescent="0.25">
      <c r="A183" s="51" t="s">
        <v>1130</v>
      </c>
      <c r="B183" s="80" t="s">
        <v>701</v>
      </c>
      <c r="C183" s="132"/>
      <c r="D183" s="133"/>
      <c r="F183" s="139" t="str">
        <f t="shared" si="6"/>
        <v/>
      </c>
      <c r="G183" s="139" t="str">
        <f t="shared" si="7"/>
        <v/>
      </c>
    </row>
    <row r="184" spans="1:7" outlineLevel="1" x14ac:dyDescent="0.25">
      <c r="A184" s="51" t="s">
        <v>1131</v>
      </c>
      <c r="B184" s="80" t="s">
        <v>703</v>
      </c>
      <c r="C184" s="132"/>
      <c r="D184" s="133"/>
      <c r="F184" s="139" t="str">
        <f t="shared" si="6"/>
        <v/>
      </c>
      <c r="G184" s="139" t="str">
        <f t="shared" si="7"/>
        <v/>
      </c>
    </row>
    <row r="185" spans="1:7" outlineLevel="1" x14ac:dyDescent="0.25">
      <c r="A185" s="51" t="s">
        <v>1132</v>
      </c>
      <c r="B185" s="80" t="s">
        <v>705</v>
      </c>
      <c r="C185" s="132"/>
      <c r="D185" s="133"/>
      <c r="F185" s="139" t="str">
        <f t="shared" si="6"/>
        <v/>
      </c>
      <c r="G185" s="139" t="str">
        <f t="shared" si="7"/>
        <v/>
      </c>
    </row>
    <row r="186" spans="1:7" outlineLevel="1" x14ac:dyDescent="0.25">
      <c r="A186" s="51" t="s">
        <v>1133</v>
      </c>
      <c r="B186" s="80"/>
      <c r="F186" s="77"/>
      <c r="G186" s="77"/>
    </row>
    <row r="187" spans="1:7" outlineLevel="1" x14ac:dyDescent="0.25">
      <c r="A187" s="51" t="s">
        <v>1134</v>
      </c>
      <c r="B187" s="80"/>
      <c r="F187" s="77"/>
      <c r="G187" s="77"/>
    </row>
    <row r="188" spans="1:7" outlineLevel="1" x14ac:dyDescent="0.25">
      <c r="A188" s="51" t="s">
        <v>1135</v>
      </c>
      <c r="B188" s="80"/>
      <c r="F188" s="77"/>
      <c r="G188" s="77"/>
    </row>
    <row r="189" spans="1:7" ht="15" customHeight="1" x14ac:dyDescent="0.25">
      <c r="A189" s="70"/>
      <c r="B189" s="71" t="s">
        <v>1136</v>
      </c>
      <c r="C189" s="70" t="s">
        <v>970</v>
      </c>
      <c r="D189" s="70" t="s">
        <v>2994</v>
      </c>
      <c r="E189" s="72"/>
      <c r="F189" s="70"/>
      <c r="G189" s="70"/>
    </row>
    <row r="190" spans="1:7" x14ac:dyDescent="0.25">
      <c r="A190" s="51" t="s">
        <v>1137</v>
      </c>
      <c r="B190" s="68" t="s">
        <v>569</v>
      </c>
      <c r="C190" s="129" t="s">
        <v>80</v>
      </c>
      <c r="D190" s="132" t="s">
        <v>80</v>
      </c>
      <c r="E190" s="129"/>
      <c r="F190" s="129"/>
      <c r="G190" s="87"/>
    </row>
    <row r="191" spans="1:7" x14ac:dyDescent="0.25">
      <c r="A191" s="51" t="s">
        <v>1138</v>
      </c>
      <c r="B191" s="68" t="s">
        <v>569</v>
      </c>
      <c r="C191" s="129" t="s">
        <v>80</v>
      </c>
      <c r="D191" s="132" t="s">
        <v>80</v>
      </c>
      <c r="E191" s="129"/>
      <c r="F191" s="129"/>
      <c r="G191" s="87"/>
    </row>
    <row r="192" spans="1:7" x14ac:dyDescent="0.25">
      <c r="A192" s="51" t="s">
        <v>1139</v>
      </c>
      <c r="B192" s="68" t="s">
        <v>569</v>
      </c>
      <c r="C192" s="129" t="s">
        <v>80</v>
      </c>
      <c r="D192" s="132" t="s">
        <v>80</v>
      </c>
      <c r="E192" s="87"/>
      <c r="F192" s="87"/>
      <c r="G192" s="87"/>
    </row>
    <row r="193" spans="1:7" x14ac:dyDescent="0.25">
      <c r="A193" s="51" t="s">
        <v>1140</v>
      </c>
      <c r="B193" s="68" t="s">
        <v>569</v>
      </c>
      <c r="C193" s="129" t="s">
        <v>80</v>
      </c>
      <c r="D193" s="132" t="s">
        <v>80</v>
      </c>
      <c r="E193" s="87"/>
      <c r="F193" s="87"/>
      <c r="G193" s="87"/>
    </row>
    <row r="194" spans="1:7" x14ac:dyDescent="0.25">
      <c r="A194" s="51" t="s">
        <v>1141</v>
      </c>
      <c r="B194" s="68" t="s">
        <v>569</v>
      </c>
      <c r="C194" s="129" t="s">
        <v>80</v>
      </c>
      <c r="D194" s="132" t="s">
        <v>80</v>
      </c>
      <c r="E194" s="87"/>
      <c r="F194" s="87"/>
      <c r="G194" s="87"/>
    </row>
    <row r="195" spans="1:7" x14ac:dyDescent="0.25">
      <c r="A195" s="51" t="s">
        <v>1142</v>
      </c>
      <c r="B195" s="68" t="s">
        <v>569</v>
      </c>
      <c r="C195" s="129" t="s">
        <v>80</v>
      </c>
      <c r="D195" s="132" t="s">
        <v>80</v>
      </c>
      <c r="E195" s="87"/>
      <c r="F195" s="87"/>
      <c r="G195" s="87"/>
    </row>
    <row r="196" spans="1:7" x14ac:dyDescent="0.25">
      <c r="A196" s="51" t="s">
        <v>1143</v>
      </c>
      <c r="B196" s="68" t="s">
        <v>569</v>
      </c>
      <c r="C196" s="129" t="s">
        <v>80</v>
      </c>
      <c r="D196" s="132" t="s">
        <v>80</v>
      </c>
      <c r="E196" s="87"/>
      <c r="F196" s="87"/>
      <c r="G196" s="87"/>
    </row>
    <row r="197" spans="1:7" x14ac:dyDescent="0.25">
      <c r="A197" s="51" t="s">
        <v>1144</v>
      </c>
      <c r="B197" s="68" t="s">
        <v>569</v>
      </c>
      <c r="C197" s="129" t="s">
        <v>80</v>
      </c>
      <c r="D197" s="132" t="s">
        <v>80</v>
      </c>
      <c r="E197" s="87"/>
      <c r="F197" s="87"/>
    </row>
    <row r="198" spans="1:7" x14ac:dyDescent="0.25">
      <c r="A198" s="51" t="s">
        <v>1145</v>
      </c>
      <c r="B198" s="68" t="s">
        <v>569</v>
      </c>
      <c r="C198" s="129" t="s">
        <v>80</v>
      </c>
      <c r="D198" s="132" t="s">
        <v>80</v>
      </c>
      <c r="E198" s="87"/>
      <c r="F198" s="87"/>
    </row>
    <row r="199" spans="1:7" x14ac:dyDescent="0.25">
      <c r="A199" s="51" t="s">
        <v>1146</v>
      </c>
      <c r="B199" s="68" t="s">
        <v>569</v>
      </c>
      <c r="C199" s="129" t="s">
        <v>80</v>
      </c>
      <c r="D199" s="132" t="s">
        <v>80</v>
      </c>
      <c r="E199" s="87"/>
      <c r="F199" s="87"/>
    </row>
    <row r="200" spans="1:7" x14ac:dyDescent="0.25">
      <c r="A200" s="51" t="s">
        <v>1147</v>
      </c>
      <c r="B200" s="68" t="s">
        <v>569</v>
      </c>
      <c r="C200" s="129" t="s">
        <v>80</v>
      </c>
      <c r="D200" s="132" t="s">
        <v>80</v>
      </c>
      <c r="E200" s="87"/>
      <c r="F200" s="87"/>
    </row>
    <row r="201" spans="1:7" x14ac:dyDescent="0.25">
      <c r="A201" s="51" t="s">
        <v>1148</v>
      </c>
      <c r="B201" s="68" t="s">
        <v>569</v>
      </c>
      <c r="C201" s="129" t="s">
        <v>80</v>
      </c>
      <c r="D201" s="132" t="s">
        <v>80</v>
      </c>
      <c r="E201" s="87"/>
      <c r="F201" s="87"/>
    </row>
    <row r="202" spans="1:7" x14ac:dyDescent="0.25">
      <c r="A202" s="51" t="s">
        <v>1149</v>
      </c>
      <c r="B202" s="68" t="s">
        <v>569</v>
      </c>
      <c r="C202" s="129" t="s">
        <v>80</v>
      </c>
      <c r="D202" s="132" t="s">
        <v>80</v>
      </c>
    </row>
    <row r="203" spans="1:7" x14ac:dyDescent="0.25">
      <c r="A203" s="51" t="s">
        <v>1150</v>
      </c>
      <c r="B203" s="68" t="s">
        <v>569</v>
      </c>
      <c r="C203" s="129" t="s">
        <v>80</v>
      </c>
      <c r="D203" s="132" t="s">
        <v>80</v>
      </c>
    </row>
    <row r="204" spans="1:7" x14ac:dyDescent="0.25">
      <c r="A204" s="51" t="s">
        <v>1151</v>
      </c>
      <c r="B204" s="68" t="s">
        <v>569</v>
      </c>
      <c r="C204" s="129" t="s">
        <v>80</v>
      </c>
      <c r="D204" s="132" t="s">
        <v>80</v>
      </c>
    </row>
    <row r="205" spans="1:7" x14ac:dyDescent="0.25">
      <c r="A205" s="51" t="s">
        <v>1152</v>
      </c>
      <c r="B205" s="68" t="s">
        <v>569</v>
      </c>
      <c r="C205" s="129" t="s">
        <v>80</v>
      </c>
      <c r="D205" s="132" t="s">
        <v>80</v>
      </c>
    </row>
    <row r="206" spans="1:7" x14ac:dyDescent="0.25">
      <c r="A206" s="51" t="s">
        <v>1153</v>
      </c>
      <c r="B206" s="68" t="s">
        <v>569</v>
      </c>
      <c r="C206" s="129" t="s">
        <v>80</v>
      </c>
      <c r="D206" s="132" t="s">
        <v>80</v>
      </c>
    </row>
    <row r="207" spans="1:7" outlineLevel="1" x14ac:dyDescent="0.25">
      <c r="A207" s="51" t="s">
        <v>1154</v>
      </c>
    </row>
    <row r="208" spans="1:7" outlineLevel="1" x14ac:dyDescent="0.25">
      <c r="A208" s="51" t="s">
        <v>1155</v>
      </c>
    </row>
    <row r="209" spans="1:7" outlineLevel="1" x14ac:dyDescent="0.25">
      <c r="A209" s="51" t="s">
        <v>1156</v>
      </c>
    </row>
    <row r="210" spans="1:7" outlineLevel="1" x14ac:dyDescent="0.25">
      <c r="A210" s="51" t="s">
        <v>1157</v>
      </c>
    </row>
    <row r="211" spans="1:7" outlineLevel="1" x14ac:dyDescent="0.25">
      <c r="A211" s="51" t="s">
        <v>1158</v>
      </c>
    </row>
    <row r="212" spans="1:7" x14ac:dyDescent="0.25">
      <c r="A212" s="70"/>
      <c r="B212" s="71" t="s">
        <v>2995</v>
      </c>
      <c r="C212" s="70" t="s">
        <v>970</v>
      </c>
      <c r="D212" s="70" t="s">
        <v>2994</v>
      </c>
      <c r="E212" s="72"/>
      <c r="F212" s="70"/>
      <c r="G212" s="70"/>
    </row>
    <row r="213" spans="1:7" x14ac:dyDescent="0.25">
      <c r="A213" s="212" t="s">
        <v>2996</v>
      </c>
      <c r="B213" s="222" t="s">
        <v>569</v>
      </c>
      <c r="C213" s="223" t="s">
        <v>80</v>
      </c>
      <c r="D213" s="132" t="s">
        <v>80</v>
      </c>
    </row>
    <row r="214" spans="1:7" x14ac:dyDescent="0.25">
      <c r="A214" s="212" t="s">
        <v>2997</v>
      </c>
      <c r="B214" s="222" t="s">
        <v>569</v>
      </c>
      <c r="C214" s="223" t="s">
        <v>80</v>
      </c>
      <c r="D214" s="132" t="s">
        <v>80</v>
      </c>
    </row>
    <row r="215" spans="1:7" x14ac:dyDescent="0.25">
      <c r="A215" s="212" t="s">
        <v>2998</v>
      </c>
      <c r="B215" s="222" t="s">
        <v>569</v>
      </c>
      <c r="C215" s="223" t="s">
        <v>80</v>
      </c>
      <c r="D215" s="132" t="s">
        <v>80</v>
      </c>
    </row>
    <row r="216" spans="1:7" x14ac:dyDescent="0.25">
      <c r="A216" s="212" t="s">
        <v>2999</v>
      </c>
      <c r="B216" s="222" t="s">
        <v>569</v>
      </c>
      <c r="C216" s="223" t="s">
        <v>80</v>
      </c>
      <c r="D216" s="132" t="s">
        <v>80</v>
      </c>
    </row>
    <row r="217" spans="1:7" x14ac:dyDescent="0.25">
      <c r="A217" s="212" t="s">
        <v>3000</v>
      </c>
      <c r="B217" s="222" t="s">
        <v>569</v>
      </c>
      <c r="C217" s="223" t="s">
        <v>80</v>
      </c>
      <c r="D217" s="132" t="s">
        <v>80</v>
      </c>
    </row>
    <row r="218" spans="1:7" x14ac:dyDescent="0.25">
      <c r="A218" s="212" t="s">
        <v>3001</v>
      </c>
      <c r="B218" s="222" t="s">
        <v>569</v>
      </c>
      <c r="C218" s="223" t="s">
        <v>80</v>
      </c>
      <c r="D218" s="132" t="s">
        <v>80</v>
      </c>
    </row>
    <row r="219" spans="1:7" x14ac:dyDescent="0.25">
      <c r="A219" s="212" t="s">
        <v>3002</v>
      </c>
      <c r="B219" s="222" t="s">
        <v>569</v>
      </c>
      <c r="C219" s="223" t="s">
        <v>80</v>
      </c>
      <c r="D219" s="132" t="s">
        <v>80</v>
      </c>
    </row>
    <row r="220" spans="1:7" x14ac:dyDescent="0.25">
      <c r="A220" s="212" t="s">
        <v>3003</v>
      </c>
      <c r="B220" s="222" t="s">
        <v>569</v>
      </c>
      <c r="C220" s="223" t="s">
        <v>80</v>
      </c>
      <c r="D220" s="132" t="s">
        <v>80</v>
      </c>
    </row>
    <row r="221" spans="1:7" x14ac:dyDescent="0.25">
      <c r="A221" s="212" t="s">
        <v>3004</v>
      </c>
      <c r="B221" s="222" t="s">
        <v>569</v>
      </c>
      <c r="C221" s="223" t="s">
        <v>80</v>
      </c>
      <c r="D221" s="132" t="s">
        <v>80</v>
      </c>
    </row>
    <row r="222" spans="1:7" x14ac:dyDescent="0.25">
      <c r="A222" s="212" t="s">
        <v>3005</v>
      </c>
      <c r="B222" s="222" t="s">
        <v>569</v>
      </c>
      <c r="C222" s="223" t="s">
        <v>80</v>
      </c>
      <c r="D222" s="132" t="s">
        <v>80</v>
      </c>
    </row>
    <row r="223" spans="1:7" x14ac:dyDescent="0.25">
      <c r="A223" s="212" t="s">
        <v>3006</v>
      </c>
      <c r="B223" s="222" t="s">
        <v>569</v>
      </c>
      <c r="C223" s="223" t="s">
        <v>80</v>
      </c>
      <c r="D223" s="132" t="s">
        <v>80</v>
      </c>
    </row>
    <row r="224" spans="1:7" x14ac:dyDescent="0.25">
      <c r="A224" s="212" t="s">
        <v>3007</v>
      </c>
      <c r="B224" s="222" t="s">
        <v>569</v>
      </c>
      <c r="C224" s="223" t="s">
        <v>80</v>
      </c>
      <c r="D224" s="132" t="s">
        <v>80</v>
      </c>
    </row>
    <row r="225" spans="1:7" x14ac:dyDescent="0.25">
      <c r="A225" s="212" t="s">
        <v>3008</v>
      </c>
      <c r="B225" s="222" t="s">
        <v>569</v>
      </c>
      <c r="C225" s="223" t="s">
        <v>80</v>
      </c>
      <c r="D225" s="132" t="s">
        <v>80</v>
      </c>
    </row>
    <row r="226" spans="1:7" x14ac:dyDescent="0.25">
      <c r="A226" s="212" t="s">
        <v>3009</v>
      </c>
      <c r="B226" s="222" t="s">
        <v>569</v>
      </c>
      <c r="C226" s="223" t="s">
        <v>80</v>
      </c>
      <c r="D226" s="132" t="s">
        <v>80</v>
      </c>
    </row>
    <row r="227" spans="1:7" x14ac:dyDescent="0.25">
      <c r="A227" s="212" t="s">
        <v>3010</v>
      </c>
      <c r="B227" s="222" t="s">
        <v>569</v>
      </c>
      <c r="C227" s="223" t="s">
        <v>80</v>
      </c>
      <c r="D227" s="132" t="s">
        <v>80</v>
      </c>
    </row>
    <row r="228" spans="1:7" x14ac:dyDescent="0.25">
      <c r="A228" s="212" t="s">
        <v>3011</v>
      </c>
      <c r="B228" s="222" t="s">
        <v>569</v>
      </c>
      <c r="C228" s="223" t="s">
        <v>80</v>
      </c>
      <c r="D228" s="132" t="s">
        <v>80</v>
      </c>
    </row>
    <row r="229" spans="1:7" x14ac:dyDescent="0.25">
      <c r="A229" s="212" t="s">
        <v>3012</v>
      </c>
      <c r="B229" s="222" t="s">
        <v>569</v>
      </c>
      <c r="C229" s="223" t="s">
        <v>80</v>
      </c>
      <c r="D229" s="132" t="s">
        <v>80</v>
      </c>
    </row>
    <row r="230" spans="1:7" x14ac:dyDescent="0.25">
      <c r="A230" s="51" t="s">
        <v>3048</v>
      </c>
      <c r="B230" s="222"/>
      <c r="C230" s="223"/>
      <c r="D230" s="132"/>
    </row>
    <row r="231" spans="1:7" x14ac:dyDescent="0.25">
      <c r="A231" s="51" t="s">
        <v>3049</v>
      </c>
      <c r="B231" s="222"/>
      <c r="C231" s="223"/>
      <c r="D231" s="132"/>
    </row>
    <row r="232" spans="1:7" x14ac:dyDescent="0.25">
      <c r="A232" s="51" t="s">
        <v>3050</v>
      </c>
      <c r="B232" s="222"/>
      <c r="C232" s="223"/>
      <c r="D232" s="132"/>
    </row>
    <row r="233" spans="1:7" x14ac:dyDescent="0.25">
      <c r="A233" s="51" t="s">
        <v>3051</v>
      </c>
      <c r="B233" s="222"/>
      <c r="C233" s="223"/>
      <c r="D233" s="132"/>
    </row>
    <row r="234" spans="1:7" x14ac:dyDescent="0.25">
      <c r="A234" s="51" t="s">
        <v>3052</v>
      </c>
      <c r="B234" s="222"/>
      <c r="C234" s="223"/>
      <c r="D234" s="132"/>
    </row>
    <row r="235" spans="1:7" x14ac:dyDescent="0.25">
      <c r="A235" s="70"/>
      <c r="B235" s="71" t="s">
        <v>3013</v>
      </c>
      <c r="C235" s="70" t="s">
        <v>970</v>
      </c>
      <c r="D235" s="70" t="s">
        <v>2994</v>
      </c>
      <c r="E235" s="72"/>
      <c r="F235" s="70"/>
      <c r="G235" s="70"/>
    </row>
    <row r="236" spans="1:7" x14ac:dyDescent="0.25">
      <c r="A236" s="212" t="s">
        <v>3014</v>
      </c>
      <c r="B236" s="222" t="s">
        <v>569</v>
      </c>
      <c r="C236" s="223" t="s">
        <v>80</v>
      </c>
      <c r="D236" s="132" t="s">
        <v>80</v>
      </c>
    </row>
    <row r="237" spans="1:7" x14ac:dyDescent="0.25">
      <c r="A237" s="212" t="s">
        <v>3015</v>
      </c>
      <c r="B237" s="222" t="s">
        <v>569</v>
      </c>
      <c r="C237" s="223" t="s">
        <v>80</v>
      </c>
      <c r="D237" s="132" t="s">
        <v>80</v>
      </c>
    </row>
    <row r="238" spans="1:7" x14ac:dyDescent="0.25">
      <c r="A238" s="212" t="s">
        <v>3016</v>
      </c>
      <c r="B238" s="222" t="s">
        <v>569</v>
      </c>
      <c r="C238" s="223" t="s">
        <v>80</v>
      </c>
      <c r="D238" s="132" t="s">
        <v>80</v>
      </c>
    </row>
    <row r="239" spans="1:7" x14ac:dyDescent="0.25">
      <c r="A239" s="212" t="s">
        <v>3017</v>
      </c>
      <c r="B239" s="222" t="s">
        <v>569</v>
      </c>
      <c r="C239" s="223" t="s">
        <v>80</v>
      </c>
      <c r="D239" s="132" t="s">
        <v>80</v>
      </c>
    </row>
    <row r="240" spans="1:7" x14ac:dyDescent="0.25">
      <c r="A240" s="212" t="s">
        <v>3018</v>
      </c>
      <c r="B240" s="222" t="s">
        <v>569</v>
      </c>
      <c r="C240" s="223" t="s">
        <v>80</v>
      </c>
      <c r="D240" s="132" t="s">
        <v>80</v>
      </c>
    </row>
    <row r="241" spans="1:4" x14ac:dyDescent="0.25">
      <c r="A241" s="212" t="s">
        <v>3019</v>
      </c>
      <c r="B241" s="222" t="s">
        <v>569</v>
      </c>
      <c r="C241" s="223" t="s">
        <v>80</v>
      </c>
      <c r="D241" s="132" t="s">
        <v>80</v>
      </c>
    </row>
    <row r="242" spans="1:4" x14ac:dyDescent="0.25">
      <c r="A242" s="212" t="s">
        <v>3020</v>
      </c>
      <c r="B242" s="222" t="s">
        <v>569</v>
      </c>
      <c r="C242" s="223" t="s">
        <v>80</v>
      </c>
      <c r="D242" s="132" t="s">
        <v>80</v>
      </c>
    </row>
    <row r="243" spans="1:4" x14ac:dyDescent="0.25">
      <c r="A243" s="212" t="s">
        <v>3021</v>
      </c>
      <c r="B243" s="222" t="s">
        <v>569</v>
      </c>
      <c r="C243" s="223" t="s">
        <v>80</v>
      </c>
      <c r="D243" s="132" t="s">
        <v>80</v>
      </c>
    </row>
    <row r="244" spans="1:4" x14ac:dyDescent="0.25">
      <c r="A244" s="212" t="s">
        <v>3022</v>
      </c>
      <c r="B244" s="222" t="s">
        <v>569</v>
      </c>
      <c r="C244" s="223" t="s">
        <v>80</v>
      </c>
      <c r="D244" s="132" t="s">
        <v>80</v>
      </c>
    </row>
    <row r="245" spans="1:4" x14ac:dyDescent="0.25">
      <c r="A245" s="212" t="s">
        <v>3023</v>
      </c>
      <c r="B245" s="222" t="s">
        <v>569</v>
      </c>
      <c r="C245" s="223" t="s">
        <v>80</v>
      </c>
      <c r="D245" s="132" t="s">
        <v>80</v>
      </c>
    </row>
    <row r="246" spans="1:4" x14ac:dyDescent="0.25">
      <c r="A246" s="212" t="s">
        <v>3024</v>
      </c>
      <c r="B246" s="222" t="s">
        <v>569</v>
      </c>
      <c r="C246" s="223" t="s">
        <v>80</v>
      </c>
      <c r="D246" s="132" t="s">
        <v>80</v>
      </c>
    </row>
    <row r="247" spans="1:4" x14ac:dyDescent="0.25">
      <c r="A247" s="212" t="s">
        <v>3025</v>
      </c>
      <c r="B247" s="222" t="s">
        <v>569</v>
      </c>
      <c r="C247" s="223" t="s">
        <v>80</v>
      </c>
      <c r="D247" s="132" t="s">
        <v>80</v>
      </c>
    </row>
    <row r="248" spans="1:4" x14ac:dyDescent="0.25">
      <c r="A248" s="212" t="s">
        <v>3026</v>
      </c>
      <c r="B248" s="222" t="s">
        <v>569</v>
      </c>
      <c r="C248" s="223" t="s">
        <v>80</v>
      </c>
      <c r="D248" s="132" t="s">
        <v>80</v>
      </c>
    </row>
    <row r="249" spans="1:4" x14ac:dyDescent="0.25">
      <c r="A249" s="212" t="s">
        <v>3027</v>
      </c>
      <c r="B249" s="222" t="s">
        <v>569</v>
      </c>
      <c r="C249" s="223" t="s">
        <v>80</v>
      </c>
      <c r="D249" s="132" t="s">
        <v>80</v>
      </c>
    </row>
    <row r="250" spans="1:4" x14ac:dyDescent="0.25">
      <c r="A250" s="212" t="s">
        <v>3028</v>
      </c>
      <c r="B250" s="222" t="s">
        <v>569</v>
      </c>
      <c r="C250" s="223" t="s">
        <v>80</v>
      </c>
      <c r="D250" s="132" t="s">
        <v>80</v>
      </c>
    </row>
    <row r="251" spans="1:4" x14ac:dyDescent="0.25">
      <c r="A251" s="212" t="s">
        <v>3029</v>
      </c>
      <c r="B251" s="222" t="s">
        <v>569</v>
      </c>
      <c r="C251" s="223" t="s">
        <v>80</v>
      </c>
      <c r="D251" s="132" t="s">
        <v>80</v>
      </c>
    </row>
    <row r="252" spans="1:4" x14ac:dyDescent="0.25">
      <c r="A252" s="212" t="s">
        <v>3030</v>
      </c>
      <c r="B252" s="222" t="s">
        <v>569</v>
      </c>
      <c r="C252" s="223" t="s">
        <v>80</v>
      </c>
      <c r="D252" s="132" t="s">
        <v>80</v>
      </c>
    </row>
    <row r="253" spans="1:4" x14ac:dyDescent="0.25">
      <c r="A253" s="51" t="s">
        <v>3053</v>
      </c>
    </row>
    <row r="254" spans="1:4" x14ac:dyDescent="0.25">
      <c r="A254" s="51" t="s">
        <v>3054</v>
      </c>
    </row>
    <row r="255" spans="1:4" x14ac:dyDescent="0.25">
      <c r="A255" s="51" t="s">
        <v>3055</v>
      </c>
    </row>
    <row r="256" spans="1:4" x14ac:dyDescent="0.25">
      <c r="A256" s="51" t="s">
        <v>3056</v>
      </c>
    </row>
    <row r="257" spans="1:1" x14ac:dyDescent="0.25">
      <c r="A257" s="51" t="s">
        <v>3057</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75" zoomScaleNormal="75"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1159</v>
      </c>
      <c r="B1" s="48"/>
      <c r="C1" s="216" t="s">
        <v>3071</v>
      </c>
    </row>
    <row r="2" spans="1:3" x14ac:dyDescent="0.25">
      <c r="B2" s="49"/>
      <c r="C2" s="49"/>
    </row>
    <row r="3" spans="1:3" x14ac:dyDescent="0.25">
      <c r="A3" s="99" t="s">
        <v>1160</v>
      </c>
      <c r="B3" s="100"/>
      <c r="C3" s="49"/>
    </row>
    <row r="4" spans="1:3" x14ac:dyDescent="0.25">
      <c r="C4" s="49"/>
    </row>
    <row r="5" spans="1:3" ht="37.5" x14ac:dyDescent="0.25">
      <c r="A5" s="62" t="s">
        <v>78</v>
      </c>
      <c r="B5" s="62" t="s">
        <v>1161</v>
      </c>
      <c r="C5" s="101" t="s">
        <v>1557</v>
      </c>
    </row>
    <row r="6" spans="1:3" ht="30" x14ac:dyDescent="0.25">
      <c r="A6" s="1" t="s">
        <v>1162</v>
      </c>
      <c r="B6" s="65" t="s">
        <v>2734</v>
      </c>
      <c r="C6" s="205" t="s">
        <v>2733</v>
      </c>
    </row>
    <row r="7" spans="1:3" ht="30" x14ac:dyDescent="0.25">
      <c r="A7" s="1" t="s">
        <v>1163</v>
      </c>
      <c r="B7" s="65" t="s">
        <v>2736</v>
      </c>
      <c r="C7" s="205" t="s">
        <v>2737</v>
      </c>
    </row>
    <row r="8" spans="1:3" ht="30" x14ac:dyDescent="0.25">
      <c r="A8" s="1" t="s">
        <v>1164</v>
      </c>
      <c r="B8" s="65" t="s">
        <v>2735</v>
      </c>
      <c r="C8" s="205" t="s">
        <v>2738</v>
      </c>
    </row>
    <row r="9" spans="1:3" ht="409.5" x14ac:dyDescent="0.25">
      <c r="A9" s="1" t="s">
        <v>1165</v>
      </c>
      <c r="B9" s="65" t="s">
        <v>1166</v>
      </c>
      <c r="C9" s="164" t="s">
        <v>3087</v>
      </c>
    </row>
    <row r="10" spans="1:3" ht="44.25" customHeight="1" x14ac:dyDescent="0.25">
      <c r="A10" s="1" t="s">
        <v>1167</v>
      </c>
      <c r="B10" s="65" t="s">
        <v>1381</v>
      </c>
      <c r="C10" s="164" t="s">
        <v>3088</v>
      </c>
    </row>
    <row r="11" spans="1:3" ht="54.75" customHeight="1" x14ac:dyDescent="0.25">
      <c r="A11" s="1" t="s">
        <v>1168</v>
      </c>
      <c r="B11" s="65" t="s">
        <v>1169</v>
      </c>
      <c r="C11" s="164" t="s">
        <v>3088</v>
      </c>
    </row>
    <row r="12" spans="1:3" x14ac:dyDescent="0.25">
      <c r="A12" s="1" t="s">
        <v>1170</v>
      </c>
      <c r="B12" s="65" t="s">
        <v>2666</v>
      </c>
      <c r="C12" s="164" t="s">
        <v>2667</v>
      </c>
    </row>
    <row r="13" spans="1:3" ht="30" x14ac:dyDescent="0.25">
      <c r="A13" s="1" t="s">
        <v>1172</v>
      </c>
      <c r="B13" s="65" t="s">
        <v>1171</v>
      </c>
      <c r="C13" s="164" t="s">
        <v>3089</v>
      </c>
    </row>
    <row r="14" spans="1:3" x14ac:dyDescent="0.25">
      <c r="A14" s="1" t="s">
        <v>1174</v>
      </c>
      <c r="B14" s="65" t="s">
        <v>1173</v>
      </c>
      <c r="C14" s="164" t="s">
        <v>1196</v>
      </c>
    </row>
    <row r="15" spans="1:3" ht="30" x14ac:dyDescent="0.25">
      <c r="A15" s="1" t="s">
        <v>1176</v>
      </c>
      <c r="B15" s="65" t="s">
        <v>1175</v>
      </c>
      <c r="C15" s="164" t="s">
        <v>1196</v>
      </c>
    </row>
    <row r="16" spans="1:3" x14ac:dyDescent="0.25">
      <c r="A16" s="1" t="s">
        <v>1178</v>
      </c>
      <c r="B16" s="65" t="s">
        <v>1177</v>
      </c>
      <c r="C16" s="164" t="s">
        <v>3090</v>
      </c>
    </row>
    <row r="17" spans="1:3" ht="30" customHeight="1" x14ac:dyDescent="0.25">
      <c r="A17" s="1" t="s">
        <v>1180</v>
      </c>
      <c r="B17" s="69" t="s">
        <v>1179</v>
      </c>
      <c r="C17" s="164" t="s">
        <v>3091</v>
      </c>
    </row>
    <row r="18" spans="1:3" x14ac:dyDescent="0.25">
      <c r="A18" s="1" t="s">
        <v>1182</v>
      </c>
      <c r="B18" s="69" t="s">
        <v>1181</v>
      </c>
      <c r="C18" s="164" t="s">
        <v>1196</v>
      </c>
    </row>
    <row r="19" spans="1:3" x14ac:dyDescent="0.25">
      <c r="A19" s="1" t="s">
        <v>2665</v>
      </c>
      <c r="B19" s="69" t="s">
        <v>1183</v>
      </c>
      <c r="C19" s="164" t="s">
        <v>3092</v>
      </c>
    </row>
    <row r="20" spans="1:3" x14ac:dyDescent="0.25">
      <c r="A20" s="1" t="s">
        <v>2668</v>
      </c>
      <c r="B20" s="65" t="s">
        <v>2664</v>
      </c>
      <c r="C20" s="164" t="s">
        <v>80</v>
      </c>
    </row>
    <row r="21" spans="1:3" x14ac:dyDescent="0.25">
      <c r="A21" s="1" t="s">
        <v>1184</v>
      </c>
      <c r="B21" s="66" t="s">
        <v>1185</v>
      </c>
      <c r="C21" s="206"/>
    </row>
    <row r="22" spans="1:3" x14ac:dyDescent="0.25">
      <c r="A22" s="1" t="s">
        <v>1186</v>
      </c>
      <c r="B22" s="206"/>
      <c r="C22" s="206"/>
    </row>
    <row r="23" spans="1:3" outlineLevel="1" x14ac:dyDescent="0.25">
      <c r="A23" s="1" t="s">
        <v>1187</v>
      </c>
      <c r="B23" s="164"/>
      <c r="C23" s="164"/>
    </row>
    <row r="24" spans="1:3" outlineLevel="1" x14ac:dyDescent="0.25">
      <c r="A24" s="1" t="s">
        <v>1188</v>
      </c>
      <c r="B24" s="94"/>
      <c r="C24" s="164"/>
    </row>
    <row r="25" spans="1:3" outlineLevel="1" x14ac:dyDescent="0.25">
      <c r="A25" s="1" t="s">
        <v>1189</v>
      </c>
      <c r="B25" s="94"/>
      <c r="C25" s="164"/>
    </row>
    <row r="26" spans="1:3" outlineLevel="1" x14ac:dyDescent="0.25">
      <c r="A26" s="1" t="s">
        <v>2327</v>
      </c>
      <c r="B26" s="94"/>
      <c r="C26" s="164"/>
    </row>
    <row r="27" spans="1:3" outlineLevel="1" x14ac:dyDescent="0.25">
      <c r="A27" s="1" t="s">
        <v>2328</v>
      </c>
      <c r="B27" s="94"/>
      <c r="C27" s="164"/>
    </row>
    <row r="28" spans="1:3" ht="18.75" outlineLevel="1" x14ac:dyDescent="0.25">
      <c r="A28" s="62"/>
      <c r="B28" s="62" t="s">
        <v>2261</v>
      </c>
      <c r="C28" s="101" t="s">
        <v>1557</v>
      </c>
    </row>
    <row r="29" spans="1:3" outlineLevel="1" x14ac:dyDescent="0.25">
      <c r="A29" s="1" t="s">
        <v>1191</v>
      </c>
      <c r="B29" s="65" t="s">
        <v>2259</v>
      </c>
      <c r="C29" s="164" t="s">
        <v>3093</v>
      </c>
    </row>
    <row r="30" spans="1:3" ht="30" outlineLevel="1" x14ac:dyDescent="0.25">
      <c r="A30" s="1" t="s">
        <v>1194</v>
      </c>
      <c r="B30" s="65" t="s">
        <v>2260</v>
      </c>
      <c r="C30" s="164" t="s">
        <v>3094</v>
      </c>
    </row>
    <row r="31" spans="1:3" outlineLevel="1" x14ac:dyDescent="0.25">
      <c r="A31" s="1" t="s">
        <v>1197</v>
      </c>
      <c r="B31" s="65" t="s">
        <v>2258</v>
      </c>
      <c r="C31" s="164" t="s">
        <v>3095</v>
      </c>
    </row>
    <row r="32" spans="1:3" ht="30" outlineLevel="1" x14ac:dyDescent="0.25">
      <c r="A32" s="1" t="s">
        <v>1200</v>
      </c>
      <c r="B32" s="208" t="s">
        <v>3035</v>
      </c>
      <c r="C32" s="228" t="s">
        <v>3096</v>
      </c>
    </row>
    <row r="33" spans="1:3" outlineLevel="1" x14ac:dyDescent="0.25">
      <c r="A33" s="1" t="s">
        <v>1201</v>
      </c>
      <c r="B33" s="207"/>
      <c r="C33" s="164"/>
    </row>
    <row r="34" spans="1:3" outlineLevel="1" x14ac:dyDescent="0.25">
      <c r="A34" s="1" t="s">
        <v>1543</v>
      </c>
      <c r="B34" s="207"/>
      <c r="C34" s="164"/>
    </row>
    <row r="35" spans="1:3" outlineLevel="1" x14ac:dyDescent="0.25">
      <c r="A35" s="1" t="s">
        <v>2272</v>
      </c>
      <c r="B35" s="207"/>
      <c r="C35" s="164"/>
    </row>
    <row r="36" spans="1:3" outlineLevel="1" x14ac:dyDescent="0.25">
      <c r="A36" s="1" t="s">
        <v>2273</v>
      </c>
      <c r="B36" s="207"/>
      <c r="C36" s="164"/>
    </row>
    <row r="37" spans="1:3" outlineLevel="1" x14ac:dyDescent="0.25">
      <c r="A37" s="1" t="s">
        <v>2274</v>
      </c>
      <c r="B37" s="207"/>
      <c r="C37" s="164"/>
    </row>
    <row r="38" spans="1:3" outlineLevel="1" x14ac:dyDescent="0.25">
      <c r="A38" s="1" t="s">
        <v>2275</v>
      </c>
      <c r="B38" s="207"/>
      <c r="C38" s="164"/>
    </row>
    <row r="39" spans="1:3" outlineLevel="1" x14ac:dyDescent="0.25">
      <c r="A39" s="1" t="s">
        <v>2276</v>
      </c>
      <c r="B39" s="207"/>
      <c r="C39" s="164"/>
    </row>
    <row r="40" spans="1:3" outlineLevel="1" x14ac:dyDescent="0.25">
      <c r="A40" s="1" t="s">
        <v>2277</v>
      </c>
      <c r="B40"/>
      <c r="C40" s="164"/>
    </row>
    <row r="41" spans="1:3" outlineLevel="1" x14ac:dyDescent="0.25">
      <c r="A41" s="1" t="s">
        <v>2278</v>
      </c>
      <c r="B41" s="207"/>
      <c r="C41" s="164"/>
    </row>
    <row r="42" spans="1:3" outlineLevel="1" x14ac:dyDescent="0.25">
      <c r="A42" s="1" t="s">
        <v>2279</v>
      </c>
      <c r="B42" s="207"/>
      <c r="C42" s="164"/>
    </row>
    <row r="43" spans="1:3" outlineLevel="1" x14ac:dyDescent="0.25">
      <c r="A43" s="1" t="s">
        <v>2280</v>
      </c>
      <c r="B43" s="207"/>
      <c r="C43" s="164"/>
    </row>
    <row r="44" spans="1:3" ht="18.75" x14ac:dyDescent="0.25">
      <c r="A44" s="62"/>
      <c r="B44" s="62" t="s">
        <v>2262</v>
      </c>
      <c r="C44" s="101" t="s">
        <v>1190</v>
      </c>
    </row>
    <row r="45" spans="1:3" x14ac:dyDescent="0.25">
      <c r="A45" s="1" t="s">
        <v>1202</v>
      </c>
      <c r="B45" s="69" t="s">
        <v>1192</v>
      </c>
      <c r="C45" s="51" t="s">
        <v>1193</v>
      </c>
    </row>
    <row r="46" spans="1:3" x14ac:dyDescent="0.25">
      <c r="A46" s="1" t="s">
        <v>2264</v>
      </c>
      <c r="B46" s="69" t="s">
        <v>1195</v>
      </c>
      <c r="C46" s="51" t="s">
        <v>1196</v>
      </c>
    </row>
    <row r="47" spans="1:3" x14ac:dyDescent="0.25">
      <c r="A47" s="1" t="s">
        <v>2265</v>
      </c>
      <c r="B47" s="69" t="s">
        <v>1198</v>
      </c>
      <c r="C47" s="51" t="s">
        <v>1199</v>
      </c>
    </row>
    <row r="48" spans="1:3" outlineLevel="1" x14ac:dyDescent="0.25">
      <c r="A48" s="1" t="s">
        <v>1204</v>
      </c>
      <c r="B48" s="208" t="s">
        <v>3058</v>
      </c>
      <c r="C48" s="164" t="s">
        <v>1508</v>
      </c>
    </row>
    <row r="49" spans="1:3" outlineLevel="1" x14ac:dyDescent="0.25">
      <c r="A49" s="1" t="s">
        <v>1205</v>
      </c>
      <c r="B49" s="179"/>
      <c r="C49" s="164"/>
    </row>
    <row r="50" spans="1:3" outlineLevel="1" x14ac:dyDescent="0.25">
      <c r="A50" s="1" t="s">
        <v>1206</v>
      </c>
      <c r="B50" s="208"/>
      <c r="C50" s="164"/>
    </row>
    <row r="51" spans="1:3" ht="18.75" x14ac:dyDescent="0.25">
      <c r="A51" s="62"/>
      <c r="B51" s="62" t="s">
        <v>2263</v>
      </c>
      <c r="C51" s="101" t="s">
        <v>1557</v>
      </c>
    </row>
    <row r="52" spans="1:3" ht="45" x14ac:dyDescent="0.25">
      <c r="A52" s="1" t="s">
        <v>2266</v>
      </c>
      <c r="B52" s="65" t="s">
        <v>1203</v>
      </c>
      <c r="C52" s="205" t="s">
        <v>3097</v>
      </c>
    </row>
    <row r="53" spans="1:3" x14ac:dyDescent="0.25">
      <c r="A53" s="1" t="s">
        <v>2267</v>
      </c>
      <c r="B53" s="179"/>
      <c r="C53" s="206"/>
    </row>
    <row r="54" spans="1:3" x14ac:dyDescent="0.25">
      <c r="A54" s="1" t="s">
        <v>2268</v>
      </c>
      <c r="B54" s="179"/>
      <c r="C54" s="206"/>
    </row>
    <row r="55" spans="1:3" x14ac:dyDescent="0.25">
      <c r="A55" s="1" t="s">
        <v>2269</v>
      </c>
      <c r="B55" s="179"/>
      <c r="C55" s="206"/>
    </row>
    <row r="56" spans="1:3" x14ac:dyDescent="0.25">
      <c r="A56" s="1" t="s">
        <v>2270</v>
      </c>
      <c r="B56" s="179"/>
      <c r="C56" s="206"/>
    </row>
    <row r="57" spans="1:3" x14ac:dyDescent="0.25">
      <c r="A57" s="1" t="s">
        <v>2271</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32" r:id="rId1" xr:uid="{1375451A-64E6-4D93-AD4D-E5352D6BCF0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Props1.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2.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3.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27</vt:i4>
      </vt:variant>
      <vt:variant>
        <vt:lpstr>Navngivne områder</vt:lpstr>
      </vt:variant>
      <vt:variant>
        <vt:i4>19</vt:i4>
      </vt:variant>
    </vt:vector>
  </HeadingPairs>
  <TitlesOfParts>
    <vt:vector size="46"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FAQ!Udskriftsområde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Andreas Bjerg Larsen</cp:lastModifiedBy>
  <cp:lastPrinted>2024-07-08T08:36:51Z</cp:lastPrinted>
  <dcterms:created xsi:type="dcterms:W3CDTF">2016-04-21T08:07:20Z</dcterms:created>
  <dcterms:modified xsi:type="dcterms:W3CDTF">2025-07-25T11:09:19Z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ies>
</file>