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Z:\Rating, IR og bæredygtighed\Rating\StandardPoors\Data_2025_Q3\"/>
    </mc:Choice>
  </mc:AlternateContent>
  <xr:revisionPtr revIDLastSave="0" documentId="13_ncr:1_{2069DE26-F71C-4A2A-A370-D66FB4FC8174}" xr6:coauthVersionLast="47" xr6:coauthVersionMax="47" xr10:uidLastSave="{00000000-0000-0000-0000-000000000000}"/>
  <bookViews>
    <workbookView xWindow="28680" yWindow="-120" windowWidth="29040" windowHeight="1752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6" r:id="rId13"/>
    <sheet name="Contents" sheetId="27" r:id="rId14"/>
    <sheet name="Tabel A - General Issuer Detail" sheetId="28" r:id="rId15"/>
    <sheet name="G1-G4 - Cover pool inform." sheetId="29" r:id="rId16"/>
    <sheet name="Table 1-3 - Lending" sheetId="30" r:id="rId17"/>
    <sheet name="Table 4 - LTV" sheetId="31" r:id="rId18"/>
    <sheet name="Table 5 - Region" sheetId="32" r:id="rId19"/>
    <sheet name="Table 6-8 - Lending by loan" sheetId="33" r:id="rId20"/>
    <sheet name="Table 9-13 - Lending" sheetId="34" r:id="rId21"/>
    <sheet name="X1-2 Key Concepts" sheetId="35" r:id="rId22"/>
    <sheet name="X3 - General explanation" sheetId="36"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Frontpage!$A$23:$F$59</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34" l="1"/>
  <c r="M14" i="34" s="1"/>
  <c r="M10" i="34"/>
  <c r="M11" i="34"/>
  <c r="M12" i="34"/>
  <c r="M13" i="34"/>
  <c r="C14" i="34"/>
  <c r="D14" i="34"/>
  <c r="E14" i="34"/>
  <c r="F14" i="34"/>
  <c r="G14" i="34"/>
  <c r="H14" i="34"/>
  <c r="I14" i="34"/>
  <c r="J14" i="34"/>
  <c r="K14" i="34"/>
  <c r="L14" i="34"/>
  <c r="M23" i="34"/>
  <c r="M24" i="34"/>
  <c r="M25" i="34"/>
  <c r="M29" i="34" s="1"/>
  <c r="M26" i="34"/>
  <c r="M27" i="34"/>
  <c r="M28" i="34"/>
  <c r="C29" i="34"/>
  <c r="D29" i="34"/>
  <c r="E29" i="34"/>
  <c r="F29" i="34"/>
  <c r="G29" i="34"/>
  <c r="H29" i="34"/>
  <c r="I29" i="34"/>
  <c r="J29" i="34"/>
  <c r="K29" i="34"/>
  <c r="L29" i="34"/>
  <c r="M72" i="34"/>
  <c r="M9" i="33"/>
  <c r="M10" i="33"/>
  <c r="M11" i="33"/>
  <c r="M12" i="33"/>
  <c r="M13" i="33"/>
  <c r="M14" i="33"/>
  <c r="M15" i="33"/>
  <c r="M16" i="33"/>
  <c r="M17" i="33"/>
  <c r="M18" i="33"/>
  <c r="M19" i="33"/>
  <c r="M20" i="33" s="1"/>
  <c r="C20" i="33"/>
  <c r="D20" i="33"/>
  <c r="E20" i="33"/>
  <c r="F20" i="33"/>
  <c r="G20" i="33"/>
  <c r="H20" i="33"/>
  <c r="I20" i="33"/>
  <c r="J20" i="33"/>
  <c r="K20" i="33"/>
  <c r="L20" i="33"/>
  <c r="M29" i="33"/>
  <c r="M40" i="33" s="1"/>
  <c r="M30" i="33"/>
  <c r="M31" i="33"/>
  <c r="M32" i="33"/>
  <c r="M33" i="33"/>
  <c r="M34" i="33"/>
  <c r="M35" i="33"/>
  <c r="M36" i="33"/>
  <c r="M37" i="33"/>
  <c r="M38" i="33"/>
  <c r="M39" i="33"/>
  <c r="C40" i="33"/>
  <c r="D40" i="33"/>
  <c r="E40" i="33"/>
  <c r="F40" i="33"/>
  <c r="G40" i="33"/>
  <c r="H40" i="33"/>
  <c r="I40" i="33"/>
  <c r="J40" i="33"/>
  <c r="K40" i="33"/>
  <c r="L40" i="33"/>
  <c r="M49" i="33"/>
  <c r="M60" i="33" s="1"/>
  <c r="M50" i="33"/>
  <c r="M51" i="33"/>
  <c r="M52" i="33"/>
  <c r="M53" i="33"/>
  <c r="M54" i="33"/>
  <c r="M55" i="33"/>
  <c r="M56" i="33"/>
  <c r="M57" i="33"/>
  <c r="M58" i="33"/>
  <c r="M59" i="33"/>
  <c r="C60" i="33"/>
  <c r="D60" i="33"/>
  <c r="E60" i="33"/>
  <c r="F60" i="33"/>
  <c r="G60" i="33"/>
  <c r="H60" i="33"/>
  <c r="I60" i="33"/>
  <c r="J60" i="33"/>
  <c r="K60" i="33"/>
  <c r="L60" i="33"/>
  <c r="I11" i="32"/>
  <c r="I12" i="32"/>
  <c r="I13" i="32"/>
  <c r="I14" i="32"/>
  <c r="I15" i="32"/>
  <c r="I16" i="32"/>
  <c r="I22" i="32" s="1"/>
  <c r="I17" i="32"/>
  <c r="I18" i="32"/>
  <c r="I19" i="32"/>
  <c r="I20" i="32"/>
  <c r="C22" i="32"/>
  <c r="D22" i="32"/>
  <c r="E22" i="32"/>
  <c r="F22" i="32"/>
  <c r="G22" i="32"/>
  <c r="H22" i="32"/>
  <c r="C22" i="31"/>
  <c r="D22" i="31"/>
  <c r="E22" i="31"/>
  <c r="F22" i="31"/>
  <c r="I44" i="31" s="1"/>
  <c r="G22" i="31"/>
  <c r="D44" i="31" s="1"/>
  <c r="H22" i="31"/>
  <c r="H44" i="31" s="1"/>
  <c r="I22" i="31"/>
  <c r="J22" i="31"/>
  <c r="J44" i="31" s="1"/>
  <c r="K22" i="31"/>
  <c r="K44" i="31" s="1"/>
  <c r="L22" i="31"/>
  <c r="L44" i="31" s="1"/>
  <c r="C33" i="31"/>
  <c r="D33" i="31"/>
  <c r="E33" i="31"/>
  <c r="F33" i="31"/>
  <c r="G33" i="31"/>
  <c r="H33" i="31"/>
  <c r="I33" i="31"/>
  <c r="J33" i="31"/>
  <c r="K33" i="31"/>
  <c r="L33" i="31"/>
  <c r="C34" i="31"/>
  <c r="D34" i="31"/>
  <c r="E34" i="31"/>
  <c r="F34" i="31"/>
  <c r="G34" i="31"/>
  <c r="H34" i="31"/>
  <c r="I34" i="31"/>
  <c r="J34" i="31"/>
  <c r="K34" i="31"/>
  <c r="L34" i="31"/>
  <c r="C35" i="31"/>
  <c r="D35" i="31"/>
  <c r="E35" i="31"/>
  <c r="F35" i="31"/>
  <c r="G35" i="31"/>
  <c r="H35" i="31"/>
  <c r="I35" i="31"/>
  <c r="J35" i="31"/>
  <c r="K35" i="31"/>
  <c r="L35" i="31"/>
  <c r="C36" i="31"/>
  <c r="D36" i="31"/>
  <c r="E36" i="31"/>
  <c r="F36" i="31"/>
  <c r="G36" i="31"/>
  <c r="H36" i="31"/>
  <c r="I36" i="31"/>
  <c r="J36" i="31"/>
  <c r="K36" i="31"/>
  <c r="L36" i="31"/>
  <c r="C37" i="31"/>
  <c r="D37" i="31"/>
  <c r="E37" i="31"/>
  <c r="F37" i="31"/>
  <c r="G37" i="31"/>
  <c r="H37" i="31"/>
  <c r="I37" i="31"/>
  <c r="J37" i="31"/>
  <c r="K37" i="31"/>
  <c r="L37" i="31"/>
  <c r="C38" i="31"/>
  <c r="D38" i="31"/>
  <c r="E38" i="31"/>
  <c r="F38" i="31"/>
  <c r="G38" i="31"/>
  <c r="H38" i="31"/>
  <c r="I38" i="31"/>
  <c r="J38" i="31"/>
  <c r="K38" i="31"/>
  <c r="L38" i="31"/>
  <c r="C39" i="31"/>
  <c r="D39" i="31"/>
  <c r="E39" i="31"/>
  <c r="F39" i="31"/>
  <c r="G39" i="31"/>
  <c r="H39" i="31"/>
  <c r="I39" i="31"/>
  <c r="J39" i="31"/>
  <c r="K39" i="31"/>
  <c r="L39" i="31"/>
  <c r="C40" i="31"/>
  <c r="D40" i="31"/>
  <c r="E40" i="31"/>
  <c r="F40" i="31"/>
  <c r="G40" i="31"/>
  <c r="H40" i="31"/>
  <c r="I40" i="31"/>
  <c r="J40" i="31"/>
  <c r="K40" i="31"/>
  <c r="L40" i="31"/>
  <c r="C41" i="31"/>
  <c r="D41" i="31"/>
  <c r="E41" i="31"/>
  <c r="F41" i="31"/>
  <c r="G41" i="31"/>
  <c r="H41" i="31"/>
  <c r="I41" i="31"/>
  <c r="J41" i="31"/>
  <c r="K41" i="31"/>
  <c r="L41" i="31"/>
  <c r="C42" i="31"/>
  <c r="D42" i="31"/>
  <c r="E42" i="31"/>
  <c r="F42" i="31"/>
  <c r="G42" i="31"/>
  <c r="H42" i="31"/>
  <c r="I42" i="31"/>
  <c r="J42" i="31"/>
  <c r="K42" i="31"/>
  <c r="L42" i="31"/>
  <c r="C66" i="31"/>
  <c r="D66" i="31"/>
  <c r="C88" i="31" s="1"/>
  <c r="E66" i="31"/>
  <c r="D88" i="31" s="1"/>
  <c r="F66" i="31"/>
  <c r="E88" i="31" s="1"/>
  <c r="G66" i="31"/>
  <c r="F88" i="31" s="1"/>
  <c r="H66" i="31"/>
  <c r="J88" i="31" s="1"/>
  <c r="I66" i="31"/>
  <c r="J66" i="31"/>
  <c r="K66" i="31"/>
  <c r="L66" i="31"/>
  <c r="C77" i="31"/>
  <c r="D77" i="31"/>
  <c r="E77" i="31"/>
  <c r="F77" i="31"/>
  <c r="G77" i="31"/>
  <c r="H77" i="31"/>
  <c r="I77" i="31"/>
  <c r="J77" i="31"/>
  <c r="K77" i="31"/>
  <c r="L77" i="31"/>
  <c r="N77" i="31"/>
  <c r="C78" i="31"/>
  <c r="D78" i="31"/>
  <c r="E78" i="31"/>
  <c r="F78" i="31"/>
  <c r="G78" i="31"/>
  <c r="H78" i="31"/>
  <c r="I78" i="31"/>
  <c r="J78" i="31"/>
  <c r="K78" i="31"/>
  <c r="L78" i="31"/>
  <c r="N78" i="31"/>
  <c r="C79" i="31"/>
  <c r="D79" i="31"/>
  <c r="E79" i="31"/>
  <c r="F79" i="31"/>
  <c r="G79" i="31"/>
  <c r="H79" i="31"/>
  <c r="I79" i="31"/>
  <c r="J79" i="31"/>
  <c r="K79" i="31"/>
  <c r="L79" i="31"/>
  <c r="N79" i="31"/>
  <c r="C80" i="31"/>
  <c r="D80" i="31"/>
  <c r="E80" i="31"/>
  <c r="F80" i="31"/>
  <c r="G80" i="31"/>
  <c r="H80" i="31"/>
  <c r="I80" i="31"/>
  <c r="J80" i="31"/>
  <c r="K80" i="31"/>
  <c r="L80" i="31"/>
  <c r="N80" i="31"/>
  <c r="C81" i="31"/>
  <c r="D81" i="31"/>
  <c r="E81" i="31"/>
  <c r="F81" i="31"/>
  <c r="G81" i="31"/>
  <c r="H81" i="31"/>
  <c r="I81" i="31"/>
  <c r="J81" i="31"/>
  <c r="K81" i="31"/>
  <c r="L81" i="31"/>
  <c r="N81" i="31"/>
  <c r="C82" i="31"/>
  <c r="D82" i="31"/>
  <c r="E82" i="31"/>
  <c r="F82" i="31"/>
  <c r="G82" i="31"/>
  <c r="H82" i="31"/>
  <c r="I82" i="31"/>
  <c r="J82" i="31"/>
  <c r="K82" i="31"/>
  <c r="L82" i="31"/>
  <c r="N82" i="31"/>
  <c r="C83" i="31"/>
  <c r="D83" i="31"/>
  <c r="E83" i="31"/>
  <c r="F83" i="31"/>
  <c r="G83" i="31"/>
  <c r="H83" i="31"/>
  <c r="I83" i="31"/>
  <c r="J83" i="31"/>
  <c r="K83" i="31"/>
  <c r="L83" i="31"/>
  <c r="N83" i="31"/>
  <c r="C84" i="31"/>
  <c r="D84" i="31"/>
  <c r="E84" i="31"/>
  <c r="F84" i="31"/>
  <c r="G84" i="31"/>
  <c r="H84" i="31"/>
  <c r="I84" i="31"/>
  <c r="J84" i="31"/>
  <c r="K84" i="31"/>
  <c r="L84" i="31"/>
  <c r="N84" i="31"/>
  <c r="C85" i="31"/>
  <c r="D85" i="31"/>
  <c r="E85" i="31"/>
  <c r="F85" i="31"/>
  <c r="G85" i="31"/>
  <c r="H85" i="31"/>
  <c r="I85" i="31"/>
  <c r="J85" i="31"/>
  <c r="K85" i="31"/>
  <c r="L85" i="31"/>
  <c r="N85" i="31"/>
  <c r="C86" i="31"/>
  <c r="D86" i="31"/>
  <c r="E86" i="31"/>
  <c r="F86" i="31"/>
  <c r="G86" i="31"/>
  <c r="H86" i="31"/>
  <c r="I86" i="31"/>
  <c r="J86" i="31"/>
  <c r="K86" i="31"/>
  <c r="L86" i="31"/>
  <c r="N86" i="31"/>
  <c r="H88" i="31"/>
  <c r="N88" i="31"/>
  <c r="M11" i="30"/>
  <c r="C12" i="30"/>
  <c r="D12" i="30"/>
  <c r="E12" i="30"/>
  <c r="F12" i="30"/>
  <c r="G12" i="30"/>
  <c r="H12" i="30"/>
  <c r="I12" i="30"/>
  <c r="J12" i="30"/>
  <c r="K12" i="30"/>
  <c r="L12" i="30"/>
  <c r="M12" i="30"/>
  <c r="M18" i="30"/>
  <c r="C19" i="30"/>
  <c r="D19" i="30"/>
  <c r="E19" i="30"/>
  <c r="F19" i="30"/>
  <c r="G19" i="30"/>
  <c r="H19" i="30"/>
  <c r="I19" i="30"/>
  <c r="J19" i="30"/>
  <c r="K19" i="30"/>
  <c r="L19" i="30"/>
  <c r="M19" i="30"/>
  <c r="I26" i="30"/>
  <c r="C27" i="30"/>
  <c r="D27" i="30"/>
  <c r="E27" i="30"/>
  <c r="F27" i="30"/>
  <c r="G27" i="30"/>
  <c r="H27" i="30"/>
  <c r="I27" i="30"/>
  <c r="C17" i="26"/>
  <c r="C25" i="26"/>
  <c r="G88" i="31" l="1"/>
  <c r="E44" i="31"/>
  <c r="C44" i="31"/>
  <c r="L88" i="31"/>
  <c r="K88" i="31"/>
  <c r="I88" i="31"/>
  <c r="G44" i="31"/>
  <c r="F44" i="31"/>
  <c r="G617" i="9" l="1"/>
  <c r="C209" i="8"/>
  <c r="F207" i="8"/>
  <c r="F99" i="9"/>
  <c r="D99" i="9"/>
  <c r="C99" i="9"/>
  <c r="C229" i="8"/>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2" i="19"/>
  <c r="C402" i="19"/>
  <c r="D382" i="9"/>
  <c r="C382" i="9"/>
  <c r="D366" i="19"/>
  <c r="G354" i="19"/>
  <c r="C366" i="19"/>
  <c r="F354" i="19"/>
  <c r="D346" i="9"/>
  <c r="C346" i="9"/>
  <c r="C585" i="9"/>
  <c r="D585" i="9"/>
  <c r="D45" i="8"/>
  <c r="D634" i="19"/>
  <c r="C634" i="19"/>
  <c r="D617" i="9"/>
  <c r="C617" i="9"/>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F346" i="19"/>
  <c r="F367" i="19"/>
  <c r="F331" i="19"/>
  <c r="G342" i="19"/>
  <c r="G367" i="19"/>
  <c r="F192" i="24"/>
  <c r="F77" i="24"/>
  <c r="G77" i="24"/>
  <c r="G366" i="19"/>
  <c r="F366" i="19"/>
  <c r="F378" i="19"/>
  <c r="F379" i="19"/>
  <c r="G635" i="19"/>
  <c r="G634" i="19"/>
  <c r="G620" i="9"/>
  <c r="G621" i="9"/>
  <c r="G619" i="9"/>
  <c r="G622" i="9"/>
  <c r="G618" i="9"/>
  <c r="G386" i="9"/>
  <c r="G390" i="9"/>
  <c r="G387" i="9"/>
  <c r="G384" i="9"/>
  <c r="G388" i="9"/>
  <c r="G392" i="9"/>
  <c r="G383" i="9"/>
  <c r="G391" i="9"/>
  <c r="G385" i="9"/>
  <c r="G389" i="9"/>
  <c r="G393" i="9"/>
  <c r="G403" i="19"/>
  <c r="G402" i="19"/>
  <c r="G404"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25" i="9"/>
  <c r="G314" i="9"/>
  <c r="G326" i="9"/>
  <c r="G315" i="9"/>
  <c r="G327" i="9"/>
  <c r="G316" i="9"/>
  <c r="G310" i="9"/>
  <c r="G317" i="9"/>
  <c r="G318" i="9"/>
  <c r="G319" i="9"/>
  <c r="G321" i="9"/>
  <c r="G311" i="9"/>
  <c r="G313" i="9"/>
  <c r="G320" i="9"/>
  <c r="G322" i="9"/>
  <c r="G323" i="9"/>
  <c r="F311" i="9"/>
  <c r="F317" i="9"/>
  <c r="F312" i="9"/>
  <c r="F318" i="9"/>
  <c r="F325" i="9"/>
  <c r="F313" i="9"/>
  <c r="F319" i="9"/>
  <c r="F326" i="9"/>
  <c r="F314" i="9"/>
  <c r="F327" i="9"/>
  <c r="F315" i="9"/>
  <c r="F322" i="9"/>
  <c r="F316" i="9"/>
  <c r="F323" i="9"/>
  <c r="F324" i="9"/>
  <c r="F320" i="9"/>
  <c r="F310" i="9"/>
  <c r="F321"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F220" i="8"/>
  <c r="C179" i="8"/>
  <c r="C288" i="8"/>
  <c r="D167" i="8"/>
  <c r="F176" i="8"/>
  <c r="F177"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167" i="8"/>
  <c r="D157" i="8"/>
  <c r="C157" i="8"/>
  <c r="D131" i="8"/>
  <c r="C131" i="8"/>
  <c r="D100" i="8"/>
  <c r="C100" i="8"/>
  <c r="D77" i="8"/>
  <c r="G80" i="8"/>
  <c r="C77" i="8"/>
  <c r="G151" i="8"/>
  <c r="G142" i="8"/>
  <c r="G143" i="8"/>
  <c r="G144" i="8"/>
  <c r="G158" i="8"/>
  <c r="G159" i="8"/>
  <c r="G147" i="8"/>
  <c r="G161" i="8"/>
  <c r="G162" i="8"/>
  <c r="G152" i="8"/>
  <c r="G150" i="8"/>
  <c r="G153" i="8"/>
  <c r="G154" i="8"/>
  <c r="G155" i="8"/>
  <c r="G156" i="8"/>
  <c r="G145" i="8"/>
  <c r="G146" i="8"/>
  <c r="G160" i="8"/>
  <c r="G148" i="8"/>
  <c r="G149" i="8"/>
  <c r="F146" i="8"/>
  <c r="F152" i="8"/>
  <c r="F159" i="8"/>
  <c r="F142" i="8"/>
  <c r="F148" i="8"/>
  <c r="F154" i="8"/>
  <c r="F161" i="8"/>
  <c r="F143" i="8"/>
  <c r="F149" i="8"/>
  <c r="F155" i="8"/>
  <c r="F162" i="8"/>
  <c r="F144" i="8"/>
  <c r="F150" i="8"/>
  <c r="F156" i="8"/>
  <c r="F145" i="8"/>
  <c r="F151" i="8"/>
  <c r="F153" i="8"/>
  <c r="F147" i="8"/>
  <c r="F160" i="8"/>
  <c r="F158" i="8"/>
  <c r="F130" i="8"/>
  <c r="F117" i="8"/>
  <c r="F119" i="8"/>
  <c r="F134" i="8"/>
  <c r="F120" i="8"/>
  <c r="F122" i="8"/>
  <c r="F132" i="8"/>
  <c r="F118" i="8"/>
  <c r="F133" i="8"/>
  <c r="F121" i="8"/>
  <c r="F135" i="8"/>
  <c r="F129" i="8"/>
  <c r="F123" i="8"/>
  <c r="F136" i="8"/>
  <c r="F125" i="8"/>
  <c r="F128" i="8"/>
  <c r="F124" i="8"/>
  <c r="F126" i="8"/>
  <c r="F127"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 r="F293" i="8"/>
  <c r="D291" i="8"/>
  <c r="F295" i="8"/>
  <c r="G293" i="8"/>
  <c r="C293" i="8"/>
  <c r="F307" i="8"/>
  <c r="C295" i="8"/>
  <c r="D307" i="8"/>
  <c r="C307" i="8"/>
  <c r="C291" i="8"/>
  <c r="D295" i="8"/>
  <c r="D293" i="8"/>
</calcChain>
</file>

<file path=xl/sharedStrings.xml><?xml version="1.0" encoding="utf-8"?>
<sst xmlns="http://schemas.openxmlformats.org/spreadsheetml/2006/main" count="7227" uniqueCount="3585">
  <si>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</si>
  <si>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</si>
  <si>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</si>
  <si>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</si>
  <si>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</si>
  <si>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</si>
  <si>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</si>
  <si>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</si>
  <si>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</si>
  <si>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</si>
  <si>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</si>
  <si>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</si>
  <si>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</si>
  <si>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</si>
  <si>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</si>
  <si>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</si>
  <si>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</si>
  <si>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</si>
  <si>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</si>
  <si>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</si>
  <si>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</si>
  <si>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</si>
  <si>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</si>
  <si>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</si>
  <si>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</si>
  <si>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</si>
  <si>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</si>
  <si>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</si>
  <si>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</si>
  <si>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</si>
  <si>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</si>
  <si>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</si>
  <si>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</si>
  <si>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</si>
  <si>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</si>
  <si>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</si>
  <si>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</si>
  <si>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</si>
  <si>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</si>
  <si>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</si>
  <si>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</si>
  <si>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</si>
  <si>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</si>
  <si>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</si>
  <si>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</si>
  <si>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</si>
  <si>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</si>
  <si>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</si>
  <si>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</si>
  <si>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</si>
  <si>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</si>
  <si>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</si>
  <si>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</si>
  <si>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</si>
  <si>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</si>
  <si>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</si>
  <si>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</si>
  <si>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</si>
  <si>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</si>
  <si>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</si>
  <si>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</si>
  <si>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</si>
  <si>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</si>
  <si>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</si>
  <si>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</si>
  <si>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</si>
  <si>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</si>
  <si>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</si>
  <si>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</si>
  <si>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</si>
  <si>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</si>
  <si>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</si>
  <si>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</si>
  <si>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</si>
  <si>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</si>
  <si>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</si>
  <si>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</si>
  <si>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</si>
  <si>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</si>
  <si>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</si>
  <si>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</si>
  <si>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</si>
  <si>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</si>
  <si>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</si>
  <si>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</si>
  <si>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</si>
  <si>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</si>
  <si>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</si>
  <si>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</si>
  <si>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</si>
  <si>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</si>
  <si>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</si>
  <si>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</si>
  <si>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</si>
  <si>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</si>
  <si>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</si>
  <si>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</si>
  <si>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</si>
  <si>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</si>
  <si>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</si>
  <si>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</si>
  <si>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</si>
  <si>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</si>
  <si>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</si>
  <si>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</si>
  <si>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</si>
  <si>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</si>
  <si>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</si>
  <si>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</si>
  <si>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</si>
  <si>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</si>
  <si>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</si>
  <si>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</si>
  <si>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</si>
  <si>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</si>
  <si>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</si>
  <si>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</si>
  <si>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</si>
  <si>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</si>
  <si>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</si>
  <si>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</si>
  <si>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</si>
  <si>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</si>
  <si>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</si>
  <si>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</si>
  <si>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</si>
  <si>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</si>
  <si>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</si>
  <si>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</si>
  <si>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</si>
  <si>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</si>
  <si>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</si>
  <si>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</si>
  <si>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</si>
  <si>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</si>
  <si>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</si>
  <si>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</si>
  <si>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</si>
  <si>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</si>
  <si>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</si>
  <si>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</si>
  <si>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</si>
  <si>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</si>
  <si>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</si>
  <si>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</si>
  <si>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</si>
  <si>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</si>
  <si>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</si>
  <si>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</si>
  <si>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</si>
  <si>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</si>
  <si>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</si>
  <si>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</si>
  <si>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</si>
  <si>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</si>
  <si>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</si>
  <si>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</si>
  <si>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</si>
  <si>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</si>
  <si>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</si>
  <si>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</si>
  <si>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</si>
  <si>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</si>
  <si>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</si>
  <si>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</si>
  <si>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</si>
  <si>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</si>
  <si>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</si>
  <si>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</si>
  <si>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</si>
  <si>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</si>
  <si>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</si>
  <si>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</si>
  <si>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</si>
  <si>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</si>
  <si>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</si>
  <si>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</si>
  <si>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</si>
  <si>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</si>
  <si>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</si>
  <si>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</si>
  <si>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</si>
  <si>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</si>
  <si>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</si>
  <si>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</si>
  <si>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</si>
  <si>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</si>
  <si>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</si>
  <si>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</si>
  <si>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</si>
  <si>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</si>
  <si>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</si>
  <si>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</si>
  <si>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</si>
  <si>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</si>
  <si>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</si>
  <si>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</si>
  <si>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</si>
  <si>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</si>
  <si>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</si>
  <si>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</si>
  <si>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</si>
  <si>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</si>
  <si>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</si>
  <si>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</si>
  <si>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</si>
  <si>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</si>
  <si>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</si>
  <si>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</si>
  <si>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</si>
  <si>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</si>
  <si>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</si>
  <si>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</si>
  <si>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</si>
  <si>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</si>
  <si>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</si>
  <si>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</si>
  <si>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</si>
  <si>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</si>
  <si>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</si>
  <si>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</si>
  <si>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</si>
  <si>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</si>
  <si>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</si>
  <si>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</si>
  <si>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</si>
  <si>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</si>
  <si>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</si>
  <si>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</si>
  <si>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</si>
  <si>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</si>
  <si>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</si>
  <si>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</si>
  <si>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</si>
  <si>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</si>
  <si>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</si>
  <si>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</si>
  <si>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</si>
  <si>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</si>
  <si>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</si>
  <si>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</si>
  <si>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</si>
  <si>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</si>
  <si>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</si>
  <si>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</si>
  <si>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</si>
  <si>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</si>
  <si>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</si>
  <si>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</si>
  <si>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</si>
  <si>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</si>
  <si>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</si>
  <si>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</si>
  <si>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</si>
  <si>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</si>
  <si>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</si>
  <si>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</si>
  <si>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</si>
  <si>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</si>
  <si>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</si>
  <si>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</si>
  <si>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</si>
  <si>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</si>
  <si>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</si>
  <si>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</si>
  <si>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</si>
  <si>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</si>
  <si>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</si>
  <si>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</si>
  <si>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</si>
  <si>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</si>
  <si>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</si>
  <si>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</si>
  <si>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</si>
  <si>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</si>
  <si>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</si>
  <si>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</si>
  <si>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</si>
  <si>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</si>
  <si>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</si>
  <si>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</si>
  <si>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</si>
  <si>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</si>
  <si>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</si>
  <si>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</si>
  <si>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</si>
  <si>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</si>
  <si>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</si>
  <si>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</si>
  <si>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</si>
  <si>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</si>
  <si>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</si>
  <si>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</si>
  <si>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</si>
  <si>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</si>
  <si>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</si>
  <si>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</si>
  <si>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</si>
  <si>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</si>
  <si>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</si>
  <si>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</si>
  <si>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</si>
  <si>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</si>
  <si>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</si>
  <si>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</si>
  <si>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</si>
  <si>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</si>
  <si>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</si>
  <si>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</si>
  <si>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</si>
  <si>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</si>
  <si>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</si>
  <si>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</si>
  <si>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</si>
  <si>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</si>
  <si>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</si>
  <si>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</si>
  <si>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</si>
  <si>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</si>
  <si>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</si>
  <si>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</si>
  <si>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</si>
  <si>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</si>
  <si>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</si>
  <si>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</si>
  <si>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</si>
  <si>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</si>
  <si>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</si>
  <si>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</si>
  <si>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</si>
  <si>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</si>
  <si>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</si>
  <si>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</si>
  <si>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</si>
  <si>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</si>
  <si>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</si>
  <si>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</si>
  <si>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</si>
  <si>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</si>
  <si>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</si>
  <si>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</si>
  <si>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</si>
  <si>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</si>
  <si>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</si>
  <si>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</si>
  <si>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</si>
  <si>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</si>
  <si>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</si>
  <si>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</si>
  <si>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</si>
  <si>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</si>
  <si>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</si>
  <si>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</si>
  <si>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</si>
  <si>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</si>
  <si>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</si>
  <si>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</si>
  <si>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</si>
  <si>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</si>
  <si>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</si>
  <si>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</si>
  <si>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</si>
  <si>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</si>
  <si>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</si>
  <si>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</si>
  <si>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</si>
  <si>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</si>
  <si>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</si>
  <si>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</si>
  <si>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</si>
  <si>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</si>
  <si>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</si>
  <si>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</si>
  <si>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</si>
  <si>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</si>
  <si>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</si>
  <si>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</si>
  <si>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</si>
  <si>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</si>
  <si>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</si>
  <si>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</si>
  <si>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</si>
  <si>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</si>
  <si>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</si>
  <si>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</si>
  <si>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</si>
  <si>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</si>
  <si>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</si>
  <si>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</si>
  <si>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</si>
  <si>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</si>
  <si>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</si>
  <si>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</si>
  <si>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</si>
  <si>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</si>
  <si>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</si>
  <si>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</si>
  <si>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</si>
  <si>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</si>
  <si>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</si>
  <si>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</si>
  <si>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</si>
  <si>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</si>
  <si>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</si>
  <si>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</si>
  <si>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</si>
  <si>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</si>
  <si>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</si>
  <si>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</si>
  <si>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</si>
  <si>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</si>
  <si>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</si>
  <si>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</si>
  <si>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</si>
  <si>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</si>
  <si>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</si>
  <si>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</si>
  <si>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</si>
  <si>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</si>
  <si>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</si>
  <si>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</si>
  <si>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</si>
  <si>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</si>
  <si>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</si>
  <si>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</si>
  <si>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</si>
  <si>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</si>
  <si>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</si>
  <si>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</si>
  <si>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</si>
  <si>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</si>
  <si>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</si>
  <si>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</si>
  <si>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</si>
  <si>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</si>
  <si>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</si>
  <si>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</si>
  <si>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</si>
  <si>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</si>
  <si>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</si>
  <si>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</si>
  <si>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</si>
  <si>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</si>
  <si>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</si>
  <si>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</si>
  <si>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</si>
  <si>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</si>
  <si>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</si>
  <si>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</si>
  <si>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</si>
  <si>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</si>
  <si>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</si>
  <si>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</si>
  <si>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</si>
  <si>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</si>
  <si>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</si>
  <si>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</si>
  <si>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</si>
  <si>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</si>
  <si>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</si>
  <si>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</si>
  <si>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</si>
  <si>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</si>
  <si>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</si>
  <si>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</si>
  <si>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</si>
  <si>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</si>
  <si>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</si>
  <si>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</si>
  <si>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</si>
  <si>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</si>
  <si>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</si>
  <si>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</si>
  <si>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</si>
  <si>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</si>
  <si>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</si>
  <si>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</si>
  <si>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</si>
  <si>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</si>
  <si>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</si>
  <si>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</si>
  <si>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</si>
  <si>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</si>
  <si>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</si>
  <si>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</si>
  <si>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</si>
  <si>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</si>
  <si>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</si>
  <si>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</si>
  <si>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</si>
  <si>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</si>
  <si>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</si>
  <si>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</si>
  <si>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</si>
  <si>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</si>
  <si>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</si>
  <si>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</si>
  <si>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</si>
  <si>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</si>
  <si>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</si>
  <si>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</si>
  <si>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</si>
  <si>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</si>
  <si>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</si>
  <si>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</si>
  <si>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</si>
  <si>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</si>
  <si>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</si>
  <si>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</si>
  <si>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</si>
  <si>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</si>
  <si>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</si>
  <si>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</si>
  <si>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</si>
  <si>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</si>
  <si>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</si>
  <si>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</si>
  <si>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</si>
  <si>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</si>
  <si>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</si>
  <si>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</si>
  <si>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</si>
  <si>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</si>
  <si>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</si>
  <si>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</si>
  <si>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</si>
  <si>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</si>
  <si>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</si>
  <si>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</si>
  <si>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</si>
  <si>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</si>
  <si>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</si>
  <si>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</si>
  <si>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</si>
  <si>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</si>
  <si>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</si>
  <si>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</si>
  <si>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</si>
  <si>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</si>
  <si>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</si>
  <si>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</si>
  <si>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</si>
  <si>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</si>
  <si>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</si>
  <si>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</si>
  <si>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</si>
  <si>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</si>
  <si>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</si>
  <si>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</si>
  <si>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</si>
  <si>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</si>
  <si>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</si>
  <si>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</si>
  <si>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</si>
  <si>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</si>
  <si>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</si>
  <si>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</si>
  <si>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</si>
  <si>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</si>
  <si>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</si>
  <si>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</si>
  <si>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</si>
  <si>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</si>
  <si>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</si>
  <si>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</si>
  <si>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</si>
  <si>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</si>
  <si>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</si>
  <si>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</si>
  <si>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</si>
  <si>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</si>
  <si>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</si>
  <si>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</si>
  <si>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</si>
  <si>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</si>
  <si>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</si>
  <si>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</si>
  <si>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</si>
  <si>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</si>
  <si>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</si>
  <si>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</si>
  <si>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</si>
  <si>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</si>
  <si>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</si>
  <si>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</si>
  <si>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</si>
  <si>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</si>
  <si>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</si>
  <si>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</si>
  <si>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</si>
  <si>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</si>
  <si>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</si>
  <si>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</si>
  <si>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</si>
  <si>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</si>
  <si>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</si>
  <si>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</si>
  <si>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</si>
  <si>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</si>
  <si>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</si>
  <si>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</si>
  <si>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</si>
  <si>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</si>
  <si>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</si>
  <si>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</si>
  <si>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</si>
  <si>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</si>
  <si>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</si>
  <si>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</si>
  <si>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</si>
  <si>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</si>
  <si>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</si>
  <si>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</si>
  <si>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</si>
  <si>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</si>
  <si>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</si>
  <si>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</si>
  <si>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</si>
  <si>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</si>
  <si>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</si>
  <si>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</si>
  <si>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</si>
  <si>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</si>
  <si>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</si>
  <si>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</si>
  <si>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</si>
  <si>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</si>
  <si>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</si>
  <si>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</si>
  <si>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</si>
  <si>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</si>
  <si>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</si>
  <si>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</si>
  <si>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</si>
  <si>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</si>
  <si>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</si>
  <si>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</si>
  <si>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</si>
  <si>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</si>
  <si>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</si>
  <si>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</si>
  <si>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</si>
  <si>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</si>
  <si>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</si>
  <si>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</si>
  <si>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</si>
  <si>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</si>
  <si>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</si>
  <si>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</si>
  <si>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</si>
  <si>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</si>
  <si>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</si>
  <si>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</si>
  <si>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</si>
  <si>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</si>
  <si>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</si>
  <si>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</si>
  <si>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</si>
  <si>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</si>
  <si>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</si>
  <si>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</si>
  <si>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</si>
  <si>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</si>
  <si>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</si>
  <si>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</si>
  <si>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</si>
  <si>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</si>
  <si>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</si>
  <si>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</si>
  <si>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</si>
  <si>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</si>
  <si>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</si>
  <si>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</si>
  <si>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</si>
  <si>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</si>
  <si>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</si>
  <si>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</si>
  <si>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</si>
  <si>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</si>
  <si>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</si>
  <si>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</si>
  <si>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</si>
  <si>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</si>
  <si>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</si>
  <si>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</si>
  <si>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</si>
  <si>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</si>
  <si>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</si>
  <si>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</si>
  <si>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</si>
  <si>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</si>
  <si>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</si>
  <si>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</si>
  <si>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</si>
  <si>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</si>
  <si>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</si>
  <si>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</si>
  <si>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</si>
  <si>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</si>
  <si>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</si>
  <si>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</si>
  <si>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</si>
  <si>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</si>
  <si>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</si>
  <si>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</si>
  <si>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</si>
  <si>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</si>
  <si>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</si>
  <si>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</si>
  <si>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</si>
  <si>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</si>
  <si>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</si>
  <si>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</si>
  <si>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</si>
  <si>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</si>
  <si>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</si>
  <si>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</si>
  <si>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</si>
  <si>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</si>
  <si>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</si>
  <si>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</si>
  <si>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</si>
  <si>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</si>
  <si>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</si>
  <si>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</si>
  <si>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</si>
  <si>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</si>
  <si>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</si>
  <si>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</si>
  <si>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</si>
  <si>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</si>
  <si>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</si>
  <si>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</si>
  <si>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</si>
  <si>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</si>
  <si>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</si>
  <si>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</si>
  <si>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</si>
  <si>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</si>
  <si>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</si>
  <si>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</si>
  <si>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</si>
  <si>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</si>
  <si>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</si>
  <si>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</si>
  <si>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</si>
  <si>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</si>
  <si>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</si>
  <si>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</si>
  <si>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</si>
  <si>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</si>
  <si>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</si>
  <si>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</si>
  <si>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</si>
  <si>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</si>
  <si>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</si>
  <si>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</si>
  <si>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</si>
  <si>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</si>
  <si>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</si>
  <si>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</si>
  <si>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</si>
  <si>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</si>
  <si>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</si>
  <si>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</si>
  <si>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</si>
  <si>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</si>
  <si>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</si>
  <si>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</si>
  <si>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</si>
  <si>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</si>
  <si>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</si>
  <si>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</si>
  <si>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</si>
  <si>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</si>
  <si>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</si>
  <si>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</si>
  <si>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</si>
  <si>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</si>
  <si>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</si>
  <si>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</si>
  <si>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</si>
  <si>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</si>
  <si>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</si>
  <si>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</si>
  <si>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</si>
  <si>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</si>
  <si>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</si>
  <si>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</si>
  <si>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</si>
  <si>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</si>
  <si>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</si>
  <si>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</si>
  <si>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</si>
  <si>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</si>
  <si>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</si>
  <si>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</si>
  <si>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</si>
  <si>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</si>
  <si>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</si>
  <si>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</si>
  <si>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</si>
  <si>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</si>
  <si>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</si>
  <si>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</si>
  <si>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</si>
  <si>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</si>
  <si>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</si>
  <si>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</si>
  <si>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</si>
  <si>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</si>
  <si>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</si>
  <si>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</si>
  <si>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</si>
  <si>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</si>
  <si>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</si>
  <si>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</si>
  <si>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</si>
  <si>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</si>
  <si>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</si>
  <si>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</si>
  <si>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</si>
  <si>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</si>
  <si>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</si>
  <si>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</si>
  <si>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</si>
  <si>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</si>
  <si>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</si>
  <si>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</si>
  <si>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</si>
  <si>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</si>
  <si>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</si>
  <si>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</si>
  <si>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</si>
  <si>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</si>
  <si>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</si>
  <si>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</si>
  <si>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</si>
  <si>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</si>
  <si>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</si>
  <si>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</si>
  <si>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</si>
  <si>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</si>
  <si>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</si>
  <si>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</si>
  <si>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</si>
  <si>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</si>
  <si>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</si>
  <si>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</si>
  <si>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</si>
  <si>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</si>
  <si>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</si>
  <si>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</si>
  <si>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</si>
  <si>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</si>
  <si>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</si>
  <si>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</si>
  <si>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</si>
  <si>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</si>
  <si>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</si>
  <si>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</si>
  <si>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</si>
  <si>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</si>
  <si>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</si>
  <si>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</si>
  <si>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</si>
  <si>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</si>
  <si>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</si>
  <si>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</si>
  <si>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</si>
  <si>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</si>
  <si>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</si>
  <si>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</si>
  <si>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</si>
  <si>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</si>
  <si>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</si>
  <si>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</si>
  <si>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</si>
  <si>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</si>
  <si>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</si>
  <si>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</si>
  <si>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</si>
  <si>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</si>
  <si>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</si>
  <si>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</si>
  <si>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</si>
  <si>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</si>
  <si>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</si>
  <si>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</si>
  <si>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</si>
  <si>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</si>
  <si>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</si>
  <si>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</si>
  <si>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</si>
  <si>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</si>
  <si>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</si>
  <si>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</si>
  <si>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</si>
  <si>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</si>
  <si>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</si>
  <si>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</si>
  <si>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</si>
  <si>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</si>
  <si>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</si>
  <si>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</si>
  <si>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</si>
  <si>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</si>
  <si>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</si>
  <si>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</si>
  <si>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</si>
  <si>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</si>
  <si>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</si>
  <si>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</si>
  <si>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</si>
  <si>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</si>
  <si>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</si>
  <si>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</si>
  <si>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</si>
  <si>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</si>
  <si>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</si>
  <si>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</si>
  <si>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</si>
  <si>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</si>
  <si>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</si>
  <si>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</si>
  <si>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</si>
  <si>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</si>
  <si>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</si>
  <si>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</si>
  <si>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</si>
  <si>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</si>
  <si>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</si>
  <si>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</si>
  <si>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</si>
  <si>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</si>
  <si>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</si>
  <si>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</si>
  <si>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</si>
  <si>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</si>
  <si>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</si>
  <si>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</si>
  <si>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</si>
  <si>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</si>
  <si>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</si>
  <si>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</si>
  <si>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</si>
  <si>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</si>
  <si>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</si>
  <si>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</si>
  <si>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</si>
  <si>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</si>
  <si>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</si>
  <si>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</si>
  <si>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</si>
  <si>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</si>
  <si>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</si>
  <si>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</si>
  <si>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</si>
  <si>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</si>
  <si>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</si>
  <si>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</si>
  <si>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</si>
  <si>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</si>
  <si>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</si>
  <si>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</si>
  <si>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</si>
  <si>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</si>
  <si>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</si>
  <si>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</si>
  <si>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</si>
  <si>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</si>
  <si>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</si>
  <si>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</si>
  <si>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</si>
  <si>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</si>
  <si>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</si>
  <si>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</si>
  <si>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</si>
  <si>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</si>
  <si>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</si>
  <si>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</si>
  <si>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</si>
  <si>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</si>
  <si>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</si>
  <si>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</si>
  <si>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</si>
  <si>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</si>
  <si>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</si>
  <si>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</si>
  <si>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</si>
  <si>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</si>
  <si>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</si>
  <si>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</si>
  <si>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</si>
  <si>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</si>
  <si>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</si>
  <si>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</si>
  <si>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</si>
  <si>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</si>
  <si>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</si>
  <si>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</si>
  <si>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</si>
  <si>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</si>
  <si>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</si>
  <si>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</si>
  <si>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</si>
  <si>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</si>
  <si>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</si>
  <si>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</si>
  <si>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</si>
  <si>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</si>
  <si>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</si>
  <si>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</si>
  <si>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</si>
  <si>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</si>
  <si>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</si>
  <si>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</si>
  <si>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</si>
  <si>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</si>
  <si>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</si>
  <si>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</si>
  <si>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</si>
  <si>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</si>
  <si>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</si>
  <si>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</si>
  <si>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</si>
  <si>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</si>
  <si>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</si>
  <si>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</si>
  <si>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</si>
  <si>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</si>
  <si>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</si>
  <si>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</si>
  <si>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</si>
  <si>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</si>
  <si>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</si>
  <si>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</si>
  <si>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</si>
  <si>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</si>
  <si>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</si>
  <si>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</si>
  <si>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</si>
  <si>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</si>
  <si>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</si>
  <si>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</si>
  <si>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</si>
  <si>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</si>
  <si>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</si>
  <si>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</si>
  <si>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</si>
  <si>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</si>
  <si>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</si>
  <si>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</si>
  <si>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</si>
  <si>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</si>
  <si>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</si>
  <si>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</si>
  <si>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</si>
  <si>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</si>
  <si>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</si>
  <si>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</si>
  <si>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</si>
  <si>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</si>
  <si>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</si>
  <si>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</si>
  <si>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</si>
  <si>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</si>
  <si>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</si>
  <si>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</si>
  <si>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</si>
  <si>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</si>
  <si>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</si>
  <si>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</si>
  <si>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</si>
  <si>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</si>
  <si>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</si>
  <si>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</si>
  <si>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</si>
  <si>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</si>
  <si>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</si>
  <si>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</si>
  <si>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</si>
  <si>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</si>
  <si>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</si>
  <si>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</si>
  <si>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</si>
  <si>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</si>
  <si>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</si>
  <si>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</si>
  <si>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</si>
  <si>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</si>
  <si>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</si>
  <si>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</si>
  <si>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</si>
  <si>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</si>
  <si>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</si>
  <si>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</si>
  <si>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</si>
  <si>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</si>
  <si>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</si>
  <si>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</si>
  <si>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</si>
  <si>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</si>
  <si>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</si>
  <si>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</si>
  <si>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</si>
  <si>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</si>
  <si>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</si>
  <si>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</si>
  <si>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</si>
  <si>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</si>
  <si>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</si>
  <si>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</si>
  <si>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</si>
  <si>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</si>
  <si>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</si>
  <si>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</si>
  <si>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</si>
  <si>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</si>
  <si>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</si>
  <si>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</si>
  <si>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</si>
  <si>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</si>
  <si>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</si>
  <si>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</si>
  <si>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</si>
  <si>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</si>
  <si>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</si>
  <si>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</si>
  <si>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</si>
  <si>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</si>
  <si>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</si>
  <si>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</si>
  <si>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</si>
  <si>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</si>
  <si>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</si>
  <si>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</si>
  <si>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</si>
  <si>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</si>
  <si>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</si>
  <si>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</si>
  <si>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</si>
  <si>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</si>
  <si>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</si>
  <si>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</si>
  <si>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</si>
  <si>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</si>
  <si>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</si>
  <si>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</si>
  <si>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</si>
  <si>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</si>
  <si>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</si>
  <si>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</si>
  <si>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</si>
  <si>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</si>
  <si>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</si>
  <si>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</si>
  <si>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</si>
  <si>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</si>
  <si>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</si>
  <si>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</si>
  <si>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</si>
  <si>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</si>
  <si>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</si>
  <si>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</si>
  <si>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</si>
  <si>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</si>
  <si>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</si>
  <si>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</si>
  <si>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</si>
  <si>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</si>
  <si>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</si>
  <si>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</si>
  <si>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</si>
  <si>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</si>
  <si>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</si>
  <si>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</si>
  <si>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</si>
  <si>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</si>
  <si>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</si>
  <si>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</si>
  <si>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</si>
  <si>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</si>
  <si>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</si>
  <si>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</si>
  <si>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</si>
  <si>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</si>
  <si>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</si>
  <si>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</si>
  <si>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</si>
  <si>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</si>
  <si>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</si>
  <si>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</si>
  <si>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</si>
  <si>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</si>
  <si>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</si>
  <si>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</si>
  <si>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</si>
  <si>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</si>
  <si>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</si>
  <si>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</si>
  <si>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</si>
  <si>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</si>
  <si>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</si>
  <si>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</si>
  <si>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</si>
  <si>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</si>
  <si>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</si>
  <si>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</si>
  <si>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</si>
  <si>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</si>
  <si>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</si>
  <si>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</si>
  <si>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</si>
  <si>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</si>
  <si>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</si>
  <si>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</si>
  <si>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</si>
  <si>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</si>
  <si>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</si>
  <si>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</si>
  <si>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</si>
  <si>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</si>
  <si>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</si>
  <si>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</si>
  <si>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</si>
  <si>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</si>
  <si>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</si>
  <si>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</si>
  <si>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</si>
  <si>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</si>
  <si>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</si>
  <si>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</si>
  <si>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</si>
  <si>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</si>
  <si>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</si>
  <si>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</si>
  <si>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</si>
  <si>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</si>
  <si>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</si>
  <si>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</si>
  <si>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</si>
  <si>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</si>
  <si>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</si>
  <si>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</si>
  <si>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</si>
  <si>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</si>
  <si>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</si>
  <si>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</si>
  <si>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</si>
  <si>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</si>
  <si>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</si>
  <si>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</si>
  <si>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</si>
  <si>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</si>
  <si>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</si>
  <si>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</si>
  <si>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</si>
  <si>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</si>
  <si>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</si>
  <si>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</si>
  <si>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</si>
  <si>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</si>
  <si>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</si>
  <si>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</si>
  <si>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</si>
  <si>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</si>
  <si>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</si>
  <si>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</si>
  <si>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</si>
  <si>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</si>
  <si>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</si>
  <si>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</si>
  <si>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</si>
  <si>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</si>
  <si>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</si>
  <si>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</si>
  <si>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</si>
  <si>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</si>
  <si>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</si>
  <si>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</si>
  <si>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</si>
  <si>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</si>
  <si>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</si>
  <si>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</si>
  <si>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</si>
  <si>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</si>
  <si>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</si>
  <si>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</si>
  <si>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</si>
  <si>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</si>
  <si>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</si>
  <si>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</si>
  <si>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</si>
  <si>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</si>
  <si>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</si>
  <si>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</si>
  <si>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</si>
  <si>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</si>
  <si>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</si>
  <si>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</si>
  <si>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</si>
  <si>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</si>
  <si>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</si>
  <si>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</si>
  <si>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</si>
  <si>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</si>
  <si>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</si>
  <si>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</si>
  <si>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</si>
  <si>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</si>
  <si>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</si>
  <si>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</si>
  <si>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</si>
  <si>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</si>
  <si>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</si>
  <si>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</si>
  <si>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</si>
  <si>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</si>
  <si>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</si>
  <si>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</si>
  <si>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</si>
  <si>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</si>
  <si>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</si>
  <si>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</si>
  <si>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</si>
  <si>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</si>
  <si>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</si>
  <si>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</si>
  <si>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</si>
  <si>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</si>
  <si>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</si>
  <si>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</si>
  <si>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</si>
  <si>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</si>
  <si>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</si>
  <si>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</si>
  <si>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</si>
  <si>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</si>
  <si>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</si>
  <si>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</si>
  <si>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</si>
  <si>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</si>
  <si>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</si>
  <si>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</si>
  <si>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</si>
  <si>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</si>
  <si>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</si>
  <si>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</si>
  <si>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</si>
  <si>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</si>
  <si>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</si>
  <si>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</si>
  <si>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</si>
  <si>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</si>
  <si>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</si>
  <si>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</si>
  <si>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</si>
  <si>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</si>
  <si>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</si>
  <si>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</si>
  <si>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</si>
  <si>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</si>
  <si>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</si>
  <si>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</si>
  <si>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</si>
  <si>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</si>
  <si>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</si>
  <si>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</si>
  <si>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</si>
  <si>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</si>
  <si>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</si>
  <si>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</si>
  <si>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</si>
  <si>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</si>
  <si>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</si>
  <si>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</si>
  <si>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</si>
  <si>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</si>
  <si>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</si>
  <si>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</si>
  <si>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</si>
  <si>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</si>
  <si>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</si>
  <si>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</si>
  <si>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</si>
  <si>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</si>
  <si>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</si>
  <si>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</si>
  <si>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</si>
  <si>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</si>
  <si>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</si>
  <si>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</si>
  <si>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</si>
  <si>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</si>
  <si>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</si>
  <si>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</si>
  <si>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</si>
  <si>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</si>
  <si>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</si>
  <si>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</si>
  <si>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</si>
  <si>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</si>
  <si>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</si>
  <si>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</si>
  <si>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</si>
  <si>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</si>
  <si>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</si>
  <si>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</si>
  <si>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</si>
  <si>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</si>
  <si>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</si>
  <si>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</si>
  <si>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</si>
  <si>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</si>
  <si>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</si>
  <si>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</si>
  <si>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</si>
  <si>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</si>
  <si>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</si>
  <si>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</si>
  <si>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</si>
  <si>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</si>
  <si>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</si>
  <si>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</si>
  <si>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</si>
  <si>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</si>
  <si>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</si>
  <si>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</si>
  <si>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</si>
  <si>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</si>
  <si>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</si>
  <si>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</si>
  <si>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</si>
  <si>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</si>
  <si>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</si>
  <si>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</si>
  <si>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</si>
  <si>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</si>
  <si>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</si>
  <si>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</si>
  <si>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</si>
  <si>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</si>
  <si>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</si>
  <si>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</si>
  <si>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</si>
  <si>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</si>
  <si>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</si>
  <si>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</si>
  <si>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</si>
  <si>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</si>
  <si>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</si>
  <si>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</si>
  <si>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</si>
  <si>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</si>
  <si>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</si>
  <si>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</si>
  <si>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</si>
  <si>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</si>
  <si>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</si>
  <si>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</si>
  <si>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</si>
  <si>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</si>
  <si>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</si>
  <si>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</si>
  <si>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</si>
  <si>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</si>
  <si>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</si>
  <si>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</si>
  <si>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</si>
  <si>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</si>
  <si>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</si>
  <si>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</si>
  <si>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</si>
  <si>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</si>
  <si>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</si>
  <si>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</si>
  <si>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</si>
  <si>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</si>
  <si>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</si>
  <si>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</si>
  <si>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</si>
  <si>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</si>
  <si>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</si>
  <si>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</si>
  <si>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</si>
  <si>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</si>
  <si>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</si>
  <si>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</si>
  <si>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</si>
  <si>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</si>
  <si>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</si>
  <si>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</si>
  <si>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</si>
  <si>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</si>
  <si>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</si>
  <si>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</si>
  <si>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</si>
  <si>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</si>
  <si>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</si>
  <si>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</si>
  <si>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</si>
  <si>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</si>
  <si>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</si>
  <si>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</si>
  <si>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</si>
  <si>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</si>
  <si>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</si>
  <si>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</si>
  <si>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</si>
  <si>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</si>
  <si>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</si>
  <si>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</si>
  <si>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</si>
  <si>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</si>
  <si>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</si>
  <si>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</si>
  <si>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</si>
  <si>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</si>
  <si>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</si>
  <si>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</si>
  <si>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</si>
  <si>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</si>
  <si>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</si>
  <si>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</si>
  <si>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</si>
  <si>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</si>
  <si>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</si>
  <si>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</si>
  <si>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</si>
  <si>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</si>
  <si>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</si>
  <si>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</si>
  <si>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</si>
  <si>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</si>
  <si>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</si>
  <si>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</si>
  <si>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</si>
  <si>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</si>
  <si>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</si>
  <si>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</si>
  <si>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</si>
  <si>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</si>
  <si>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</si>
  <si>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</si>
  <si>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</si>
  <si>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</si>
  <si>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</si>
  <si>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</si>
  <si>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</si>
  <si>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</si>
  <si>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</si>
  <si>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</si>
  <si>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</si>
  <si>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</si>
  <si>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</si>
  <si>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</si>
  <si>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</si>
  <si>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</si>
  <si>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</si>
  <si>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</si>
  <si>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</si>
  <si>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</si>
  <si>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</si>
  <si>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</si>
  <si>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</si>
  <si>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</si>
  <si>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</si>
  <si>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</si>
  <si>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</si>
  <si>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</si>
  <si>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</si>
  <si>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</si>
  <si>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</si>
  <si>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</si>
  <si>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</si>
  <si>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</si>
  <si>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</si>
  <si>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</si>
  <si>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</si>
  <si>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</si>
  <si>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</si>
  <si>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</si>
  <si>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</si>
  <si>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</si>
  <si>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</si>
  <si>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</si>
  <si>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</si>
  <si>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</si>
  <si>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</si>
  <si>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</si>
  <si>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</si>
  <si>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</si>
  <si>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</si>
  <si>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</si>
  <si>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</si>
  <si>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</si>
  <si>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</si>
  <si>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</si>
  <si>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</si>
  <si>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</si>
  <si>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</si>
  <si>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</si>
  <si>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</si>
  <si>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</si>
  <si>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</si>
  <si>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</si>
  <si>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</si>
  <si>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</si>
  <si>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</si>
  <si>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</si>
  <si>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</si>
  <si>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</si>
  <si>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</si>
  <si>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</si>
  <si>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</si>
  <si>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</si>
  <si>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</si>
  <si>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</si>
  <si>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</si>
  <si>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</si>
  <si>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</si>
  <si>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</si>
  <si>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</si>
  <si>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</si>
  <si>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</si>
  <si>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</si>
  <si>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</si>
  <si>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</si>
  <si>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</si>
  <si>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</si>
  <si>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</si>
  <si>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</si>
  <si>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</si>
  <si>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</si>
  <si>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</si>
  <si>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</si>
  <si>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</si>
  <si>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</si>
  <si>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</si>
  <si>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</si>
  <si>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</si>
  <si>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</si>
  <si>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</si>
  <si>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</si>
  <si>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</si>
  <si>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</si>
  <si>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</si>
  <si>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</si>
  <si>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</si>
  <si>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</si>
  <si>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</si>
  <si>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</si>
  <si>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</si>
  <si>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</si>
  <si>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</si>
  <si>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</si>
  <si>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</si>
  <si>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</si>
  <si>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</si>
  <si>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</si>
  <si>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</si>
  <si>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</si>
  <si>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</si>
  <si>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</si>
  <si>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</si>
  <si>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</si>
  <si>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</si>
  <si>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</si>
  <si>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</si>
  <si>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</si>
  <si>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</si>
  <si>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</si>
  <si>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</si>
  <si>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</si>
  <si>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</si>
  <si>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</si>
  <si>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</si>
  <si>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</si>
  <si>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</si>
  <si>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</si>
  <si>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</si>
  <si>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</si>
  <si>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</si>
  <si>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</si>
  <si>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</si>
  <si>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</si>
  <si>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</si>
  <si>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</si>
  <si>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</si>
  <si>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</si>
  <si>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</si>
  <si>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</si>
  <si>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</si>
  <si>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</si>
  <si>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</si>
  <si>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</si>
  <si>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</si>
  <si>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</si>
  <si>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</si>
  <si>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</si>
  <si>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</si>
  <si>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</si>
  <si>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</si>
  <si>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</si>
  <si>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</si>
  <si>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</si>
  <si>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</si>
  <si>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</si>
  <si>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</si>
  <si>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</si>
  <si>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</si>
  <si>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</si>
  <si>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</si>
  <si>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</si>
  <si>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</si>
  <si>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</si>
  <si>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</si>
  <si>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</si>
  <si>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</si>
  <si>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</si>
  <si>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</si>
  <si>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</si>
  <si>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</si>
  <si>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</si>
  <si>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</si>
  <si>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</si>
  <si>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</si>
  <si>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</si>
  <si>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</si>
  <si>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</si>
  <si>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</si>
  <si>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</si>
  <si>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</si>
  <si>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</si>
  <si>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</si>
  <si>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</si>
  <si>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</si>
  <si>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</si>
  <si>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</si>
  <si>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</si>
  <si>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</si>
  <si>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</si>
  <si>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</si>
  <si>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</si>
  <si>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</si>
  <si>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</si>
  <si>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</si>
  <si>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</si>
  <si>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</si>
  <si>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</si>
  <si>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</si>
  <si>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</si>
  <si>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</si>
  <si>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</si>
  <si>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</si>
  <si>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</si>
  <si>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</si>
  <si>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</si>
  <si>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</si>
  <si>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</si>
  <si>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</si>
  <si>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</si>
  <si>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</si>
  <si>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</si>
  <si>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</si>
  <si>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</si>
  <si>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</si>
  <si>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</si>
  <si>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</si>
  <si>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</si>
  <si>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</si>
  <si>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</si>
  <si>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</si>
  <si>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</si>
  <si>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</si>
  <si>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</si>
  <si>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</si>
  <si>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</si>
  <si>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</si>
  <si>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</si>
  <si>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</si>
  <si>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</si>
  <si>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</si>
  <si>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</si>
  <si>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</si>
  <si>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</si>
  <si>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</si>
  <si>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</si>
  <si>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</si>
  <si>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</si>
  <si>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</si>
  <si>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</si>
  <si>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</si>
  <si>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</si>
  <si>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</si>
  <si>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</si>
  <si>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</si>
  <si>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</si>
  <si>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</si>
  <si>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</si>
  <si>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</si>
  <si>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</si>
  <si>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</si>
  <si>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</si>
  <si>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</si>
  <si>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</si>
  <si>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</si>
  <si>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</si>
  <si>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</si>
  <si>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</si>
  <si>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</si>
  <si>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</si>
  <si>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</si>
  <si>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</si>
  <si>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</si>
  <si>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</si>
  <si>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</si>
  <si>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</si>
  <si>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</si>
  <si>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</si>
  <si>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</si>
  <si>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</si>
  <si>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</si>
  <si>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</si>
  <si>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</si>
  <si>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</si>
  <si>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</si>
  <si>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</si>
  <si>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</si>
  <si>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</si>
  <si>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</si>
  <si>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</si>
  <si>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</si>
  <si>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</si>
  <si>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</si>
  <si>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</si>
  <si>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</si>
  <si>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</si>
  <si>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</si>
  <si>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</si>
  <si>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</si>
  <si>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</si>
  <si>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</si>
  <si>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</si>
  <si>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</si>
  <si>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</si>
  <si>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</si>
  <si>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</si>
  <si>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</si>
  <si>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</si>
  <si>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</si>
  <si>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</si>
  <si>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</si>
  <si>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</si>
  <si>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</si>
  <si>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</si>
  <si>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</si>
  <si>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</si>
  <si>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</si>
  <si>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</si>
  <si>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</si>
  <si>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</si>
  <si>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</si>
  <si>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</si>
  <si>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</si>
  <si>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</si>
  <si>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</si>
  <si>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</si>
  <si>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</si>
  <si>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</si>
  <si>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</si>
  <si>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</si>
  <si>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</si>
  <si>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</si>
  <si>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</si>
  <si>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</si>
  <si>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</si>
  <si>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</si>
  <si>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</si>
  <si>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</si>
  <si>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</si>
  <si>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</si>
  <si>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</si>
  <si>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</si>
  <si>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</si>
  <si>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</si>
  <si>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</si>
  <si>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</si>
  <si>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</si>
  <si>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</si>
  <si>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</si>
  <si>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</si>
  <si>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</si>
  <si>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</si>
  <si>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</si>
  <si>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</si>
  <si>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</si>
  <si>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</si>
  <si>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</si>
  <si>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</si>
  <si>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</si>
  <si>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</si>
  <si>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</si>
  <si>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</si>
  <si>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</si>
  <si>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</si>
  <si>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</si>
  <si>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</si>
  <si>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</si>
  <si>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</si>
  <si>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</si>
  <si>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</si>
  <si>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</si>
  <si>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</si>
  <si>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</si>
  <si>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</si>
  <si>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</si>
  <si>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</si>
  <si>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</si>
  <si>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</si>
  <si>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</si>
  <si>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</si>
  <si>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</si>
  <si>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</si>
  <si>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</si>
  <si>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</si>
  <si>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</si>
  <si>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</si>
  <si>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</si>
  <si>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</si>
  <si>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</si>
  <si>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</si>
  <si>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</si>
  <si>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</si>
  <si>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</si>
  <si>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</si>
  <si>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</si>
  <si>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</si>
  <si>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</si>
  <si>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</si>
  <si>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</si>
  <si>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</si>
  <si>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</si>
  <si>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</si>
  <si>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</si>
  <si>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</si>
  <si>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</si>
  <si>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</si>
  <si>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</si>
  <si>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</si>
  <si>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</si>
  <si>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</si>
  <si>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</si>
  <si>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</si>
  <si>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</si>
  <si>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</si>
  <si>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</si>
  <si>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</si>
  <si>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</si>
  <si>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</si>
  <si>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</si>
  <si>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</si>
  <si>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</si>
  <si>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</si>
  <si>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</si>
  <si>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</si>
  <si>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</si>
  <si>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</si>
  <si>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</si>
  <si>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</si>
  <si>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</si>
  <si>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</si>
  <si>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</si>
  <si>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</si>
  <si>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</si>
  <si>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</si>
  <si>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</si>
  <si>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</si>
  <si>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</si>
  <si>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</si>
  <si>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</si>
  <si>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</si>
  <si>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</si>
  <si>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</si>
  <si>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</si>
  <si>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</si>
  <si>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</si>
  <si>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</si>
  <si>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</si>
  <si>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</si>
  <si>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</si>
  <si>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</si>
  <si>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</si>
  <si>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</si>
  <si>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</si>
  <si>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</si>
  <si>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</si>
  <si>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</si>
  <si>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</si>
  <si>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</si>
  <si>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</si>
  <si>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</si>
  <si>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</si>
  <si>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</si>
  <si>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</si>
  <si>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</si>
  <si>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</si>
  <si>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</si>
  <si>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</si>
  <si>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</si>
  <si>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</si>
  <si>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</si>
  <si>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</si>
  <si>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</si>
  <si>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</si>
  <si>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</si>
  <si>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</si>
  <si>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</si>
  <si>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</si>
  <si>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</si>
  <si>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</si>
  <si>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</si>
  <si>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</si>
  <si>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</si>
  <si>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</si>
  <si>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</si>
  <si>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</si>
  <si>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</si>
  <si>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</si>
  <si>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</si>
  <si>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</si>
  <si>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</si>
  <si>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</si>
  <si>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</si>
  <si>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</si>
  <si>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</si>
  <si>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</si>
  <si>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</si>
  <si>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</si>
  <si>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</si>
  <si>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</si>
  <si>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</si>
  <si>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</si>
  <si>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</si>
  <si>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</si>
  <si>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</si>
  <si>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</si>
  <si>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</si>
  <si>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</si>
  <si>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</si>
  <si>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</si>
  <si>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</si>
  <si>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</si>
  <si>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</si>
  <si>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</si>
  <si>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</si>
  <si>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</si>
  <si>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</si>
  <si>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</si>
  <si>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</si>
  <si>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</si>
  <si>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</si>
  <si>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</si>
  <si>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</si>
  <si>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</si>
  <si>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</si>
  <si>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</si>
  <si>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</si>
  <si>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</si>
  <si>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</si>
  <si>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</si>
  <si>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</si>
  <si>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</si>
  <si>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</si>
  <si>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</si>
  <si>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</si>
  <si>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</si>
  <si>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</si>
  <si>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</si>
  <si>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</si>
  <si>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</si>
  <si>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</si>
  <si>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</si>
  <si>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</si>
  <si>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</si>
  <si>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</si>
  <si>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</si>
  <si>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</si>
  <si>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</si>
  <si>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</si>
  <si>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</si>
  <si>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</si>
  <si>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</si>
  <si>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</si>
  <si>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</si>
  <si>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</si>
  <si>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</si>
  <si>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</si>
  <si>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</si>
  <si>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</si>
  <si>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</si>
  <si>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</si>
  <si>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</si>
  <si>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</si>
  <si>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</si>
  <si>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</si>
  <si>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</si>
  <si>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</si>
  <si>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</si>
  <si>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</si>
  <si>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</si>
  <si>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</si>
  <si>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</si>
  <si>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</si>
  <si>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</si>
  <si>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</si>
  <si>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</si>
  <si>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</si>
  <si>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</si>
  <si>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</si>
  <si>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</si>
  <si>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</si>
  <si>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</si>
  <si>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</si>
  <si>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</si>
  <si>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</si>
  <si>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</si>
  <si>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</si>
  <si>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</si>
  <si>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</si>
  <si>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</si>
  <si>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</si>
  <si>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</si>
  <si>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</si>
  <si>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</si>
  <si>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</si>
  <si>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</si>
  <si>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</si>
  <si>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</si>
  <si>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</si>
  <si>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</si>
  <si>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</si>
  <si>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</si>
  <si>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</si>
  <si>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</si>
  <si>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</si>
  <si>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</si>
  <si>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</si>
  <si>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</si>
  <si>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</si>
  <si>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</si>
  <si>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</si>
  <si>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</si>
  <si>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</si>
  <si>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</si>
  <si>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</si>
  <si>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</si>
  <si>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</si>
  <si>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</si>
  <si>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</si>
  <si>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</si>
  <si>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</si>
  <si>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</si>
  <si>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</si>
  <si>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</si>
  <si>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</si>
  <si>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</si>
  <si>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</si>
  <si>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</si>
  <si>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</si>
  <si>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</si>
  <si>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</si>
  <si>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</si>
  <si>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</si>
  <si>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</si>
  <si>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</si>
  <si>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</si>
  <si>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</si>
  <si>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</si>
  <si>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</si>
  <si>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</si>
  <si>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</si>
  <si>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</si>
  <si>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</si>
  <si>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</si>
  <si>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</si>
  <si>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</si>
  <si>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</si>
  <si>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</si>
  <si>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</si>
  <si>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</si>
  <si>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</si>
  <si>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</si>
  <si>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</si>
  <si>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</si>
  <si>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</si>
  <si>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</si>
  <si>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</si>
  <si>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</si>
  <si>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</si>
  <si>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</si>
  <si>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</si>
  <si>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</si>
  <si>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</si>
  <si>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</si>
  <si>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</si>
  <si>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</si>
  <si>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</si>
  <si>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</si>
  <si>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</si>
  <si>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</si>
  <si>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</si>
  <si>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</si>
  <si>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</si>
  <si>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</si>
  <si>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</si>
  <si>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</si>
  <si>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</si>
  <si>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</si>
  <si>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</si>
  <si>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</si>
  <si>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</si>
  <si>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</si>
  <si>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</si>
  <si>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</si>
  <si>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</si>
  <si>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</si>
  <si>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</si>
  <si>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</si>
  <si>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</si>
  <si>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</si>
  <si>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</si>
  <si>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</si>
  <si>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</si>
  <si>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</si>
  <si>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</si>
  <si>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</si>
  <si>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</si>
  <si>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</si>
  <si>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</si>
  <si>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</si>
  <si>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</si>
  <si>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</si>
  <si>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</si>
  <si>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</si>
  <si>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</si>
  <si>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</si>
  <si>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</si>
  <si>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</si>
  <si>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</si>
  <si>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</si>
  <si>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</si>
  <si>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</si>
  <si>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</si>
  <si>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</si>
  <si>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</si>
  <si>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</si>
  <si>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</si>
  <si>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</si>
  <si>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</si>
  <si>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</si>
  <si>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</si>
  <si>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</si>
  <si>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</si>
  <si>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</si>
  <si>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</si>
  <si>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</si>
  <si>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</si>
  <si>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</si>
  <si>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</si>
  <si>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</si>
  <si>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</si>
  <si>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</si>
  <si>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</si>
  <si>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</si>
  <si>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</si>
  <si>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</si>
  <si>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</si>
  <si>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</si>
  <si>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</si>
  <si>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</si>
  <si>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</si>
  <si>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</si>
  <si>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</si>
  <si>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</si>
  <si>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</si>
  <si>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</si>
  <si>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</si>
  <si>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</si>
  <si>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</si>
  <si>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</si>
  <si>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</si>
  <si>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</si>
  <si>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</si>
  <si>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</si>
  <si>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</si>
  <si>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</si>
  <si>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</si>
  <si>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</si>
  <si>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</si>
  <si>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</si>
  <si>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</si>
  <si>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</si>
  <si>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</si>
  <si>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</si>
  <si>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</si>
  <si>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</si>
  <si>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</si>
  <si>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</si>
  <si>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</si>
  <si>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</si>
  <si>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</si>
  <si>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</si>
  <si>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</si>
  <si>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</si>
  <si>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</si>
  <si>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</si>
  <si>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</si>
  <si>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</si>
  <si>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</si>
  <si>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</si>
  <si>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</si>
  <si>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</si>
  <si>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</si>
  <si>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</si>
  <si>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</si>
  <si>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</si>
  <si>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</si>
  <si>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</si>
  <si>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</si>
  <si>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</si>
  <si>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</si>
  <si>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</si>
  <si>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</si>
  <si>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</si>
  <si>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</si>
  <si>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</si>
  <si>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</si>
  <si>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</si>
  <si>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</si>
  <si>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</si>
  <si>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</si>
  <si>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</si>
  <si>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</si>
  <si>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</si>
  <si>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</si>
  <si>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</si>
  <si>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</si>
  <si>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</si>
  <si>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</si>
  <si>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</si>
  <si>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</si>
  <si>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</si>
  <si>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</si>
  <si>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</si>
  <si>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</si>
  <si>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</si>
  <si>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</si>
  <si>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</si>
  <si>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</si>
  <si>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</si>
  <si>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</si>
  <si>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</si>
  <si>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</si>
  <si>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</si>
  <si>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</si>
  <si>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</si>
  <si>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</si>
  <si>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</si>
  <si>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</si>
  <si>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</si>
  <si>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</si>
  <si>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</si>
  <si>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</si>
  <si>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</si>
  <si>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</si>
  <si>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</si>
  <si>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</si>
  <si>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</si>
  <si>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</si>
  <si>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</si>
  <si>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</si>
  <si>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</si>
  <si>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</si>
  <si>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</si>
  <si>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</si>
  <si>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</si>
  <si>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</si>
  <si>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</si>
  <si>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</si>
  <si>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</si>
  <si>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</si>
  <si>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</si>
  <si>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</si>
  <si>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</si>
  <si>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</si>
  <si>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</si>
  <si>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</si>
  <si>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</si>
  <si>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</si>
  <si>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</si>
  <si>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</si>
  <si>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</si>
  <si>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</si>
  <si>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</si>
  <si>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</si>
  <si>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</si>
  <si>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</si>
  <si>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</si>
  <si>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</si>
  <si>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</si>
  <si>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</si>
  <si>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</si>
  <si>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</si>
  <si>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</si>
  <si>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</si>
  <si>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</si>
  <si>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</si>
  <si>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</si>
  <si>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</si>
  <si>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</si>
  <si>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</si>
  <si>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</si>
  <si>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</si>
  <si>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</si>
  <si>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</si>
  <si>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</si>
  <si>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</si>
  <si>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</si>
  <si>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</si>
  <si>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</si>
  <si>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</si>
  <si>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</si>
  <si>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</si>
  <si>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</si>
  <si>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</si>
  <si>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</si>
  <si>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</si>
  <si>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</si>
  <si>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</si>
  <si>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</si>
  <si>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</si>
  <si>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</si>
  <si>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</si>
  <si>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</si>
  <si>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</si>
  <si>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</si>
  <si>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</si>
  <si>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</si>
  <si>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</si>
  <si>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</si>
  <si>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</si>
  <si>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</si>
  <si>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</si>
  <si>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</si>
  <si>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</si>
  <si>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</si>
  <si>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</si>
  <si>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</si>
  <si>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</si>
  <si>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</si>
  <si>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</si>
  <si>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</si>
  <si>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</si>
  <si>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</si>
  <si>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</si>
  <si>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</si>
  <si>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</si>
  <si>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</si>
  <si>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</si>
  <si>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</si>
  <si>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</si>
  <si>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</si>
  <si>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</si>
  <si>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</si>
  <si>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</si>
  <si>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</si>
  <si>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</si>
  <si>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</si>
  <si>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</si>
  <si>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</si>
  <si>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</si>
  <si>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</si>
  <si>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</si>
  <si>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</si>
  <si>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</si>
  <si>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</si>
  <si>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</si>
  <si>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</si>
  <si>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</si>
  <si>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</si>
  <si>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</si>
  <si>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</si>
  <si>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</si>
  <si>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</si>
  <si>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</si>
  <si>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</si>
  <si>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</si>
  <si>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</si>
  <si>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</si>
  <si>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</si>
  <si>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</si>
  <si>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</si>
  <si>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</si>
  <si>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</si>
  <si>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</si>
  <si>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</si>
  <si>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</si>
  <si>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</si>
  <si>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</si>
  <si>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</si>
  <si>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</si>
  <si>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</si>
  <si>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</si>
  <si>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</si>
  <si>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</si>
  <si>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</si>
  <si>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</si>
  <si>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</si>
  <si>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</si>
  <si>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</si>
  <si>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</si>
  <si>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</si>
  <si>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</si>
  <si>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</si>
  <si>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</si>
  <si>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</si>
  <si>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</si>
  <si>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</si>
  <si>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</si>
  <si>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</si>
  <si>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</si>
  <si>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</si>
  <si>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</si>
  <si>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</si>
  <si>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</si>
  <si>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</si>
  <si>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</si>
  <si>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</si>
  <si>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</si>
  <si>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</si>
  <si>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</si>
  <si>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</si>
  <si>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</si>
  <si>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</si>
  <si>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</si>
  <si>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</si>
  <si>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</si>
  <si>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</si>
  <si>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</si>
  <si>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</si>
  <si>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</si>
  <si>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</si>
  <si>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</si>
  <si>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</si>
  <si>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</si>
  <si>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</si>
  <si>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</si>
  <si>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</si>
  <si>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</si>
  <si>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</si>
  <si>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</si>
  <si>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</si>
  <si>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</si>
  <si>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</si>
  <si>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</si>
  <si>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</si>
  <si>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</si>
  <si>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</si>
  <si>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</si>
  <si>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</si>
  <si>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</si>
  <si>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</si>
  <si>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</si>
  <si>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</si>
  <si>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</si>
  <si>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</si>
  <si>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</si>
  <si>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</si>
  <si>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</si>
  <si>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</si>
  <si>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</si>
  <si>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</si>
  <si>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</si>
  <si>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</si>
  <si>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</si>
  <si>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</si>
  <si>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</si>
  <si>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</si>
  <si>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</si>
  <si>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</si>
  <si>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</si>
  <si>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</si>
  <si>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</si>
  <si>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</si>
  <si>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</si>
  <si>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</si>
  <si>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</si>
  <si>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</si>
  <si>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</si>
  <si>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</si>
  <si>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</si>
  <si>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</si>
  <si>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</si>
  <si>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</si>
  <si>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</si>
  <si>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</si>
  <si>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</si>
  <si>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</si>
  <si>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</si>
  <si>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</si>
  <si>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</si>
  <si>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</si>
  <si>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</si>
  <si>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</si>
  <si>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</si>
  <si>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</si>
  <si>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</si>
  <si>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</si>
  <si>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</si>
  <si>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</si>
  <si>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</si>
  <si>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</si>
  <si>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</si>
  <si>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</si>
  <si>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</si>
  <si>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</si>
  <si>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</si>
  <si>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</si>
  <si>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</si>
  <si>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</si>
  <si>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</si>
  <si>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</si>
  <si>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</si>
  <si>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</si>
  <si>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</si>
  <si>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</si>
  <si>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</si>
  <si>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</si>
  <si>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</si>
  <si>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</si>
  <si>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</si>
  <si>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</si>
  <si>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</si>
  <si>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</si>
  <si>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</si>
  <si>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</si>
  <si>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</si>
  <si>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</si>
  <si>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</si>
  <si>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</si>
  <si>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</si>
  <si>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</si>
  <si>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</si>
  <si>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</si>
  <si>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</si>
  <si>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</si>
  <si>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</si>
  <si>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</si>
  <si>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</si>
  <si>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</si>
  <si>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</si>
  <si>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</si>
  <si>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</si>
  <si>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</si>
  <si>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</si>
  <si>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</si>
  <si>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</si>
  <si>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</si>
  <si>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</si>
  <si>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</si>
  <si>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</si>
  <si>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</si>
  <si>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</si>
  <si>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</si>
  <si>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</si>
  <si>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</si>
  <si>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</si>
  <si>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</si>
  <si>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</si>
  <si>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</si>
  <si>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</si>
  <si>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</si>
  <si>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</si>
  <si>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</si>
  <si>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</si>
  <si>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</si>
  <si>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</si>
  <si>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</si>
  <si>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</si>
  <si>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</si>
  <si>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</si>
  <si>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</si>
  <si>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</si>
  <si>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</si>
  <si>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</si>
  <si>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</si>
  <si>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</si>
  <si>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</si>
  <si>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</si>
  <si>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</si>
  <si>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</si>
  <si>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</si>
  <si>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</si>
  <si>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</si>
  <si>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</si>
  <si>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</si>
  <si>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</si>
  <si>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</si>
  <si>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</si>
  <si>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</si>
  <si>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</si>
  <si>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</si>
  <si>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</si>
  <si>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</si>
  <si>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</si>
  <si>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</si>
  <si>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</si>
  <si>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</si>
  <si>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</si>
  <si>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</si>
  <si>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</si>
  <si>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</si>
  <si>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</si>
  <si>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</si>
  <si>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</si>
  <si>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</si>
  <si>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</si>
  <si>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</si>
  <si>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</si>
  <si>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</si>
  <si>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</si>
  <si>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</si>
  <si>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</si>
  <si>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</si>
  <si>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</si>
  <si>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</si>
  <si>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</si>
  <si>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</si>
  <si>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</si>
  <si>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</si>
  <si>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</si>
  <si>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</si>
  <si>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</si>
  <si>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</si>
  <si>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</si>
  <si>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</si>
  <si>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</si>
  <si>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</si>
  <si>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</si>
  <si>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</si>
  <si>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</si>
  <si>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</si>
  <si>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</si>
  <si>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</si>
  <si>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</si>
  <si>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</si>
  <si>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</si>
  <si>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</si>
  <si>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</si>
  <si>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</si>
  <si>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</si>
  <si>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</si>
  <si>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</si>
  <si>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</si>
  <si>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</si>
  <si>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</si>
  <si>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</si>
  <si>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</si>
  <si>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</si>
  <si>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</si>
  <si>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</si>
  <si>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</si>
  <si>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</si>
  <si>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</si>
  <si>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</si>
  <si>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</si>
  <si>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</si>
  <si>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</si>
  <si>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</si>
  <si>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</si>
  <si>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</si>
  <si>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</si>
  <si>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</si>
  <si>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</si>
  <si>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</si>
  <si>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</si>
  <si>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</si>
  <si>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</si>
  <si>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</si>
  <si>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</si>
  <si>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</si>
  <si>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</si>
  <si>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</si>
  <si>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</si>
  <si>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</si>
  <si>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</si>
  <si>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</si>
  <si>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</si>
  <si>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</si>
  <si>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</si>
  <si>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</si>
  <si>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</si>
  <si>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</si>
  <si>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</si>
  <si>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</si>
  <si>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</si>
  <si>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</si>
  <si>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</si>
  <si>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</si>
  <si>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</si>
  <si>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</si>
  <si>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</si>
  <si>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</si>
  <si>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</si>
  <si>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</si>
  <si>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</si>
  <si>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</si>
  <si>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</si>
  <si>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</si>
  <si>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</si>
  <si>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</si>
  <si>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</si>
  <si>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</si>
  <si>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</si>
  <si>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</si>
  <si>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</si>
  <si>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</si>
  <si>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</si>
  <si>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</si>
  <si>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</si>
  <si>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</si>
  <si>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</si>
  <si>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</si>
  <si>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</si>
  <si>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</si>
  <si>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</si>
  <si>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</si>
  <si>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</si>
  <si>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</si>
  <si>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</si>
  <si>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</si>
  <si>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</si>
  <si>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</si>
  <si>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</si>
  <si>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</si>
  <si>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</si>
  <si>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</si>
  <si>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</si>
  <si>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</si>
  <si>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</si>
  <si>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</si>
  <si>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</si>
  <si>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</si>
  <si>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</si>
  <si>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</si>
  <si>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</si>
  <si>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</si>
  <si>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</si>
  <si>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</si>
  <si>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</si>
  <si>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</si>
  <si>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</si>
  <si>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</si>
  <si>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</si>
  <si>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</si>
  <si>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</si>
  <si>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</si>
  <si>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</si>
  <si>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</si>
  <si>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</si>
  <si>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</si>
  <si>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</si>
  <si>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</si>
  <si>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</si>
  <si>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</si>
  <si>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</si>
  <si>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</si>
  <si>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</si>
  <si>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</si>
  <si>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</si>
  <si>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</si>
  <si>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</si>
  <si>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</si>
  <si>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</si>
  <si>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</si>
  <si>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</si>
  <si>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</si>
  <si>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</si>
  <si>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</si>
  <si>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</si>
  <si>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</si>
  <si>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</si>
  <si>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</si>
  <si>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</si>
  <si>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</si>
  <si>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</si>
  <si>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</si>
  <si>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</si>
  <si>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</si>
  <si>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</si>
  <si>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</si>
  <si>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</si>
  <si>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</si>
  <si>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</si>
  <si>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</si>
  <si>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</si>
  <si>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</si>
  <si>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</si>
  <si>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</si>
  <si>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</si>
  <si>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</si>
  <si>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</si>
  <si>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</si>
  <si>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</si>
  <si>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</si>
  <si>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</si>
  <si>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</si>
  <si>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</si>
  <si>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</si>
  <si>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</si>
  <si>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</si>
  <si>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</si>
  <si>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</si>
  <si>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</si>
  <si>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</si>
  <si>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</si>
  <si>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</si>
  <si>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</si>
  <si>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</si>
  <si>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</si>
  <si>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</si>
  <si>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</si>
  <si>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</si>
  <si>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</si>
  <si>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</si>
  <si>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</si>
  <si>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</si>
  <si>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</si>
  <si>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</si>
  <si>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</si>
  <si>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</si>
  <si>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</si>
  <si>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</si>
  <si>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</si>
  <si>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</si>
  <si>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</si>
  <si>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</si>
  <si>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</si>
  <si>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</si>
  <si>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</si>
  <si>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</si>
  <si>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</si>
  <si>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</si>
  <si>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</si>
  <si>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</si>
  <si>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</si>
  <si>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</si>
  <si>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</si>
  <si>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</si>
  <si>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</si>
  <si>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</si>
  <si>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</si>
  <si>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</si>
  <si>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</si>
  <si>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</si>
  <si>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</si>
  <si>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</si>
  <si>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</si>
  <si>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</si>
  <si>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</si>
  <si>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</si>
  <si>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</si>
  <si>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</si>
  <si>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</si>
  <si>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</si>
  <si>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</si>
  <si>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</si>
  <si>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</si>
  <si>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</si>
  <si>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</si>
  <si>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</si>
  <si>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</si>
  <si>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</si>
  <si>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</si>
  <si>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</si>
  <si>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</si>
  <si>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</si>
  <si>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</si>
  <si>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</si>
  <si>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</si>
  <si>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</si>
  <si>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</si>
  <si>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</si>
  <si>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</si>
  <si>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</si>
  <si>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</si>
  <si>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</si>
  <si>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</si>
  <si>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</si>
  <si>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</si>
  <si>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</si>
  <si>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</si>
  <si>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</si>
  <si>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</si>
  <si>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</si>
  <si>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</si>
  <si>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</si>
  <si>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</si>
  <si>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</si>
  <si>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</si>
  <si>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</si>
  <si>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</si>
  <si>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</si>
  <si>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</si>
  <si>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</si>
  <si>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</si>
  <si>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</si>
  <si>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</si>
  <si>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</si>
  <si>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</si>
  <si>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</si>
  <si>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</si>
  <si>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</si>
  <si>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</si>
  <si>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</si>
  <si>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</si>
  <si>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</si>
  <si>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</si>
  <si>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</si>
  <si>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</si>
  <si>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</si>
  <si>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</si>
  <si>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</si>
  <si>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</si>
  <si>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</si>
  <si>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</si>
  <si>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</si>
  <si>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</si>
  <si>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</si>
  <si>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</si>
  <si>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</si>
  <si>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</si>
  <si>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</si>
  <si>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</si>
  <si>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</si>
  <si>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</si>
  <si>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</si>
  <si>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</si>
  <si>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</si>
  <si>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</si>
  <si>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</si>
  <si>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</si>
  <si>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</si>
  <si>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</si>
  <si>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</si>
  <si>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</si>
  <si>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</si>
  <si>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</si>
  <si>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</si>
  <si>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</si>
  <si>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</si>
  <si>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</si>
  <si>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</si>
  <si>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</si>
  <si>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</si>
  <si>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</si>
  <si>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</si>
  <si>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</si>
  <si>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</si>
  <si>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</si>
  <si>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</si>
  <si>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</si>
  <si>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</si>
  <si>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</si>
  <si>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</si>
  <si>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</si>
  <si>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</si>
  <si>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</si>
  <si>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</si>
  <si>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</si>
  <si>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</si>
  <si>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</si>
  <si>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</si>
  <si>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</si>
  <si>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</si>
  <si>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</si>
  <si>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</si>
  <si>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</si>
  <si>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</si>
  <si>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</si>
  <si>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</si>
  <si>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</si>
  <si>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</si>
  <si>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</si>
  <si>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</si>
  <si>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</si>
  <si>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</si>
  <si>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Reporting Date: 2025-10-16</t>
  </si>
  <si>
    <t>Cut-off Date: 2025-09-30</t>
  </si>
  <si>
    <t>www.dlr.dk</t>
  </si>
  <si>
    <t>Contact name</t>
  </si>
  <si>
    <t>Jakob Kongsgaard Olsson</t>
  </si>
  <si>
    <t>Contact email address</t>
  </si>
  <si>
    <t>jko@dlr.dk</t>
  </si>
  <si>
    <t>Kapitalcenter</t>
  </si>
  <si>
    <t>B</t>
  </si>
  <si>
    <t>Y</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</si>
  <si>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</si>
  <si>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</si>
  <si>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</si>
  <si>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</si>
  <si>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</si>
  <si>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</si>
  <si>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</si>
  <si>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</si>
  <si>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</si>
  <si>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</si>
  <si>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</si>
  <si>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</si>
  <si>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</si>
  <si>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</si>
  <si>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</si>
  <si>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</si>
  <si>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</si>
  <si>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</si>
  <si>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</si>
  <si>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</si>
  <si>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</si>
  <si>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</si>
  <si>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</si>
  <si>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</si>
  <si>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</si>
  <si>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</si>
  <si>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</si>
  <si>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</si>
  <si>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</si>
  <si>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</si>
  <si>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</si>
  <si>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</si>
  <si>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</si>
  <si>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</si>
  <si>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</si>
  <si>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</si>
  <si>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</si>
  <si>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</si>
  <si>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</si>
  <si>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</si>
  <si>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</si>
  <si>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</si>
  <si>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</si>
  <si>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</si>
  <si>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</si>
  <si>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</si>
  <si>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</si>
  <si>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</si>
  <si>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</si>
  <si>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</si>
  <si>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</si>
  <si>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</si>
  <si>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</si>
  <si>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</si>
  <si>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</si>
  <si>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</si>
  <si>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</si>
  <si>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</si>
  <si>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</si>
  <si>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</si>
  <si>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</si>
  <si>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</si>
  <si>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</si>
  <si>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</si>
  <si>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</si>
  <si>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</si>
  <si>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B</t>
  </si>
  <si>
    <t>DLR Kredit A/S :: Covered Bond Label</t>
  </si>
  <si>
    <t>S&amp;P OC (%)</t>
  </si>
  <si>
    <t>To Frontpage</t>
  </si>
  <si>
    <t>Seasoning defined by duration of customer relationship, calculated from the first disbursement of a mortgage loan.</t>
  </si>
  <si>
    <t>Seasoning</t>
  </si>
  <si>
    <t>Table M9-10</t>
  </si>
  <si>
    <t xml:space="preserve">General practice in Danish market </t>
  </si>
  <si>
    <t>General explanation</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</si>
  <si>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</si>
  <si>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</si>
  <si>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</si>
  <si>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</si>
  <si>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</si>
  <si>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</si>
  <si>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Money market based loans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</si>
  <si>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</si>
  <si>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</si>
  <si>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</si>
  <si>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</si>
  <si>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</si>
  <si>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Index Loans</t>
  </si>
  <si>
    <t>Table M6-M8</t>
  </si>
  <si>
    <t>Property, that can not be placed in the categories above, fx unused land or green energy plants.  Max LTV 70 % (legislation).</t>
  </si>
  <si>
    <t>Property used for education, kindergardens, museums and other buildings for public use. Max LTV  70 % (legislation).</t>
  </si>
  <si>
    <t>Social and cultural purposes</t>
  </si>
  <si>
    <t>Property and land for agricultural use. Max LTV 70 % (legislation). Lending from 60 - 70 % LTV however only against additional collateral.</t>
  </si>
  <si>
    <t>Office property and retail buildings for own use or for rent. Max LTV 60 % (legislation).</t>
  </si>
  <si>
    <t>Office and Business</t>
  </si>
  <si>
    <t>Industrial and manufacturing buildings and warehouses for own use or for renting. Max LTV 60 % (legislation).</t>
  </si>
  <si>
    <t>Manufacturing and Manual Industries</t>
  </si>
  <si>
    <t>Residential property rented out to private tenants. Max LTV 80 % (legislation).</t>
  </si>
  <si>
    <t>Private rental</t>
  </si>
  <si>
    <t>Residential property owned and administered by the cooperative and used by the members of the cooperative.  Max LTV 80 % (legislation).</t>
  </si>
  <si>
    <t>Cooperative Housing</t>
  </si>
  <si>
    <t>Residential rental properties subsidised by the goverment. Max LTV 80 % (legislation). LTVs above 80 % can be granted against full government guarantee.</t>
  </si>
  <si>
    <t>Subsidised Housing</t>
  </si>
  <si>
    <t>Holiday houses for owner's own use or for subletting. Max LTV 60 % (legislation).</t>
  </si>
  <si>
    <t>Holiday houses</t>
  </si>
  <si>
    <t>Private owned residential properties used by the owner,  Max LTV 80 % (legislation).</t>
  </si>
  <si>
    <t>Owner-occupied homes</t>
  </si>
  <si>
    <t>Table M1-M5</t>
  </si>
  <si>
    <t>No, (due to Danish legislation) asset substitution is not allowed/possible.</t>
  </si>
  <si>
    <t>Asset substitution in cover pool allowed?</t>
  </si>
  <si>
    <t>Yes, the mortgage bank is an intermediary between persons requiring loans for the purchase of real properties and investors funding the loans by purchasing bonds.</t>
  </si>
  <si>
    <t>Pass-through cash flow from borrowers to investors?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</si>
  <si>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</si>
  <si>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One-to-one balance between terms of granted loans and bonds issued, i.e. daily tap issuance?</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</si>
  <si>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</si>
  <si>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</si>
  <si>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Specific balance principle</t>
  </si>
  <si>
    <t>The general balance principle does not require a one-to-one balance between the loan and the bonds issued. This gives the credit institution a wider scope for taking liquidity risk than the more strict specific balance principle.</t>
  </si>
  <si>
    <t>General balance principle</t>
  </si>
  <si>
    <t>Table G3</t>
  </si>
  <si>
    <t>Equity capital and retained earnings.</t>
  </si>
  <si>
    <t>Core tier 1 capital</t>
  </si>
  <si>
    <t>Hybrid Tier 1 capital (perpetual debt instruments).</t>
  </si>
  <si>
    <t>Additional tier 1 capital (e.g. hybrid core capital)</t>
  </si>
  <si>
    <t>Subordinated debt</t>
  </si>
  <si>
    <t>Tier 2 capital</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</si>
  <si>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</si>
  <si>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</si>
  <si>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</si>
  <si>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</si>
  <si>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</si>
  <si>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</si>
  <si>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</si>
  <si>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</si>
  <si>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</si>
  <si>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Nominal cover pool (total value)</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</si>
  <si>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</si>
  <si>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</si>
  <si>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</si>
  <si>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</si>
  <si>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Non-performing loans (See definition in table X1)</t>
  </si>
  <si>
    <t>Maturity distribution of all mortgage credit loans</t>
  </si>
  <si>
    <t>Maturity</t>
  </si>
  <si>
    <t>All mortgage credit loans funded by the issue of covered mortgage bonds or mortgage bonds, measured at market value</t>
  </si>
  <si>
    <t>Total customer loans (market value)</t>
  </si>
  <si>
    <t>Value as entered in interim and annual reports and as reported to the DFSA; The lower of the carrying amount at the time of classification and the fair value less selling costs.</t>
  </si>
  <si>
    <t>Value of acquired properties / ships (temporary possessions, end quarter)</t>
  </si>
  <si>
    <t>The item taken from the issuer´s profit &amp; loss account</t>
  </si>
  <si>
    <t>Net loan losses (Net loan losses and net loan loss provisions)</t>
  </si>
  <si>
    <t xml:space="preserve">All guarantees backing the granted loans provided by e.g. states, municipalities or banks  </t>
  </si>
  <si>
    <t xml:space="preserve">Guarantees (e.g. provided by states, municipals, banks) </t>
  </si>
  <si>
    <t>Senior secured bonds - formerly known as JCB (Section 15 bonds)</t>
  </si>
  <si>
    <t>Senior Secured Bonds</t>
  </si>
  <si>
    <t xml:space="preserve">All outstanding senior unsecured liabilities including any intra-group senior unsecured liabilities to finance OC- and LTV-ratio requirements    </t>
  </si>
  <si>
    <t>Outstanding Senior Unsecured Liabilities</t>
  </si>
  <si>
    <t>The circulating amount of covered bonds (including covered mortgage bonds and mortgage bonds)</t>
  </si>
  <si>
    <t>Outstanding Covered Bonds (fair value)</t>
  </si>
  <si>
    <t>The solvency ratio as stipulated in DFSA regulations</t>
  </si>
  <si>
    <t>Solvency Ratio (%)</t>
  </si>
  <si>
    <t>The tier 1 capital ratio as stipulated in DFSA regulations</t>
  </si>
  <si>
    <t>Tier 1 Ratio (%)</t>
  </si>
  <si>
    <t>All mortgage credit loans funded by the issue of covered mortgage bonds or mortgage bonds,  measured at fair value</t>
  </si>
  <si>
    <t>Total Customer Loans(fair value)</t>
  </si>
  <si>
    <t>Total balance sheet assets as reported in the interim or annual reports of the issuer, fair value</t>
  </si>
  <si>
    <t>Total Balance Sheet Assets</t>
  </si>
  <si>
    <t>Table A</t>
  </si>
  <si>
    <t>Table X3</t>
  </si>
  <si>
    <t xml:space="preserve"> Danish Covered Bond Issuers</t>
  </si>
  <si>
    <t xml:space="preserve">National Transparency Template for </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</si>
  <si>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</si>
  <si>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</si>
  <si>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</si>
  <si>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</si>
  <si>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</si>
  <si>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</si>
  <si>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</si>
  <si>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</si>
  <si>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</si>
  <si>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</si>
  <si>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</si>
  <si>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</si>
  <si>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</si>
  <si>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</si>
  <si>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</si>
  <si>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</si>
  <si>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</si>
  <si>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</si>
  <si>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</si>
  <si>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</si>
  <si>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</si>
  <si>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</si>
  <si>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</si>
  <si>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</si>
  <si>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</si>
  <si>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</si>
  <si>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</si>
  <si>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</si>
  <si>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</si>
  <si>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</si>
  <si>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</si>
  <si>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</si>
  <si>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</si>
  <si>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</si>
  <si>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</si>
  <si>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</si>
  <si>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</si>
  <si>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</si>
  <si>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</si>
  <si>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</si>
  <si>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</si>
  <si>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</si>
  <si>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</si>
  <si>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</si>
  <si>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</si>
  <si>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</si>
  <si>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</si>
  <si>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</si>
  <si>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</si>
  <si>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</si>
  <si>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</si>
  <si>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</si>
  <si>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</si>
  <si>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</si>
  <si>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</si>
  <si>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</si>
  <si>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</si>
  <si>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</si>
  <si>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</si>
  <si>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</si>
  <si>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</si>
  <si>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</si>
  <si>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</si>
  <si>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</si>
  <si>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</si>
  <si>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</si>
  <si>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</si>
  <si>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</si>
  <si>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</si>
  <si>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</si>
  <si>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</si>
  <si>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</si>
  <si>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 xml:space="preserve">Composition by </t>
  </si>
  <si>
    <t>Customer loans (mortgage) (DKKbn)</t>
  </si>
  <si>
    <t>ND</t>
  </si>
  <si>
    <t>Senior Secured Bonds (Sec. 15 bonds)</t>
  </si>
  <si>
    <t>of which: Used/registered for covered bond collateral pool</t>
  </si>
  <si>
    <t>Total Customer Loans (fair value)</t>
  </si>
  <si>
    <t>Q4 2024</t>
  </si>
  <si>
    <t>Q1 2025</t>
  </si>
  <si>
    <t>Q2 2025</t>
  </si>
  <si>
    <t>Q3 2025</t>
  </si>
  <si>
    <t>(DKKbn – except Tier 1 and Solvency Ratio)</t>
  </si>
  <si>
    <t xml:space="preserve">Key information regarding issuers' balance sheet </t>
  </si>
  <si>
    <t xml:space="preserve">Table A.    General Issuer Detail </t>
  </si>
  <si>
    <t> x</t>
  </si>
  <si>
    <t>No</t>
  </si>
  <si>
    <t>Yes</t>
  </si>
  <si>
    <t>Issue adherence</t>
  </si>
  <si>
    <t>Table G4 – Additional characteristics of ALM business model for issued CBs</t>
  </si>
  <si>
    <t>1) Cf. the Danish Executive Order on bond issuance, balance principle and risk management. See X3 for definitions.</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</si>
  <si>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</si>
  <si>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</si>
  <si>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</si>
  <si>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</si>
  <si>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</si>
  <si>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</si>
  <si>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</si>
  <si>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</si>
  <si>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208.7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</si>
  <si>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</si>
  <si>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</si>
  <si>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</si>
  <si>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</si>
  <si>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</si>
  <si>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</si>
  <si>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</si>
  <si>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</si>
  <si>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</si>
  <si>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</si>
  <si>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</si>
  <si>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</si>
  <si>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</si>
  <si>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</si>
  <si>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</si>
  <si>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</si>
  <si>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</si>
  <si>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</si>
  <si>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</si>
  <si>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</si>
  <si>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</si>
  <si>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</si>
  <si>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</si>
  <si>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</si>
  <si>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</si>
  <si>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</si>
  <si>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</si>
  <si>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</si>
  <si>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</si>
  <si>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</si>
  <si>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</si>
  <si>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</si>
  <si>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</si>
  <si>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</si>
  <si>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</si>
  <si>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</si>
  <si>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</si>
  <si>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</si>
  <si>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</si>
  <si>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</si>
  <si>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</si>
  <si>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</si>
  <si>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</si>
  <si>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</si>
  <si>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</si>
  <si>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</si>
  <si>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</si>
  <si>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</si>
  <si>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</si>
  <si>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</si>
  <si>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</si>
  <si>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</si>
  <si>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</si>
  <si>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</si>
  <si>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</si>
  <si>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</si>
  <si>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</si>
  <si>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</si>
  <si>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</si>
  <si>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</si>
  <si>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</si>
  <si>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</si>
  <si>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</si>
  <si>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</si>
  <si>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</si>
  <si>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</si>
  <si>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</si>
  <si>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</si>
  <si>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</si>
  <si>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</si>
  <si>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</si>
  <si>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</si>
  <si>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</si>
  <si>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r>
      <t>Table G1.1 – DLR Capital Centre B, General cover pool information</t>
    </r>
    <r>
      <rPr>
        <b/>
        <sz val="12"/>
        <color theme="1"/>
        <rFont val="Century Gothic"/>
        <family val="2"/>
      </rPr>
      <t xml:space="preserve"> </t>
    </r>
  </si>
  <si>
    <t>In %</t>
  </si>
  <si>
    <t>Table M3</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</si>
  <si>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</si>
  <si>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</si>
  <si>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</si>
  <si>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</si>
  <si>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</si>
  <si>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</si>
  <si>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</si>
  <si>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</si>
  <si>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</si>
  <si>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</si>
  <si>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</si>
  <si>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</si>
  <si>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</si>
  <si>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</si>
  <si>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</si>
  <si>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</si>
  <si>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</si>
  <si>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</si>
  <si>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</si>
  <si>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</si>
  <si>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</si>
  <si>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</si>
  <si>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</si>
  <si>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</si>
  <si>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</si>
  <si>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</si>
  <si>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</si>
  <si>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</si>
  <si>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</si>
  <si>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</si>
  <si>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</si>
  <si>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</si>
  <si>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</si>
  <si>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</si>
  <si>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</si>
  <si>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</si>
  <si>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</si>
  <si>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</si>
  <si>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</si>
  <si>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</si>
  <si>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</si>
  <si>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</si>
  <si>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</si>
  <si>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</si>
  <si>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</si>
  <si>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</si>
  <si>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</si>
  <si>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</si>
  <si>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</si>
  <si>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</si>
  <si>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</si>
  <si>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</si>
  <si>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</si>
  <si>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</si>
  <si>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</si>
  <si>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</si>
  <si>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</si>
  <si>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</si>
  <si>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</si>
  <si>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</si>
  <si>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</si>
  <si>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</si>
  <si>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</si>
  <si>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</si>
  <si>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</si>
  <si>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</si>
  <si>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</si>
  <si>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</si>
  <si>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</si>
  <si>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</si>
  <si>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</si>
  <si>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</si>
  <si>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</si>
  <si>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</si>
  <si>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</si>
  <si>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</si>
  <si>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 60 months</t>
  </si>
  <si>
    <t>≥ 36 - ≤ 60 months</t>
  </si>
  <si>
    <t>≥ 24 - ≤ 36 months</t>
  </si>
  <si>
    <t>≥  12 - ≤ 24 months</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</si>
  <si>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</si>
  <si>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</si>
  <si>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</si>
  <si>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</si>
  <si>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</si>
  <si>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</si>
  <si>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</si>
  <si>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</si>
  <si>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</si>
  <si>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</si>
  <si>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</si>
  <si>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</si>
  <si>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</si>
  <si>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</si>
  <si>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</si>
  <si>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</si>
  <si>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</si>
  <si>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</si>
  <si>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</si>
  <si>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</si>
  <si>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</si>
  <si>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</si>
  <si>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</si>
  <si>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</si>
  <si>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</si>
  <si>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</si>
  <si>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</si>
  <si>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</si>
  <si>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</si>
  <si>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</si>
  <si>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</si>
  <si>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</si>
  <si>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</si>
  <si>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</si>
  <si>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</si>
  <si>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</si>
  <si>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</si>
  <si>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</si>
  <si>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</si>
  <si>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</si>
  <si>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</si>
  <si>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</si>
  <si>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</si>
  <si>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</si>
  <si>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</si>
  <si>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</si>
  <si>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</si>
  <si>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</si>
  <si>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</si>
  <si>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</si>
  <si>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Table 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</si>
</sst>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theme="1"/>
      <name val="Century Gothic"/>
      <family val="2"/>
    </font>
    <font>
      <b/>
      <sz val="11"/>
      <color rgb="FF000000"/>
      <name val="Century Gothic"/>
      <family val="2"/>
    </font>
    <font>
      <u/>
      <sz val="9.35"/>
      <color theme="10"/>
      <name val="Calibri"/>
      <family val="2"/>
    </font>
    <font>
      <b/>
      <u/>
      <sz val="9.35"/>
      <color rgb="FF0000FF"/>
      <name val="Century Gothic"/>
      <family val="2"/>
    </font>
    <font>
      <sz val="11"/>
      <color rgb="FF000000"/>
      <name val="Century Gothic"/>
      <family val="2"/>
    </font>
    <font>
      <b/>
      <sz val="12"/>
      <color rgb="FF000000"/>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53" fillId="0" borderId="0" applyNumberFormat="0" applyFill="0" applyBorder="0" applyAlignment="0" applyProtection="0">
      <alignment vertical="top"/>
      <protection locked="0"/>
    </xf>
    <xf numFmtId="0" fontId="41" fillId="0" borderId="0"/>
    <xf numFmtId="164" fontId="4" fillId="0" borderId="0" applyFont="0" applyFill="0" applyBorder="0" applyAlignment="0" applyProtection="0"/>
  </cellStyleXfs>
  <cellXfs count="52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0" fontId="51" fillId="4" borderId="0" xfId="0" applyFont="1" applyFill="1"/>
    <xf numFmtId="0" fontId="51" fillId="9" borderId="0" xfId="0" applyFont="1" applyFill="1"/>
    <xf numFmtId="0" fontId="52" fillId="9" borderId="0" xfId="0" applyFont="1" applyFill="1" applyAlignment="1">
      <alignment vertical="center" wrapText="1"/>
    </xf>
    <xf numFmtId="0" fontId="51" fillId="9" borderId="0" xfId="0" applyFont="1" applyFill="1" applyAlignment="1">
      <alignment vertical="center"/>
    </xf>
    <xf numFmtId="0" fontId="54" fillId="9" borderId="0" xfId="9" applyFont="1" applyFill="1" applyBorder="1" applyAlignment="1" applyProtection="1">
      <alignment horizontal="right"/>
    </xf>
    <xf numFmtId="0" fontId="52" fillId="9" borderId="0" xfId="0" applyFont="1" applyFill="1" applyAlignment="1">
      <alignment horizontal="left" vertical="center" wrapText="1" indent="1"/>
    </xf>
    <xf numFmtId="0" fontId="55" fillId="9" borderId="0" xfId="0" applyFont="1" applyFill="1" applyAlignment="1">
      <alignment vertical="center" wrapText="1"/>
    </xf>
    <xf numFmtId="0" fontId="55" fillId="9" borderId="0" xfId="0" applyFont="1" applyFill="1" applyAlignment="1">
      <alignment horizontal="left" vertical="center" wrapText="1"/>
    </xf>
    <xf numFmtId="0" fontId="52" fillId="10" borderId="0" xfId="0" applyFont="1" applyFill="1" applyAlignment="1">
      <alignment horizontal="left" vertical="center" wrapText="1"/>
    </xf>
    <xf numFmtId="0" fontId="52" fillId="10" borderId="0" xfId="0" applyFont="1" applyFill="1" applyAlignment="1">
      <alignment horizontal="left" vertical="center" wrapText="1" indent="1"/>
    </xf>
    <xf numFmtId="0" fontId="51" fillId="9" borderId="0" xfId="0" applyFont="1" applyFill="1" applyAlignment="1">
      <alignment vertical="top"/>
    </xf>
    <xf numFmtId="0" fontId="55" fillId="10" borderId="0" xfId="0" applyFont="1" applyFill="1" applyAlignment="1">
      <alignment horizontal="justify" vertical="center" wrapText="1"/>
    </xf>
    <xf numFmtId="0" fontId="52" fillId="10" borderId="0" xfId="0" applyFont="1" applyFill="1" applyAlignment="1">
      <alignment vertical="center" wrapText="1"/>
    </xf>
    <xf numFmtId="0" fontId="51" fillId="9" borderId="0" xfId="0" applyFont="1" applyFill="1" applyAlignment="1">
      <alignment vertical="center" wrapText="1"/>
    </xf>
    <xf numFmtId="0" fontId="55" fillId="9" borderId="0" xfId="0" applyFont="1" applyFill="1" applyAlignment="1">
      <alignment horizontal="left" vertical="center" wrapText="1" indent="5"/>
    </xf>
    <xf numFmtId="0" fontId="55" fillId="9" borderId="0" xfId="0" applyFont="1" applyFill="1" applyAlignment="1">
      <alignment horizontal="left" vertical="top" wrapText="1"/>
    </xf>
    <xf numFmtId="0" fontId="51" fillId="9" borderId="0" xfId="0" applyFont="1" applyFill="1" applyAlignment="1">
      <alignment vertical="top" wrapText="1"/>
    </xf>
    <xf numFmtId="0" fontId="55" fillId="9" borderId="0" xfId="0" applyFont="1" applyFill="1" applyAlignment="1">
      <alignment vertical="center"/>
    </xf>
    <xf numFmtId="0" fontId="55" fillId="9" borderId="0" xfId="0" applyFont="1" applyFill="1" applyAlignment="1">
      <alignment horizontal="justify" vertical="center" wrapText="1"/>
    </xf>
    <xf numFmtId="0" fontId="55" fillId="11" borderId="0" xfId="0" applyFont="1" applyFill="1" applyAlignment="1">
      <alignment horizontal="left" vertical="top" wrapText="1"/>
    </xf>
    <xf numFmtId="0" fontId="55" fillId="11" borderId="0" xfId="0" applyFont="1" applyFill="1" applyAlignment="1">
      <alignment horizontal="left" vertical="top"/>
    </xf>
    <xf numFmtId="0" fontId="52" fillId="10" borderId="0" xfId="0" applyFont="1" applyFill="1" applyAlignment="1">
      <alignment horizontal="left" vertical="top" wrapText="1"/>
    </xf>
    <xf numFmtId="0" fontId="55" fillId="9" borderId="0" xfId="0" applyFont="1" applyFill="1" applyAlignment="1">
      <alignment horizontal="left" vertical="top" wrapText="1"/>
    </xf>
    <xf numFmtId="0" fontId="55" fillId="9" borderId="0" xfId="0" applyFont="1" applyFill="1" applyAlignment="1">
      <alignment horizontal="left" vertical="top" wrapText="1" indent="5"/>
    </xf>
    <xf numFmtId="0" fontId="55" fillId="9" borderId="0" xfId="0" applyFont="1" applyFill="1" applyAlignment="1">
      <alignment horizontal="left" vertical="top"/>
    </xf>
    <xf numFmtId="0" fontId="55" fillId="9" borderId="0" xfId="0" applyFont="1" applyFill="1" applyAlignment="1">
      <alignment vertical="top" wrapText="1"/>
    </xf>
    <xf numFmtId="0" fontId="56" fillId="9" borderId="0" xfId="0" applyFont="1" applyFill="1"/>
    <xf numFmtId="0" fontId="57" fillId="4" borderId="0" xfId="0" applyFont="1" applyFill="1" applyAlignment="1">
      <alignment horizontal="center" vertical="center"/>
    </xf>
    <xf numFmtId="0" fontId="58" fillId="4" borderId="0" xfId="0" applyFont="1" applyFill="1" applyAlignment="1">
      <alignment horizontal="left" vertical="top"/>
    </xf>
    <xf numFmtId="168" fontId="59" fillId="12" borderId="0" xfId="10" applyNumberFormat="1" applyFont="1" applyFill="1" applyAlignment="1">
      <alignment horizontal="center"/>
    </xf>
    <xf numFmtId="168" fontId="60" fillId="12" borderId="0" xfId="10" applyNumberFormat="1" applyFont="1" applyFill="1" applyAlignment="1">
      <alignment horizontal="center"/>
    </xf>
    <xf numFmtId="0" fontId="61" fillId="12" borderId="0" xfId="10" applyFont="1" applyFill="1"/>
    <xf numFmtId="168" fontId="59" fillId="12" borderId="0" xfId="10" applyNumberFormat="1" applyFont="1" applyFill="1" applyAlignment="1">
      <alignment horizontal="center"/>
    </xf>
    <xf numFmtId="0" fontId="62" fillId="4" borderId="0" xfId="0" applyFont="1" applyFill="1" applyAlignment="1">
      <alignment horizontal="justify" vertical="center"/>
    </xf>
    <xf numFmtId="0" fontId="62" fillId="4" borderId="0" xfId="0" applyFont="1" applyFill="1" applyAlignment="1">
      <alignment horizontal="left" vertical="center"/>
    </xf>
    <xf numFmtId="0" fontId="63" fillId="4" borderId="0" xfId="0" applyFont="1" applyFill="1" applyAlignment="1">
      <alignment horizontal="center" vertical="center"/>
    </xf>
    <xf numFmtId="0" fontId="64" fillId="4" borderId="0" xfId="0" applyFont="1" applyFill="1" applyAlignment="1">
      <alignment horizontal="center" vertical="center"/>
    </xf>
    <xf numFmtId="168" fontId="65" fillId="12" borderId="0" xfId="10" applyNumberFormat="1" applyFont="1" applyFill="1" applyAlignment="1">
      <alignment horizontal="center" vertical="center"/>
    </xf>
    <xf numFmtId="0" fontId="66" fillId="4" borderId="0" xfId="0" applyFont="1" applyFill="1"/>
    <xf numFmtId="0" fontId="67" fillId="4" borderId="0" xfId="0" applyFont="1" applyFill="1"/>
    <xf numFmtId="0" fontId="68" fillId="4" borderId="0" xfId="9" applyFont="1" applyFill="1" applyBorder="1" applyAlignment="1" applyProtection="1"/>
    <xf numFmtId="0" fontId="67" fillId="4" borderId="0" xfId="0" applyFont="1" applyFill="1" applyAlignment="1">
      <alignment horizontal="left"/>
    </xf>
    <xf numFmtId="0" fontId="69" fillId="4" borderId="0" xfId="0" applyFont="1" applyFill="1" applyAlignment="1">
      <alignment horizontal="left"/>
    </xf>
    <xf numFmtId="168" fontId="70" fillId="4" borderId="0" xfId="0" quotePrefix="1" applyNumberFormat="1" applyFont="1" applyFill="1" applyAlignment="1">
      <alignment horizontal="left"/>
    </xf>
    <xf numFmtId="0" fontId="51" fillId="4" borderId="0" xfId="0" applyFont="1" applyFill="1" applyAlignment="1">
      <alignment horizontal="right"/>
    </xf>
    <xf numFmtId="0" fontId="70" fillId="4" borderId="0" xfId="0" applyFont="1" applyFill="1"/>
    <xf numFmtId="0" fontId="71" fillId="4" borderId="0" xfId="0" applyFont="1" applyFill="1" applyAlignment="1">
      <alignment horizontal="left" wrapText="1"/>
    </xf>
    <xf numFmtId="0" fontId="72" fillId="4" borderId="0" xfId="9" applyFont="1" applyFill="1" applyAlignment="1" applyProtection="1">
      <alignment horizontal="right"/>
    </xf>
    <xf numFmtId="169" fontId="55" fillId="4" borderId="35" xfId="0" applyNumberFormat="1" applyFont="1" applyFill="1" applyBorder="1" applyAlignment="1">
      <alignment vertical="center" wrapText="1"/>
    </xf>
    <xf numFmtId="0" fontId="55" fillId="4" borderId="35" xfId="0" applyFont="1" applyFill="1" applyBorder="1" applyAlignment="1">
      <alignment vertical="center" wrapText="1"/>
    </xf>
    <xf numFmtId="169" fontId="55" fillId="4" borderId="0" xfId="0" applyNumberFormat="1" applyFont="1" applyFill="1" applyAlignment="1">
      <alignment vertical="center" wrapText="1"/>
    </xf>
    <xf numFmtId="0" fontId="55" fillId="4" borderId="0" xfId="0" applyFont="1" applyFill="1" applyAlignment="1">
      <alignment vertical="center" wrapText="1"/>
    </xf>
    <xf numFmtId="169" fontId="51" fillId="4" borderId="35" xfId="11" applyNumberFormat="1" applyFont="1" applyFill="1" applyBorder="1" applyAlignment="1">
      <alignment wrapText="1"/>
    </xf>
    <xf numFmtId="0" fontId="55" fillId="4" borderId="35" xfId="0" applyFont="1" applyFill="1" applyBorder="1" applyAlignment="1">
      <alignment horizontal="left" vertical="center" wrapText="1" indent="3"/>
    </xf>
    <xf numFmtId="169" fontId="51" fillId="4" borderId="0" xfId="11" applyNumberFormat="1" applyFont="1" applyFill="1" applyBorder="1" applyAlignment="1">
      <alignment vertical="top" wrapText="1"/>
    </xf>
    <xf numFmtId="0" fontId="55" fillId="4" borderId="0" xfId="0" applyFont="1" applyFill="1" applyAlignment="1">
      <alignment horizontal="left" vertical="center" wrapText="1" indent="6"/>
    </xf>
    <xf numFmtId="169" fontId="51" fillId="4" borderId="0" xfId="11" applyNumberFormat="1" applyFont="1" applyFill="1" applyBorder="1" applyAlignment="1">
      <alignment wrapText="1"/>
    </xf>
    <xf numFmtId="170" fontId="55" fillId="4" borderId="35" xfId="0" applyNumberFormat="1" applyFont="1" applyFill="1" applyBorder="1" applyAlignment="1">
      <alignment vertical="center" wrapText="1"/>
    </xf>
    <xf numFmtId="170" fontId="51" fillId="4" borderId="0" xfId="11" applyNumberFormat="1" applyFont="1" applyFill="1" applyBorder="1" applyAlignment="1">
      <alignment horizontal="right" vertical="top" wrapText="1"/>
    </xf>
    <xf numFmtId="0" fontId="55" fillId="13" borderId="0" xfId="0" applyFont="1" applyFill="1" applyAlignment="1">
      <alignment vertical="center" wrapText="1"/>
    </xf>
    <xf numFmtId="0" fontId="52" fillId="13" borderId="0" xfId="0" applyFont="1" applyFill="1" applyAlignment="1">
      <alignment horizontal="justify" vertical="center" wrapText="1"/>
    </xf>
    <xf numFmtId="0" fontId="73" fillId="13" borderId="0" xfId="0" applyFont="1" applyFill="1" applyAlignment="1">
      <alignment horizontal="justify" vertical="center" wrapText="1"/>
    </xf>
    <xf numFmtId="167" fontId="51" fillId="4" borderId="0" xfId="0" applyNumberFormat="1" applyFont="1" applyFill="1" applyAlignment="1">
      <alignment vertical="top" wrapText="1"/>
    </xf>
    <xf numFmtId="0" fontId="55" fillId="4" borderId="0" xfId="0" applyFont="1" applyFill="1" applyAlignment="1">
      <alignment horizontal="justify" vertical="center" wrapText="1"/>
    </xf>
    <xf numFmtId="0" fontId="52" fillId="4" borderId="0" xfId="0" applyFont="1" applyFill="1" applyAlignment="1">
      <alignment vertical="center"/>
    </xf>
    <xf numFmtId="0" fontId="74" fillId="4" borderId="0" xfId="0" applyFont="1" applyFill="1" applyAlignment="1">
      <alignment horizontal="justify" vertical="center" wrapText="1"/>
    </xf>
    <xf numFmtId="0" fontId="75" fillId="4" borderId="0" xfId="0" applyFont="1" applyFill="1" applyAlignment="1">
      <alignment horizontal="justify" vertical="center" wrapText="1"/>
    </xf>
    <xf numFmtId="167" fontId="55" fillId="4" borderId="35" xfId="0" applyNumberFormat="1" applyFont="1" applyFill="1" applyBorder="1" applyAlignment="1">
      <alignment vertical="center" wrapText="1"/>
    </xf>
    <xf numFmtId="167" fontId="55" fillId="4" borderId="0" xfId="0" applyNumberFormat="1" applyFont="1" applyFill="1" applyAlignment="1">
      <alignment vertical="center" wrapText="1"/>
    </xf>
    <xf numFmtId="0" fontId="51" fillId="4" borderId="0" xfId="0" applyFont="1" applyFill="1" applyAlignment="1">
      <alignment vertical="center" wrapText="1"/>
    </xf>
    <xf numFmtId="167" fontId="55" fillId="4" borderId="36" xfId="0" applyNumberFormat="1" applyFont="1" applyFill="1" applyBorder="1" applyAlignment="1">
      <alignment horizontal="right" vertical="center" wrapText="1"/>
    </xf>
    <xf numFmtId="0" fontId="55" fillId="4" borderId="36" xfId="0" applyFont="1" applyFill="1" applyBorder="1" applyAlignment="1">
      <alignment vertical="center" wrapText="1"/>
    </xf>
    <xf numFmtId="0" fontId="55" fillId="0" borderId="0" xfId="0" applyFont="1" applyAlignment="1">
      <alignment vertical="center" wrapText="1"/>
    </xf>
    <xf numFmtId="165" fontId="51" fillId="4" borderId="0" xfId="1" applyNumberFormat="1" applyFont="1" applyFill="1" applyBorder="1" applyAlignment="1">
      <alignment vertical="top" wrapText="1"/>
    </xf>
    <xf numFmtId="165" fontId="55" fillId="4" borderId="36" xfId="1" applyNumberFormat="1" applyFont="1" applyFill="1" applyBorder="1" applyAlignment="1">
      <alignment vertical="center" wrapText="1"/>
    </xf>
    <xf numFmtId="0" fontId="52" fillId="13" borderId="0" xfId="0" applyFont="1" applyFill="1" applyAlignment="1">
      <alignment horizontal="right" vertical="center" wrapText="1"/>
    </xf>
    <xf numFmtId="0" fontId="75" fillId="13" borderId="0" xfId="0" applyFont="1" applyFill="1" applyAlignment="1">
      <alignment vertical="center"/>
    </xf>
    <xf numFmtId="0" fontId="56" fillId="4" borderId="0" xfId="0" applyFont="1" applyFill="1"/>
    <xf numFmtId="0" fontId="76" fillId="4" borderId="0" xfId="0" applyFont="1" applyFill="1" applyAlignment="1">
      <alignment vertical="center"/>
    </xf>
    <xf numFmtId="0" fontId="62" fillId="0" borderId="0" xfId="0" applyFont="1" applyAlignment="1">
      <alignment horizontal="center" vertical="center" wrapText="1"/>
    </xf>
    <xf numFmtId="0" fontId="62" fillId="4" borderId="0" xfId="0" applyFont="1" applyFill="1" applyAlignment="1">
      <alignment horizontal="justify" vertical="center" wrapText="1"/>
    </xf>
    <xf numFmtId="0" fontId="77" fillId="4" borderId="0" xfId="0" applyFont="1" applyFill="1"/>
    <xf numFmtId="0" fontId="51" fillId="4" borderId="35" xfId="0" applyFont="1" applyFill="1" applyBorder="1" applyAlignment="1">
      <alignment horizontal="center" vertical="center"/>
    </xf>
    <xf numFmtId="0" fontId="51" fillId="4" borderId="35" xfId="0" applyFont="1" applyFill="1" applyBorder="1" applyAlignment="1">
      <alignment vertical="center"/>
    </xf>
    <xf numFmtId="0" fontId="51" fillId="4" borderId="0" xfId="0" applyFont="1" applyFill="1" applyAlignment="1">
      <alignment horizontal="center" vertical="center"/>
    </xf>
    <xf numFmtId="0" fontId="51" fillId="4" borderId="0" xfId="0" applyFont="1" applyFill="1" applyAlignment="1">
      <alignment vertical="center"/>
    </xf>
    <xf numFmtId="0" fontId="52" fillId="4" borderId="0" xfId="0" applyFont="1" applyFill="1" applyAlignment="1">
      <alignment horizontal="center" vertical="center" wrapText="1"/>
    </xf>
    <xf numFmtId="0" fontId="73" fillId="4" borderId="0" xfId="0" applyFont="1" applyFill="1" applyAlignment="1">
      <alignment horizontal="justify" vertical="center" wrapText="1"/>
    </xf>
    <xf numFmtId="0" fontId="73" fillId="13" borderId="0" xfId="0" applyFont="1" applyFill="1" applyAlignment="1">
      <alignment horizontal="center" vertical="center" wrapText="1"/>
    </xf>
    <xf numFmtId="0" fontId="62" fillId="13" borderId="0" xfId="0" applyFont="1" applyFill="1" applyAlignment="1">
      <alignment horizontal="justify" vertical="center" wrapText="1"/>
    </xf>
    <xf numFmtId="0" fontId="62" fillId="4" borderId="0" xfId="0" applyFont="1" applyFill="1" applyAlignment="1">
      <alignment horizontal="left" vertical="center"/>
    </xf>
    <xf numFmtId="0" fontId="66" fillId="4" borderId="0" xfId="0" applyFont="1" applyFill="1" applyAlignment="1">
      <alignment vertical="center"/>
    </xf>
    <xf numFmtId="0" fontId="78" fillId="4" borderId="0" xfId="0" applyFont="1" applyFill="1"/>
    <xf numFmtId="0" fontId="79" fillId="4" borderId="0" xfId="0" applyFont="1" applyFill="1" applyAlignment="1">
      <alignment vertical="center"/>
    </xf>
    <xf numFmtId="0" fontId="51" fillId="4" borderId="0" xfId="0" applyFont="1" applyFill="1" applyAlignment="1">
      <alignment horizontal="center" vertical="center"/>
    </xf>
    <xf numFmtId="0" fontId="55" fillId="4" borderId="0" xfId="0" applyFont="1" applyFill="1" applyAlignment="1">
      <alignment horizontal="right" vertical="center"/>
    </xf>
    <xf numFmtId="0" fontId="55" fillId="4" borderId="0" xfId="0" applyFont="1" applyFill="1" applyAlignment="1">
      <alignment horizontal="right" vertical="center" wrapText="1"/>
    </xf>
    <xf numFmtId="0" fontId="55" fillId="4" borderId="0" xfId="0" applyFont="1" applyFill="1" applyAlignment="1">
      <alignment vertical="center"/>
    </xf>
    <xf numFmtId="0" fontId="79" fillId="4" borderId="0" xfId="0" applyFont="1" applyFill="1"/>
    <xf numFmtId="170" fontId="51" fillId="4" borderId="35" xfId="11" applyNumberFormat="1" applyFont="1" applyFill="1" applyBorder="1" applyAlignment="1">
      <alignment horizontal="center" vertical="center"/>
    </xf>
    <xf numFmtId="0" fontId="81" fillId="4" borderId="35" xfId="0" applyFont="1" applyFill="1" applyBorder="1"/>
    <xf numFmtId="170" fontId="51" fillId="4" borderId="0" xfId="11" applyNumberFormat="1" applyFont="1" applyFill="1" applyBorder="1" applyAlignment="1">
      <alignment horizontal="center" vertical="center"/>
    </xf>
    <xf numFmtId="0" fontId="81" fillId="4" borderId="0" xfId="0" applyFont="1" applyFill="1"/>
    <xf numFmtId="0" fontId="51" fillId="0" borderId="0" xfId="0" applyFont="1"/>
    <xf numFmtId="9" fontId="51" fillId="4" borderId="0" xfId="0" applyNumberFormat="1" applyFont="1" applyFill="1" applyAlignment="1">
      <alignment horizontal="right"/>
    </xf>
    <xf numFmtId="0" fontId="51" fillId="4" borderId="35" xfId="0" applyFont="1" applyFill="1" applyBorder="1" applyAlignment="1">
      <alignment horizontal="center"/>
    </xf>
    <xf numFmtId="0" fontId="51" fillId="4" borderId="35" xfId="0" applyFont="1" applyFill="1" applyBorder="1"/>
    <xf numFmtId="0" fontId="73" fillId="4" borderId="0" xfId="0" applyFont="1" applyFill="1" applyAlignment="1">
      <alignment vertical="center" wrapText="1"/>
    </xf>
    <xf numFmtId="0" fontId="73" fillId="13" borderId="0" xfId="0" applyFont="1" applyFill="1" applyAlignment="1">
      <alignment vertical="center" wrapText="1"/>
    </xf>
    <xf numFmtId="164" fontId="81" fillId="4" borderId="0" xfId="11" applyFont="1" applyFill="1" applyBorder="1"/>
    <xf numFmtId="170" fontId="51" fillId="4" borderId="12" xfId="11" applyNumberFormat="1" applyFont="1" applyFill="1" applyBorder="1" applyAlignment="1">
      <alignment vertical="center"/>
    </xf>
    <xf numFmtId="0" fontId="81" fillId="4" borderId="12" xfId="0" applyFont="1" applyFill="1" applyBorder="1"/>
    <xf numFmtId="170" fontId="51" fillId="4" borderId="0" xfId="11" applyNumberFormat="1" applyFont="1" applyFill="1" applyBorder="1" applyAlignment="1">
      <alignment vertical="center"/>
    </xf>
    <xf numFmtId="0" fontId="81" fillId="4" borderId="36" xfId="0" applyFont="1" applyFill="1" applyBorder="1"/>
    <xf numFmtId="164" fontId="81" fillId="4" borderId="35" xfId="11" applyFont="1" applyFill="1" applyBorder="1"/>
    <xf numFmtId="0" fontId="84" fillId="4" borderId="0" xfId="0" applyFont="1" applyFill="1"/>
    <xf numFmtId="164" fontId="51" fillId="4" borderId="0" xfId="11" applyFont="1" applyFill="1" applyBorder="1"/>
    <xf numFmtId="0" fontId="51" fillId="4" borderId="0" xfId="0" applyFont="1" applyFill="1" applyAlignment="1">
      <alignment horizontal="left"/>
    </xf>
    <xf numFmtId="164" fontId="51" fillId="4" borderId="12" xfId="11" applyFont="1" applyFill="1" applyBorder="1"/>
    <xf numFmtId="0" fontId="51" fillId="4" borderId="12" xfId="0" applyFont="1" applyFill="1" applyBorder="1" applyAlignment="1">
      <alignment horizontal="left"/>
    </xf>
    <xf numFmtId="2" fontId="51" fillId="4" borderId="35" xfId="0" applyNumberFormat="1" applyFont="1" applyFill="1" applyBorder="1"/>
    <xf numFmtId="2" fontId="51" fillId="4" borderId="35" xfId="11" applyNumberFormat="1" applyFont="1" applyFill="1" applyBorder="1"/>
    <xf numFmtId="2" fontId="51" fillId="4" borderId="0" xfId="0" applyNumberFormat="1" applyFont="1" applyFill="1"/>
    <xf numFmtId="2" fontId="51" fillId="4" borderId="0" xfId="11" applyNumberFormat="1" applyFont="1" applyFill="1" applyBorder="1"/>
    <xf numFmtId="2" fontId="51" fillId="4" borderId="0" xfId="11" applyNumberFormat="1" applyFont="1" applyFill="1" applyBorder="1" applyAlignment="1">
      <alignment vertical="center"/>
    </xf>
    <xf numFmtId="0" fontId="70" fillId="4" borderId="35" xfId="0" applyFont="1" applyFill="1" applyBorder="1"/>
    <xf numFmtId="164" fontId="51" fillId="4" borderId="35" xfId="11" applyFont="1" applyFill="1" applyBorder="1"/>
    <xf numFmtId="0" fontId="51" fillId="4" borderId="35" xfId="0" applyFont="1" applyFill="1" applyBorder="1" applyAlignment="1">
      <alignment horizontal="right"/>
    </xf>
    <xf numFmtId="164" fontId="51" fillId="4" borderId="35" xfId="11" applyFont="1" applyFill="1" applyBorder="1" applyAlignment="1">
      <alignment horizontal="right"/>
    </xf>
    <xf numFmtId="170" fontId="51" fillId="4" borderId="0" xfId="11" applyNumberFormat="1" applyFont="1" applyFill="1" applyBorder="1" applyAlignment="1">
      <alignment horizontal="right" vertical="center"/>
    </xf>
    <xf numFmtId="164" fontId="51" fillId="4" borderId="0" xfId="11" applyFont="1" applyFill="1"/>
    <xf numFmtId="0" fontId="62" fillId="4" borderId="0" xfId="0" applyFont="1" applyFill="1" applyAlignment="1">
      <alignment horizontal="left" vertical="center" wrapText="1"/>
    </xf>
    <xf numFmtId="0" fontId="55" fillId="4" borderId="35" xfId="0" applyFont="1" applyFill="1" applyBorder="1" applyAlignment="1">
      <alignment horizontal="right" vertical="center"/>
    </xf>
    <xf numFmtId="0" fontId="55" fillId="4" borderId="35" xfId="0" applyFont="1" applyFill="1" applyBorder="1" applyAlignment="1">
      <alignment horizontal="right" vertical="center" wrapText="1"/>
    </xf>
    <xf numFmtId="0" fontId="55" fillId="4" borderId="35" xfId="0" applyFont="1" applyFill="1" applyBorder="1" applyAlignment="1">
      <alignment vertical="center"/>
    </xf>
    <xf numFmtId="9" fontId="55" fillId="4" borderId="0" xfId="0" applyNumberFormat="1" applyFont="1" applyFill="1" applyAlignment="1">
      <alignment horizontal="right" vertical="center"/>
    </xf>
    <xf numFmtId="165" fontId="51" fillId="4" borderId="0" xfId="1" applyNumberFormat="1" applyFont="1" applyFill="1" applyBorder="1" applyAlignment="1">
      <alignment horizontal="right" vertical="center"/>
    </xf>
    <xf numFmtId="9" fontId="51" fillId="4" borderId="0" xfId="1" applyFont="1" applyFill="1" applyBorder="1" applyAlignment="1">
      <alignment horizontal="right" vertical="center"/>
    </xf>
    <xf numFmtId="0" fontId="55" fillId="0" borderId="0" xfId="0" applyFont="1" applyAlignment="1">
      <alignment vertical="center"/>
    </xf>
    <xf numFmtId="169" fontId="51" fillId="4" borderId="0" xfId="11" applyNumberFormat="1" applyFont="1" applyFill="1" applyBorder="1"/>
    <xf numFmtId="167" fontId="51" fillId="4" borderId="0" xfId="0" applyNumberFormat="1" applyFont="1" applyFill="1"/>
    <xf numFmtId="169" fontId="51" fillId="4" borderId="0" xfId="11" applyNumberFormat="1" applyFont="1" applyFill="1" applyBorder="1" applyAlignment="1">
      <alignment horizontal="right"/>
    </xf>
    <xf numFmtId="167" fontId="51" fillId="0" borderId="0" xfId="0" applyNumberFormat="1" applyFont="1"/>
    <xf numFmtId="0" fontId="52" fillId="13" borderId="0" xfId="0" applyFont="1" applyFill="1" applyAlignment="1">
      <alignment horizontal="center" vertical="center" wrapText="1"/>
    </xf>
    <xf numFmtId="0" fontId="73" fillId="13" borderId="0" xfId="0" applyFont="1" applyFill="1" applyAlignment="1">
      <alignment horizontal="left" vertical="center" wrapText="1"/>
    </xf>
    <xf numFmtId="0" fontId="70" fillId="4" borderId="0" xfId="0" applyFont="1" applyFill="1" applyAlignment="1">
      <alignment vertical="center"/>
    </xf>
    <xf numFmtId="0" fontId="51" fillId="0" borderId="0" xfId="0" applyFont="1" applyAlignment="1">
      <alignment horizontal="justify" vertical="center"/>
    </xf>
    <xf numFmtId="0" fontId="51" fillId="0" borderId="0" xfId="0" applyFont="1" applyAlignment="1">
      <alignment horizontal="justify" vertical="center"/>
    </xf>
    <xf numFmtId="0" fontId="62" fillId="4" borderId="0" xfId="0" applyFont="1" applyFill="1" applyAlignment="1">
      <alignment horizontal="justify" vertical="center"/>
    </xf>
    <xf numFmtId="169" fontId="86" fillId="4" borderId="0" xfId="11" applyNumberFormat="1" applyFont="1" applyFill="1" applyBorder="1" applyAlignment="1">
      <alignment horizontal="right"/>
    </xf>
    <xf numFmtId="169" fontId="86" fillId="0" borderId="0" xfId="11" applyNumberFormat="1" applyFont="1" applyFill="1" applyBorder="1" applyAlignment="1">
      <alignment horizontal="right"/>
    </xf>
    <xf numFmtId="0" fontId="86" fillId="4" borderId="0" xfId="0" applyFont="1" applyFill="1"/>
    <xf numFmtId="0" fontId="86" fillId="0" borderId="0" xfId="0" applyFont="1"/>
    <xf numFmtId="169" fontId="81" fillId="4" borderId="35" xfId="11" applyNumberFormat="1" applyFont="1" applyFill="1" applyBorder="1" applyAlignment="1">
      <alignment horizontal="right"/>
    </xf>
    <xf numFmtId="169" fontId="81" fillId="0" borderId="35" xfId="11" applyNumberFormat="1" applyFont="1" applyFill="1" applyBorder="1" applyAlignment="1">
      <alignment horizontal="right"/>
    </xf>
    <xf numFmtId="0" fontId="86" fillId="4" borderId="35" xfId="0" applyFont="1" applyFill="1" applyBorder="1"/>
    <xf numFmtId="0" fontId="86" fillId="0" borderId="35" xfId="0" applyFont="1" applyBorder="1"/>
    <xf numFmtId="0" fontId="81" fillId="0" borderId="35" xfId="0" applyFont="1" applyBorder="1" applyAlignment="1">
      <alignment horizontal="left" vertical="center"/>
    </xf>
    <xf numFmtId="1" fontId="81" fillId="4" borderId="0" xfId="0" applyNumberFormat="1" applyFont="1" applyFill="1" applyAlignment="1">
      <alignment horizontal="right" vertical="center"/>
    </xf>
    <xf numFmtId="0" fontId="81" fillId="4" borderId="0" xfId="0" applyFont="1" applyFill="1" applyAlignment="1">
      <alignment horizontal="left" vertical="center" indent="1"/>
    </xf>
    <xf numFmtId="167" fontId="81" fillId="4" borderId="0" xfId="0" applyNumberFormat="1" applyFont="1" applyFill="1" applyAlignment="1">
      <alignment horizontal="right" vertical="center"/>
    </xf>
    <xf numFmtId="0" fontId="81" fillId="4" borderId="0" xfId="0" applyFont="1" applyFill="1" applyAlignment="1">
      <alignment vertical="center"/>
    </xf>
    <xf numFmtId="167" fontId="55" fillId="4" borderId="0" xfId="0" applyNumberFormat="1" applyFont="1" applyFill="1" applyAlignment="1">
      <alignment vertical="center"/>
    </xf>
    <xf numFmtId="165" fontId="51" fillId="4" borderId="35" xfId="1" applyNumberFormat="1" applyFont="1" applyFill="1" applyBorder="1" applyAlignment="1">
      <alignment vertical="center"/>
    </xf>
    <xf numFmtId="165" fontId="51" fillId="4" borderId="0" xfId="1" applyNumberFormat="1" applyFont="1" applyFill="1" applyBorder="1" applyAlignment="1">
      <alignment vertical="center"/>
    </xf>
    <xf numFmtId="167" fontId="51" fillId="4" borderId="0" xfId="0" applyNumberFormat="1" applyFont="1" applyFill="1" applyAlignment="1">
      <alignment vertical="center" wrapText="1"/>
    </xf>
    <xf numFmtId="0" fontId="70" fillId="4" borderId="0" xfId="0" applyFont="1" applyFill="1" applyAlignment="1">
      <alignment vertical="center"/>
    </xf>
    <xf numFmtId="9" fontId="76" fillId="4" borderId="12" xfId="1" applyFont="1" applyFill="1" applyBorder="1"/>
    <xf numFmtId="9" fontId="87" fillId="4" borderId="12" xfId="1" applyFont="1" applyFill="1" applyBorder="1"/>
    <xf numFmtId="0" fontId="87" fillId="4" borderId="12" xfId="0" applyFont="1" applyFill="1" applyBorder="1"/>
    <xf numFmtId="169" fontId="70" fillId="4" borderId="12" xfId="11" applyNumberFormat="1" applyFont="1" applyFill="1" applyBorder="1"/>
    <xf numFmtId="169" fontId="51" fillId="4" borderId="12" xfId="11" applyNumberFormat="1" applyFont="1" applyFill="1" applyBorder="1"/>
    <xf numFmtId="0" fontId="51" fillId="4" borderId="12" xfId="0" applyFont="1" applyFill="1" applyBorder="1"/>
    <xf numFmtId="0" fontId="70" fillId="4" borderId="35" xfId="0" applyFont="1" applyFill="1" applyBorder="1" applyAlignment="1">
      <alignment wrapText="1"/>
    </xf>
    <xf numFmtId="0" fontId="51" fillId="4" borderId="35" xfId="0" applyFont="1" applyFill="1" applyBorder="1" applyAlignment="1">
      <alignment wrapText="1"/>
    </xf>
    <xf numFmtId="0" fontId="88" fillId="4" borderId="0" xfId="0" applyFont="1" applyFill="1"/>
    <xf numFmtId="0" fontId="51" fillId="13" borderId="35" xfId="0" applyFont="1" applyFill="1" applyBorder="1"/>
    <xf numFmtId="0" fontId="88" fillId="13" borderId="35" xfId="0" applyFont="1" applyFill="1" applyBorder="1"/>
    <xf numFmtId="170" fontId="70" fillId="4" borderId="12" xfId="11" applyNumberFormat="1" applyFont="1" applyFill="1" applyBorder="1"/>
    <xf numFmtId="170" fontId="81" fillId="4" borderId="12" xfId="11" applyNumberFormat="1" applyFont="1" applyFill="1" applyBorder="1"/>
    <xf numFmtId="14" fontId="79" fillId="4" borderId="0" xfId="0" applyNumberFormat="1" applyFont="1" applyFill="1" applyAlignment="1">
      <alignment horizontal="left"/>
    </xf>
    <xf numFmtId="0" fontId="79" fillId="4" borderId="0" xfId="0" applyFont="1" applyFill="1" applyAlignment="1">
      <alignment horizontal="right"/>
    </xf>
    <xf numFmtId="9" fontId="70" fillId="4" borderId="12" xfId="1" applyFont="1" applyFill="1" applyBorder="1" applyAlignment="1">
      <alignment horizontal="right"/>
    </xf>
    <xf numFmtId="165" fontId="81" fillId="4" borderId="12" xfId="1" applyNumberFormat="1" applyFont="1" applyFill="1" applyBorder="1" applyAlignment="1">
      <alignment horizontal="right"/>
    </xf>
    <xf numFmtId="9" fontId="51" fillId="4" borderId="0" xfId="1" applyFont="1" applyFill="1" applyAlignment="1">
      <alignment horizontal="right"/>
    </xf>
    <xf numFmtId="169" fontId="86" fillId="4" borderId="0" xfId="11" applyNumberFormat="1" applyFont="1" applyFill="1" applyAlignment="1">
      <alignment horizontal="right"/>
    </xf>
    <xf numFmtId="165" fontId="81" fillId="4" borderId="0" xfId="1" applyNumberFormat="1" applyFont="1" applyFill="1" applyAlignment="1">
      <alignment horizontal="right"/>
    </xf>
    <xf numFmtId="0" fontId="51" fillId="4" borderId="0" xfId="0" applyFont="1" applyFill="1" applyAlignment="1">
      <alignment wrapText="1"/>
    </xf>
    <xf numFmtId="0" fontId="51" fillId="4" borderId="0" xfId="0" applyFont="1" applyFill="1" applyAlignment="1">
      <alignment horizontal="center"/>
    </xf>
    <xf numFmtId="0" fontId="51" fillId="4" borderId="35" xfId="0" applyFont="1" applyFill="1" applyBorder="1" applyAlignment="1">
      <alignment horizontal="right" wrapText="1"/>
    </xf>
    <xf numFmtId="0" fontId="79" fillId="4" borderId="35" xfId="0" applyFont="1" applyFill="1" applyBorder="1" applyAlignment="1">
      <alignment horizontal="center"/>
    </xf>
    <xf numFmtId="0" fontId="51" fillId="13" borderId="0" xfId="0" applyFont="1" applyFill="1"/>
    <xf numFmtId="0" fontId="88" fillId="13" borderId="0" xfId="0" applyFont="1" applyFill="1" applyAlignment="1">
      <alignment horizontal="right"/>
    </xf>
    <xf numFmtId="0" fontId="76" fillId="13" borderId="0" xfId="0" applyFont="1" applyFill="1" applyAlignment="1">
      <alignment horizontal="left"/>
    </xf>
    <xf numFmtId="9" fontId="70" fillId="4" borderId="12" xfId="1" applyFont="1" applyFill="1" applyBorder="1" applyAlignment="1">
      <alignment horizontal="center"/>
    </xf>
    <xf numFmtId="169" fontId="84" fillId="4" borderId="12" xfId="11" applyNumberFormat="1" applyFont="1" applyFill="1" applyBorder="1" applyAlignment="1">
      <alignment horizontal="right"/>
    </xf>
    <xf numFmtId="169" fontId="81" fillId="4" borderId="0" xfId="11" applyNumberFormat="1" applyFont="1" applyFill="1" applyAlignment="1">
      <alignment horizontal="right"/>
    </xf>
    <xf numFmtId="169" fontId="70" fillId="4" borderId="0" xfId="11" applyNumberFormat="1" applyFont="1" applyFill="1" applyBorder="1" applyAlignment="1">
      <alignment horizontal="right"/>
    </xf>
    <xf numFmtId="167" fontId="51" fillId="4" borderId="0" xfId="0" applyNumberFormat="1" applyFont="1" applyFill="1" applyAlignment="1">
      <alignment horizontal="right"/>
    </xf>
    <xf numFmtId="0" fontId="51" fillId="4" borderId="0" xfId="0" applyFont="1" applyFill="1" applyAlignment="1">
      <alignment horizontal="right" wrapText="1"/>
    </xf>
    <xf numFmtId="0" fontId="88" fillId="13" borderId="0" xfId="0" applyFont="1" applyFill="1" applyAlignment="1">
      <alignment horizontal="left"/>
    </xf>
    <xf numFmtId="169" fontId="70" fillId="4" borderId="0" xfId="11" applyNumberFormat="1" applyFont="1" applyFill="1" applyBorder="1" applyAlignment="1">
      <alignment horizontal="center"/>
    </xf>
    <xf numFmtId="169" fontId="70" fillId="4" borderId="12" xfId="11" applyNumberFormat="1" applyFont="1" applyFill="1" applyBorder="1" applyAlignment="1">
      <alignment horizontal="center"/>
    </xf>
    <xf numFmtId="169" fontId="51" fillId="4" borderId="0" xfId="11" applyNumberFormat="1" applyFont="1" applyFill="1" applyAlignment="1">
      <alignment horizontal="center"/>
    </xf>
    <xf numFmtId="0" fontId="51" fillId="13" borderId="0" xfId="0" applyFont="1" applyFill="1" applyAlignment="1">
      <alignment horizontal="left"/>
    </xf>
    <xf numFmtId="169" fontId="51" fillId="4" borderId="0" xfId="11" applyNumberFormat="1" applyFont="1" applyFill="1"/>
    <xf numFmtId="0" fontId="70" fillId="13" borderId="0" xfId="0" applyFont="1" applyFill="1"/>
    <xf numFmtId="0" fontId="70" fillId="4" borderId="12" xfId="0" applyFont="1" applyFill="1" applyBorder="1"/>
    <xf numFmtId="0" fontId="51" fillId="4" borderId="0" xfId="0" quotePrefix="1" applyFont="1" applyFill="1"/>
    <xf numFmtId="165" fontId="51" fillId="4" borderId="0" xfId="1" applyNumberFormat="1" applyFont="1" applyFill="1"/>
    <xf numFmtId="0" fontId="81" fillId="4" borderId="0" xfId="0" quotePrefix="1" applyFont="1" applyFill="1"/>
    <xf numFmtId="0" fontId="81" fillId="4" borderId="0" xfId="0" quotePrefix="1" applyFont="1" applyFill="1" applyAlignment="1">
      <alignment vertical="center"/>
    </xf>
    <xf numFmtId="0" fontId="81" fillId="4" borderId="0" xfId="0" applyFont="1" applyFill="1" applyAlignment="1">
      <alignment wrapText="1"/>
    </xf>
    <xf numFmtId="10" fontId="51" fillId="4" borderId="12" xfId="1" applyNumberFormat="1" applyFont="1" applyFill="1" applyBorder="1" applyAlignment="1">
      <alignment horizontal="right"/>
    </xf>
    <xf numFmtId="164" fontId="51" fillId="4" borderId="12" xfId="11" applyFont="1" applyFill="1" applyBorder="1" applyAlignment="1">
      <alignment horizontal="right"/>
    </xf>
    <xf numFmtId="0" fontId="79" fillId="0" borderId="0" xfId="0" applyFont="1"/>
    <xf numFmtId="10" fontId="51" fillId="4" borderId="35" xfId="0" applyNumberFormat="1" applyFont="1" applyFill="1" applyBorder="1" applyAlignment="1">
      <alignment horizontal="right"/>
    </xf>
    <xf numFmtId="169" fontId="51" fillId="4" borderId="35" xfId="11" applyNumberFormat="1" applyFont="1" applyFill="1" applyBorder="1"/>
    <xf numFmtId="10" fontId="51" fillId="4" borderId="0" xfId="0" applyNumberFormat="1" applyFont="1" applyFill="1" applyAlignment="1">
      <alignment horizontal="right"/>
    </xf>
    <xf numFmtId="164" fontId="51" fillId="4" borderId="0" xfId="0" applyNumberFormat="1" applyFont="1" applyFill="1"/>
    <xf numFmtId="164" fontId="70" fillId="0" borderId="12" xfId="11" applyFont="1" applyFill="1" applyBorder="1" applyAlignment="1">
      <alignment horizontal="right"/>
    </xf>
    <xf numFmtId="0" fontId="89" fillId="4" borderId="0" xfId="0" applyFont="1" applyFill="1"/>
    <xf numFmtId="164" fontId="70" fillId="4" borderId="12" xfId="11" applyFont="1" applyFill="1" applyBorder="1"/>
    <xf numFmtId="0" fontId="51" fillId="4" borderId="0" xfId="0" applyFont="1" applyFill="1" applyAlignment="1">
      <alignment horizontal="left" wrapText="1"/>
    </xf>
    <xf numFmtId="0" fontId="51" fillId="4" borderId="0" xfId="0" applyFont="1" applyFill="1" applyAlignment="1">
      <alignment horizontal="left" vertical="top" wrapText="1"/>
    </xf>
    <xf numFmtId="0" fontId="55" fillId="4" borderId="0" xfId="0" applyFont="1" applyFill="1" applyAlignment="1">
      <alignment horizontal="justify" vertical="top" wrapText="1"/>
    </xf>
    <xf numFmtId="0" fontId="51" fillId="4" borderId="0" xfId="0" applyFont="1" applyFill="1" applyAlignment="1">
      <alignment horizontal="left" vertical="top" wrapText="1"/>
    </xf>
    <xf numFmtId="0" fontId="85" fillId="4" borderId="0" xfId="0" applyFont="1" applyFill="1" applyAlignment="1">
      <alignment horizontal="left" vertical="top" wrapText="1"/>
    </xf>
    <xf numFmtId="0" fontId="72" fillId="4" borderId="12" xfId="9" applyFont="1" applyFill="1" applyBorder="1" applyAlignment="1" applyProtection="1">
      <alignment horizontal="left" vertical="center" wrapText="1"/>
    </xf>
    <xf numFmtId="0" fontId="52" fillId="4" borderId="12" xfId="0" applyFont="1" applyFill="1" applyBorder="1" applyAlignment="1">
      <alignment vertical="center" wrapText="1"/>
    </xf>
    <xf numFmtId="0" fontId="51" fillId="4" borderId="35" xfId="0" applyFont="1" applyFill="1" applyBorder="1" applyAlignment="1">
      <alignment horizontal="left" vertical="top" wrapText="1"/>
    </xf>
    <xf numFmtId="0" fontId="51" fillId="4" borderId="36" xfId="0" applyFont="1" applyFill="1" applyBorder="1" applyAlignment="1">
      <alignment horizontal="left" vertical="top" wrapText="1"/>
    </xf>
    <xf numFmtId="0" fontId="55" fillId="4" borderId="12" xfId="0" applyFont="1" applyFill="1" applyBorder="1" applyAlignment="1">
      <alignment horizontal="center" vertical="center" wrapText="1"/>
    </xf>
    <xf numFmtId="0" fontId="91" fillId="13" borderId="0" xfId="0" applyFont="1" applyFill="1" applyAlignment="1">
      <alignment horizontal="center" vertical="center" wrapText="1"/>
    </xf>
    <xf numFmtId="0" fontId="92" fillId="13" borderId="0" xfId="0" applyFont="1" applyFill="1" applyAlignment="1">
      <alignment horizontal="left" vertical="center" wrapText="1" indent="1"/>
    </xf>
    <xf numFmtId="0" fontId="91" fillId="13" borderId="0" xfId="0" applyFont="1" applyFill="1" applyAlignment="1">
      <alignment horizontal="center" vertical="center" wrapText="1"/>
    </xf>
    <xf numFmtId="0" fontId="92" fillId="13" borderId="0" xfId="0" applyFont="1" applyFill="1" applyAlignment="1">
      <alignment horizontal="left" vertical="center" wrapText="1" indent="1"/>
    </xf>
    <xf numFmtId="0" fontId="92" fillId="13" borderId="0" xfId="0" applyFont="1" applyFill="1" applyAlignment="1">
      <alignment horizontal="center" vertical="center" wrapText="1"/>
    </xf>
    <xf numFmtId="0" fontId="67" fillId="13" borderId="0" xfId="0" applyFont="1" applyFill="1"/>
    <xf numFmtId="0" fontId="55" fillId="4" borderId="0" xfId="0" applyFont="1" applyFill="1" applyAlignment="1">
      <alignment vertical="top" wrapText="1"/>
    </xf>
    <xf numFmtId="0" fontId="55" fillId="4" borderId="0" xfId="0" applyFont="1" applyFill="1" applyAlignment="1">
      <alignment vertical="center" wrapText="1"/>
    </xf>
    <xf numFmtId="0" fontId="55" fillId="4" borderId="0" xfId="0" applyFont="1" applyFill="1" applyAlignment="1">
      <alignment horizontal="justify" vertical="top" wrapText="1"/>
    </xf>
    <xf numFmtId="0" fontId="55" fillId="4" borderId="36" xfId="0" applyFont="1" applyFill="1" applyBorder="1" applyAlignment="1">
      <alignment horizontal="justify" vertical="top" wrapText="1"/>
    </xf>
    <xf numFmtId="0" fontId="55" fillId="4" borderId="0" xfId="0" applyFont="1" applyFill="1" applyAlignment="1">
      <alignment horizontal="left" vertical="center" wrapText="1" indent="5"/>
    </xf>
    <xf numFmtId="0" fontId="51" fillId="4" borderId="0" xfId="0" applyFont="1" applyFill="1" applyAlignment="1">
      <alignment vertical="top" wrapText="1"/>
    </xf>
    <xf numFmtId="0" fontId="55" fillId="4" borderId="0" xfId="0" applyFont="1" applyFill="1" applyAlignment="1">
      <alignment horizontal="left" vertical="top" wrapText="1"/>
    </xf>
    <xf numFmtId="0" fontId="51" fillId="4" borderId="12" xfId="0" applyFont="1" applyFill="1" applyBorder="1" applyAlignment="1">
      <alignment horizontal="right" wrapText="1"/>
    </xf>
    <xf numFmtId="0" fontId="93" fillId="4" borderId="0" xfId="0" applyFont="1" applyFill="1" applyAlignment="1">
      <alignment horizontal="justify" vertical="center" wrapText="1"/>
    </xf>
    <xf numFmtId="0" fontId="52" fillId="4" borderId="0" xfId="0" applyFont="1" applyFill="1" applyAlignment="1">
      <alignment vertical="center" wrapText="1"/>
    </xf>
    <xf numFmtId="0" fontId="52" fillId="4" borderId="0" xfId="0" applyFont="1" applyFill="1" applyAlignment="1">
      <alignment horizontal="left" vertical="center" wrapText="1" indent="1"/>
    </xf>
    <xf numFmtId="0" fontId="93" fillId="13" borderId="0" xfId="0" applyFont="1" applyFill="1" applyAlignment="1">
      <alignment horizontal="justify" vertical="center" wrapText="1"/>
    </xf>
    <xf numFmtId="0" fontId="52" fillId="13" borderId="0" xfId="0" applyFont="1" applyFill="1" applyAlignment="1">
      <alignment vertical="center" wrapText="1"/>
    </xf>
    <xf numFmtId="0" fontId="52" fillId="13" borderId="0" xfId="0" applyFont="1" applyFill="1" applyAlignment="1">
      <alignment horizontal="left" vertical="center" wrapText="1" indent="1"/>
    </xf>
  </cellXfs>
  <cellStyles count="12">
    <cellStyle name="Comma 2" xfId="3" xr:uid="{00000000-0005-0000-0000-000000000000}"/>
    <cellStyle name="Komma 2" xfId="11" xr:uid="{F591A785-C8E7-4255-9FA9-AE8804A745FA}"/>
    <cellStyle name="Link" xfId="2" builtinId="8"/>
    <cellStyle name="Link 2" xfId="9" xr:uid="{FB7D76A0-6B66-4C2B-8350-EF9337DE0081}"/>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0" xr:uid="{D9B3FAA7-33D9-49B8-8D09-70F92D538542}"/>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77E66A7F-D293-4EA2-8A21-1FFF2F6C3109}"/>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B9174AAE-CAE9-4F04-9F30-00610CDD9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DC326E3C-FD25-4C4D-B48B-C55BE4C94371}"/>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FEC62FF0-8635-487D-AAA4-F2097F667F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E941CA5A-316A-4C65-83C3-CDBF5F0CF42A}"/>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1A9100E9-E2AE-408A-B1D1-BE8887ACAAF2}"/>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0EB1A2D8-8271-471C-82F5-83A82630D9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7D0C07E4-C6B9-4958-A039-2D875FEB82DB}"/>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4200FFD2-D253-4236-B3A5-F1036CC543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9FD38EB2-BEEA-42CE-A525-075150A1EEB6}"/>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F57CB08A-9B1D-4F15-A5F8-B132621BF063}"/>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6992F7AC-EF4E-4D3E-8DA7-B4BADE1C7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2E6B6B23-3F90-40E7-A4A9-0868CC7CF5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F8B3E23E-F048-40C8-9E91-AD4C549D7DF0}"/>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5E936009-0C13-4469-A97D-BFBA76C6DCF7}"/>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2FDB5335-AA57-42A8-82F4-8CECDBF89127}"/>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FE944FBC-5334-4F20-8177-CFBBDC64B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8AEAAB59-EA43-468C-B9E1-B1A81F016A50}"/>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3070" cy="228599"/>
    <xdr:pic>
      <xdr:nvPicPr>
        <xdr:cNvPr id="3" name="Billede 2">
          <a:extLst>
            <a:ext uri="{FF2B5EF4-FFF2-40B4-BE49-F238E27FC236}">
              <a16:creationId xmlns:a16="http://schemas.microsoft.com/office/drawing/2014/main" id="{9E6E667E-DF5F-413C-98C8-7225D69448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800D2815-5F75-46DA-B21F-3374D704A5CD}"/>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AD8D4BA2-9480-46B9-B25A-8071C0E66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98F56CC9-DB05-4578-982C-BD847DC1D47D}"/>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D59B8597-B0AE-45CF-A2E1-62DB271B42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EB18E14B-0AB3-42A3-9D09-2E124C1C34CD}"/>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A9A33887-F7D2-496F-8C2D-57213440F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CF478B70-6107-44E8-AF07-54DE6885C2AB}"/>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D31DF2D8-4A23-4671-9997-85C6D480A9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activeCell="G34" sqref="G34:G35"/>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244" t="s">
        <v>1513</v>
      </c>
      <c r="B1" s="244"/>
    </row>
    <row r="2" spans="1:13" ht="31.5" x14ac:dyDescent="0.25">
      <c r="A2" s="48" t="s">
        <v>1512</v>
      </c>
      <c r="B2" s="48"/>
      <c r="C2" s="49"/>
      <c r="D2" s="49"/>
      <c r="E2" s="49"/>
      <c r="F2" s="216" t="s">
        <v>3071</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3154</v>
      </c>
      <c r="D15" s="51" t="s">
        <v>3155</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3154</v>
      </c>
      <c r="D18" s="51" t="s">
        <v>3155</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3156</v>
      </c>
      <c r="D20" s="51" t="s">
        <v>3157</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3154</v>
      </c>
      <c r="D24" s="51" t="s">
        <v>3155</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3040</v>
      </c>
      <c r="C75" s="224">
        <v>21</v>
      </c>
      <c r="H75" s="49"/>
    </row>
    <row r="76" spans="1:14" x14ac:dyDescent="0.25">
      <c r="A76" s="51" t="s">
        <v>1478</v>
      </c>
      <c r="B76" s="51" t="s">
        <v>3041</v>
      </c>
      <c r="C76" s="224">
        <v>23</v>
      </c>
      <c r="H76" s="49"/>
    </row>
    <row r="77" spans="1:14" outlineLevel="1" x14ac:dyDescent="0.25">
      <c r="A77" s="51" t="s">
        <v>1479</v>
      </c>
      <c r="H77" s="49"/>
    </row>
    <row r="78" spans="1:14" outlineLevel="1" x14ac:dyDescent="0.25">
      <c r="A78" s="51" t="s">
        <v>1480</v>
      </c>
      <c r="B78" s="51" t="s">
        <v>3158</v>
      </c>
      <c r="C78" s="51">
        <v>8</v>
      </c>
      <c r="H78" s="49"/>
    </row>
    <row r="79" spans="1:14" outlineLevel="1" x14ac:dyDescent="0.25">
      <c r="A79" s="51" t="s">
        <v>1481</v>
      </c>
      <c r="B79" s="51" t="s">
        <v>3159</v>
      </c>
      <c r="C79" s="51">
        <v>26</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51">
        <v>0</v>
      </c>
      <c r="D82" s="51">
        <v>0</v>
      </c>
      <c r="E82" s="51" t="s">
        <v>80</v>
      </c>
      <c r="F82" s="51" t="s">
        <v>80</v>
      </c>
      <c r="G82" s="51">
        <v>0</v>
      </c>
      <c r="H82" s="49"/>
    </row>
    <row r="83" spans="1:8" x14ac:dyDescent="0.25">
      <c r="A83" s="51" t="s">
        <v>1485</v>
      </c>
      <c r="B83" s="51" t="s">
        <v>1502</v>
      </c>
      <c r="C83" s="51">
        <v>0</v>
      </c>
      <c r="D83" s="51">
        <v>0</v>
      </c>
      <c r="E83" s="51" t="s">
        <v>80</v>
      </c>
      <c r="F83" s="51" t="s">
        <v>80</v>
      </c>
      <c r="G83" s="51">
        <v>0</v>
      </c>
      <c r="H83" s="49"/>
    </row>
    <row r="84" spans="1:8" x14ac:dyDescent="0.25">
      <c r="A84" s="51" t="s">
        <v>1486</v>
      </c>
      <c r="B84" s="51" t="s">
        <v>1500</v>
      </c>
      <c r="C84" s="51">
        <v>0</v>
      </c>
      <c r="D84" s="51">
        <v>0</v>
      </c>
      <c r="E84" s="51" t="s">
        <v>80</v>
      </c>
      <c r="F84" s="51" t="s">
        <v>80</v>
      </c>
      <c r="G84" s="51">
        <v>0</v>
      </c>
      <c r="H84" s="49"/>
    </row>
    <row r="85" spans="1:8" x14ac:dyDescent="0.25">
      <c r="A85" s="51" t="s">
        <v>1487</v>
      </c>
      <c r="B85" s="51" t="s">
        <v>1501</v>
      </c>
      <c r="C85" s="224">
        <v>6.7530000000000007E-2</v>
      </c>
      <c r="D85" s="224">
        <v>3.1370000000000002E-2</v>
      </c>
      <c r="E85" s="51" t="s">
        <v>80</v>
      </c>
      <c r="F85" s="51" t="s">
        <v>80</v>
      </c>
      <c r="G85" s="51">
        <v>4.2189999999999998E-2</v>
      </c>
      <c r="H85" s="49"/>
    </row>
    <row r="86" spans="1:8" x14ac:dyDescent="0.25">
      <c r="A86" s="51" t="s">
        <v>1504</v>
      </c>
      <c r="B86" s="51" t="s">
        <v>1503</v>
      </c>
      <c r="C86" s="224">
        <v>0.1729</v>
      </c>
      <c r="D86" s="224">
        <v>4.8210000000000003E-2</v>
      </c>
      <c r="E86" s="51" t="s">
        <v>80</v>
      </c>
      <c r="F86" s="51" t="s">
        <v>80</v>
      </c>
      <c r="G86" s="51">
        <v>8.5529999999999995E-2</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3071</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246" t="s">
        <v>2210</v>
      </c>
      <c r="C5" s="247"/>
      <c r="D5" s="51"/>
      <c r="E5" s="57"/>
      <c r="F5" s="57"/>
      <c r="G5" s="57"/>
    </row>
    <row r="6" spans="1:7" x14ac:dyDescent="0.25">
      <c r="A6" s="161"/>
      <c r="B6" s="248" t="s">
        <v>1639</v>
      </c>
      <c r="C6" s="248"/>
      <c r="D6" s="159"/>
      <c r="E6" s="51"/>
      <c r="F6" s="51"/>
      <c r="G6" s="51"/>
    </row>
    <row r="7" spans="1:7" x14ac:dyDescent="0.25">
      <c r="A7" s="51"/>
      <c r="B7" s="249" t="s">
        <v>1640</v>
      </c>
      <c r="C7" s="250"/>
      <c r="D7" s="159"/>
      <c r="E7" s="51"/>
      <c r="F7" s="51"/>
      <c r="G7" s="51"/>
    </row>
    <row r="8" spans="1:7" x14ac:dyDescent="0.25">
      <c r="A8" s="51"/>
      <c r="B8" s="251" t="s">
        <v>1641</v>
      </c>
      <c r="C8" s="252"/>
      <c r="D8" s="159"/>
      <c r="E8" s="51"/>
      <c r="F8" s="51"/>
      <c r="G8" s="51"/>
    </row>
    <row r="9" spans="1:7" ht="15.75" thickBot="1" x14ac:dyDescent="0.3">
      <c r="A9" s="51"/>
      <c r="B9" s="253" t="s">
        <v>1642</v>
      </c>
      <c r="C9" s="254"/>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245" t="s">
        <v>1639</v>
      </c>
      <c r="C13" s="245"/>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14146.44</v>
      </c>
      <c r="D15" s="178">
        <v>2438</v>
      </c>
      <c r="F15" s="139">
        <f>IF(OR('B1. HTT Mortgage Assets'!$C$15=0,C15="[For completion]"),"",C15/'B1. HTT Mortgage Assets'!$C$15)</f>
        <v>6.7792844622156984E-2</v>
      </c>
      <c r="G15" s="139">
        <f>IF(OR('B1. HTT Mortgage Assets'!$F$28=0,D15="[For completion]"),"",D15/'B1. HTT Mortgage Assets'!$F$28)</f>
        <v>3.2904592876520047E-2</v>
      </c>
    </row>
    <row r="16" spans="1:7" x14ac:dyDescent="0.25">
      <c r="A16" s="51" t="s">
        <v>1650</v>
      </c>
      <c r="B16" s="68" t="s">
        <v>2190</v>
      </c>
      <c r="C16" s="177">
        <v>187.43</v>
      </c>
      <c r="D16" s="178">
        <v>64</v>
      </c>
      <c r="F16" s="139">
        <f>IF(OR('B1. HTT Mortgage Assets'!$C$15=0,C16="[For completion]"),"",C16/'B1. HTT Mortgage Assets'!$C$15)</f>
        <v>8.9820568761687621E-4</v>
      </c>
      <c r="G16" s="139">
        <f>IF(OR('B1. HTT Mortgage Assets'!$F$28=0,D16="[For completion]"),"",D16/'B1. HTT Mortgage Assets'!$F$28)</f>
        <v>8.6377930438772896E-4</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14333.87</v>
      </c>
      <c r="D18" s="76">
        <f>SUM(D15:D17)</f>
        <v>2502</v>
      </c>
      <c r="F18" s="139">
        <f>SUM(F15:F17)</f>
        <v>6.8691050309773863E-2</v>
      </c>
      <c r="G18" s="139">
        <f>SUM(G15:G17)</f>
        <v>3.376837218090778E-2</v>
      </c>
    </row>
    <row r="19" spans="1:7" x14ac:dyDescent="0.25">
      <c r="A19" s="68" t="s">
        <v>2191</v>
      </c>
      <c r="B19" s="181" t="s">
        <v>138</v>
      </c>
      <c r="C19" s="179" t="s">
        <v>3160</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245" t="s">
        <v>1640</v>
      </c>
      <c r="C24" s="245"/>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9564.3799999999992</v>
      </c>
      <c r="D26" s="132"/>
      <c r="E26" s="51"/>
      <c r="F26" s="139">
        <f>IF($C$29=0,"",IF(C26="[For completion]","",C26/$C$29))</f>
        <v>0.66725734222509347</v>
      </c>
    </row>
    <row r="27" spans="1:7" x14ac:dyDescent="0.25">
      <c r="A27" s="51" t="s">
        <v>1657</v>
      </c>
      <c r="B27" s="51" t="s">
        <v>449</v>
      </c>
      <c r="C27" s="167">
        <v>4769.49</v>
      </c>
      <c r="D27" s="132"/>
      <c r="E27" s="51"/>
      <c r="F27" s="139">
        <f>IF($C$29=0,"",IF(C27="[For completion]","",C27/$C$29))</f>
        <v>0.33274265777490658</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14333.869999999999</v>
      </c>
      <c r="D29" s="51"/>
      <c r="E29" s="51"/>
      <c r="F29" s="127">
        <f>SUM(F26:F28)</f>
        <v>1</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1874</v>
      </c>
      <c r="D49" s="183">
        <v>627</v>
      </c>
      <c r="E49" s="51"/>
      <c r="F49" s="185">
        <v>2501</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0.23749999999999999</v>
      </c>
      <c r="D57" s="184">
        <v>0.22681999999999999</v>
      </c>
      <c r="E57" s="147"/>
      <c r="F57" s="184">
        <v>0.18604999999999999</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3121</v>
      </c>
      <c r="D66" s="184" t="s">
        <v>3121</v>
      </c>
      <c r="E66" s="127"/>
      <c r="F66" s="184" t="s">
        <v>3121</v>
      </c>
      <c r="G66" s="68"/>
    </row>
    <row r="67" spans="1:7" x14ac:dyDescent="0.25">
      <c r="A67" s="51" t="s">
        <v>1694</v>
      </c>
      <c r="B67" s="51" t="s">
        <v>492</v>
      </c>
      <c r="C67" s="184" t="s">
        <v>3121</v>
      </c>
      <c r="D67" s="184" t="s">
        <v>3121</v>
      </c>
      <c r="E67" s="127"/>
      <c r="F67" s="184" t="s">
        <v>3121</v>
      </c>
      <c r="G67" s="68"/>
    </row>
    <row r="68" spans="1:7" x14ac:dyDescent="0.25">
      <c r="A68" s="51" t="s">
        <v>1695</v>
      </c>
      <c r="B68" s="51" t="s">
        <v>494</v>
      </c>
      <c r="C68" s="184" t="s">
        <v>3121</v>
      </c>
      <c r="D68" s="184" t="s">
        <v>3121</v>
      </c>
      <c r="E68" s="127"/>
      <c r="F68" s="184" t="s">
        <v>3121</v>
      </c>
      <c r="G68" s="68"/>
    </row>
    <row r="69" spans="1:7" x14ac:dyDescent="0.25">
      <c r="A69" s="51" t="s">
        <v>1696</v>
      </c>
      <c r="B69" s="51" t="s">
        <v>496</v>
      </c>
      <c r="C69" s="184" t="s">
        <v>3121</v>
      </c>
      <c r="D69" s="184" t="s">
        <v>3121</v>
      </c>
      <c r="E69" s="127"/>
      <c r="F69" s="184" t="s">
        <v>3121</v>
      </c>
      <c r="G69" s="68"/>
    </row>
    <row r="70" spans="1:7" x14ac:dyDescent="0.25">
      <c r="A70" s="51" t="s">
        <v>1697</v>
      </c>
      <c r="B70" s="51" t="s">
        <v>498</v>
      </c>
      <c r="C70" s="184" t="s">
        <v>3121</v>
      </c>
      <c r="D70" s="184" t="s">
        <v>3121</v>
      </c>
      <c r="E70" s="127"/>
      <c r="F70" s="184" t="s">
        <v>3121</v>
      </c>
      <c r="G70" s="68"/>
    </row>
    <row r="71" spans="1:7" x14ac:dyDescent="0.25">
      <c r="A71" s="51" t="s">
        <v>1698</v>
      </c>
      <c r="B71" s="51" t="s">
        <v>2287</v>
      </c>
      <c r="C71" s="184" t="s">
        <v>3121</v>
      </c>
      <c r="D71" s="184" t="s">
        <v>3121</v>
      </c>
      <c r="E71" s="127"/>
      <c r="F71" s="184" t="s">
        <v>3121</v>
      </c>
      <c r="G71" s="68"/>
    </row>
    <row r="72" spans="1:7" x14ac:dyDescent="0.25">
      <c r="A72" s="51" t="s">
        <v>1699</v>
      </c>
      <c r="B72" s="51" t="s">
        <v>501</v>
      </c>
      <c r="C72" s="184">
        <v>1</v>
      </c>
      <c r="D72" s="184">
        <v>1</v>
      </c>
      <c r="E72" s="127"/>
      <c r="F72" s="184">
        <v>1</v>
      </c>
      <c r="G72" s="68"/>
    </row>
    <row r="73" spans="1:7" x14ac:dyDescent="0.25">
      <c r="A73" s="51" t="s">
        <v>1700</v>
      </c>
      <c r="B73" s="51" t="s">
        <v>503</v>
      </c>
      <c r="C73" s="184" t="s">
        <v>3121</v>
      </c>
      <c r="D73" s="184" t="s">
        <v>3121</v>
      </c>
      <c r="E73" s="127"/>
      <c r="F73" s="184" t="s">
        <v>3121</v>
      </c>
      <c r="G73" s="68"/>
    </row>
    <row r="74" spans="1:7" x14ac:dyDescent="0.25">
      <c r="A74" s="51" t="s">
        <v>1701</v>
      </c>
      <c r="B74" s="51" t="s">
        <v>505</v>
      </c>
      <c r="C74" s="184" t="s">
        <v>3121</v>
      </c>
      <c r="D74" s="184" t="s">
        <v>3121</v>
      </c>
      <c r="E74" s="127"/>
      <c r="F74" s="184" t="s">
        <v>3121</v>
      </c>
      <c r="G74" s="68"/>
    </row>
    <row r="75" spans="1:7" x14ac:dyDescent="0.25">
      <c r="A75" s="51" t="s">
        <v>1702</v>
      </c>
      <c r="B75" s="51" t="s">
        <v>507</v>
      </c>
      <c r="C75" s="184" t="s">
        <v>3121</v>
      </c>
      <c r="D75" s="184" t="s">
        <v>3121</v>
      </c>
      <c r="E75" s="127"/>
      <c r="F75" s="184" t="s">
        <v>3121</v>
      </c>
      <c r="G75" s="68"/>
    </row>
    <row r="76" spans="1:7" x14ac:dyDescent="0.25">
      <c r="A76" s="51" t="s">
        <v>1703</v>
      </c>
      <c r="B76" s="51" t="s">
        <v>509</v>
      </c>
      <c r="C76" s="184" t="s">
        <v>3121</v>
      </c>
      <c r="D76" s="184" t="s">
        <v>3121</v>
      </c>
      <c r="E76" s="127"/>
      <c r="F76" s="184" t="s">
        <v>3121</v>
      </c>
      <c r="G76" s="68"/>
    </row>
    <row r="77" spans="1:7" x14ac:dyDescent="0.25">
      <c r="A77" s="51" t="s">
        <v>1704</v>
      </c>
      <c r="B77" s="51" t="s">
        <v>511</v>
      </c>
      <c r="C77" s="184" t="s">
        <v>3121</v>
      </c>
      <c r="D77" s="184" t="s">
        <v>3121</v>
      </c>
      <c r="E77" s="127"/>
      <c r="F77" s="184" t="s">
        <v>3121</v>
      </c>
      <c r="G77" s="68"/>
    </row>
    <row r="78" spans="1:7" x14ac:dyDescent="0.25">
      <c r="A78" s="51" t="s">
        <v>1705</v>
      </c>
      <c r="B78" s="51" t="s">
        <v>513</v>
      </c>
      <c r="C78" s="184" t="s">
        <v>3121</v>
      </c>
      <c r="D78" s="184" t="s">
        <v>3121</v>
      </c>
      <c r="E78" s="127"/>
      <c r="F78" s="184" t="s">
        <v>3121</v>
      </c>
      <c r="G78" s="68"/>
    </row>
    <row r="79" spans="1:7" x14ac:dyDescent="0.25">
      <c r="A79" s="51" t="s">
        <v>1706</v>
      </c>
      <c r="B79" s="51" t="s">
        <v>515</v>
      </c>
      <c r="C79" s="184" t="s">
        <v>3121</v>
      </c>
      <c r="D79" s="184" t="s">
        <v>3121</v>
      </c>
      <c r="E79" s="127"/>
      <c r="F79" s="184" t="s">
        <v>3121</v>
      </c>
      <c r="G79" s="68"/>
    </row>
    <row r="80" spans="1:7" x14ac:dyDescent="0.25">
      <c r="A80" s="51" t="s">
        <v>1707</v>
      </c>
      <c r="B80" s="51" t="s">
        <v>517</v>
      </c>
      <c r="C80" s="184" t="s">
        <v>3121</v>
      </c>
      <c r="D80" s="184" t="s">
        <v>3121</v>
      </c>
      <c r="E80" s="127"/>
      <c r="F80" s="184" t="s">
        <v>3121</v>
      </c>
      <c r="G80" s="68"/>
    </row>
    <row r="81" spans="1:7" x14ac:dyDescent="0.25">
      <c r="A81" s="51" t="s">
        <v>1708</v>
      </c>
      <c r="B81" s="51" t="s">
        <v>2</v>
      </c>
      <c r="C81" s="184" t="s">
        <v>3121</v>
      </c>
      <c r="D81" s="184" t="s">
        <v>3121</v>
      </c>
      <c r="E81" s="127"/>
      <c r="F81" s="184" t="s">
        <v>3121</v>
      </c>
      <c r="G81" s="68"/>
    </row>
    <row r="82" spans="1:7" x14ac:dyDescent="0.25">
      <c r="A82" s="51" t="s">
        <v>1709</v>
      </c>
      <c r="B82" s="51" t="s">
        <v>520</v>
      </c>
      <c r="C82" s="184" t="s">
        <v>3121</v>
      </c>
      <c r="D82" s="184" t="s">
        <v>3121</v>
      </c>
      <c r="E82" s="127"/>
      <c r="F82" s="184" t="s">
        <v>3121</v>
      </c>
      <c r="G82" s="68"/>
    </row>
    <row r="83" spans="1:7" x14ac:dyDescent="0.25">
      <c r="A83" s="51" t="s">
        <v>1710</v>
      </c>
      <c r="B83" s="51" t="s">
        <v>522</v>
      </c>
      <c r="C83" s="184" t="s">
        <v>3121</v>
      </c>
      <c r="D83" s="184" t="s">
        <v>3121</v>
      </c>
      <c r="E83" s="127"/>
      <c r="F83" s="184" t="s">
        <v>3121</v>
      </c>
      <c r="G83" s="68"/>
    </row>
    <row r="84" spans="1:7" x14ac:dyDescent="0.25">
      <c r="A84" s="51" t="s">
        <v>1711</v>
      </c>
      <c r="B84" s="51" t="s">
        <v>524</v>
      </c>
      <c r="C84" s="184" t="s">
        <v>3121</v>
      </c>
      <c r="D84" s="184" t="s">
        <v>3121</v>
      </c>
      <c r="E84" s="127"/>
      <c r="F84" s="184" t="s">
        <v>3121</v>
      </c>
      <c r="G84" s="68"/>
    </row>
    <row r="85" spans="1:7" x14ac:dyDescent="0.25">
      <c r="A85" s="51" t="s">
        <v>1712</v>
      </c>
      <c r="B85" s="51" t="s">
        <v>526</v>
      </c>
      <c r="C85" s="184" t="s">
        <v>3121</v>
      </c>
      <c r="D85" s="184" t="s">
        <v>3121</v>
      </c>
      <c r="E85" s="127"/>
      <c r="F85" s="184" t="s">
        <v>3121</v>
      </c>
      <c r="G85" s="68"/>
    </row>
    <row r="86" spans="1:7" x14ac:dyDescent="0.25">
      <c r="A86" s="51" t="s">
        <v>1713</v>
      </c>
      <c r="B86" s="51" t="s">
        <v>528</v>
      </c>
      <c r="C86" s="184" t="s">
        <v>3121</v>
      </c>
      <c r="D86" s="184" t="s">
        <v>3121</v>
      </c>
      <c r="E86" s="127"/>
      <c r="F86" s="184" t="s">
        <v>3121</v>
      </c>
      <c r="G86" s="68"/>
    </row>
    <row r="87" spans="1:7" x14ac:dyDescent="0.25">
      <c r="A87" s="51" t="s">
        <v>1714</v>
      </c>
      <c r="B87" s="51" t="s">
        <v>530</v>
      </c>
      <c r="C87" s="184" t="s">
        <v>3121</v>
      </c>
      <c r="D87" s="184" t="s">
        <v>3121</v>
      </c>
      <c r="E87" s="127"/>
      <c r="F87" s="184" t="s">
        <v>3121</v>
      </c>
      <c r="G87" s="68"/>
    </row>
    <row r="88" spans="1:7" x14ac:dyDescent="0.25">
      <c r="A88" s="51" t="s">
        <v>1715</v>
      </c>
      <c r="B88" s="51" t="s">
        <v>532</v>
      </c>
      <c r="C88" s="184" t="s">
        <v>3121</v>
      </c>
      <c r="D88" s="184" t="s">
        <v>3121</v>
      </c>
      <c r="E88" s="127"/>
      <c r="F88" s="184" t="s">
        <v>3121</v>
      </c>
      <c r="G88" s="68"/>
    </row>
    <row r="89" spans="1:7" x14ac:dyDescent="0.25">
      <c r="A89" s="51" t="s">
        <v>1716</v>
      </c>
      <c r="B89" s="51" t="s">
        <v>534</v>
      </c>
      <c r="C89" s="184" t="s">
        <v>3121</v>
      </c>
      <c r="D89" s="184" t="s">
        <v>3121</v>
      </c>
      <c r="E89" s="127"/>
      <c r="F89" s="184" t="s">
        <v>3121</v>
      </c>
      <c r="G89" s="68"/>
    </row>
    <row r="90" spans="1:7" x14ac:dyDescent="0.25">
      <c r="A90" s="51" t="s">
        <v>1717</v>
      </c>
      <c r="B90" s="51" t="s">
        <v>536</v>
      </c>
      <c r="C90" s="184" t="s">
        <v>3121</v>
      </c>
      <c r="D90" s="184" t="s">
        <v>3121</v>
      </c>
      <c r="E90" s="127"/>
      <c r="F90" s="184" t="s">
        <v>3121</v>
      </c>
      <c r="G90" s="68"/>
    </row>
    <row r="91" spans="1:7" x14ac:dyDescent="0.25">
      <c r="A91" s="51" t="s">
        <v>1718</v>
      </c>
      <c r="B91" s="51" t="s">
        <v>538</v>
      </c>
      <c r="C91" s="184" t="s">
        <v>3121</v>
      </c>
      <c r="D91" s="184" t="s">
        <v>3121</v>
      </c>
      <c r="E91" s="127"/>
      <c r="F91" s="184" t="s">
        <v>3121</v>
      </c>
      <c r="G91" s="68"/>
    </row>
    <row r="92" spans="1:7" x14ac:dyDescent="0.25">
      <c r="A92" s="51" t="s">
        <v>1719</v>
      </c>
      <c r="B92" s="51" t="s">
        <v>5</v>
      </c>
      <c r="C92" s="184" t="s">
        <v>3121</v>
      </c>
      <c r="D92" s="184" t="s">
        <v>3121</v>
      </c>
      <c r="E92" s="127"/>
      <c r="F92" s="184" t="s">
        <v>3121</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3121</v>
      </c>
      <c r="D94" s="184" t="s">
        <v>3121</v>
      </c>
      <c r="E94" s="127"/>
      <c r="F94" s="184" t="s">
        <v>3121</v>
      </c>
      <c r="G94" s="68"/>
    </row>
    <row r="95" spans="1:7" x14ac:dyDescent="0.25">
      <c r="A95" s="51" t="s">
        <v>1722</v>
      </c>
      <c r="B95" s="51" t="s">
        <v>546</v>
      </c>
      <c r="C95" s="184" t="s">
        <v>3121</v>
      </c>
      <c r="D95" s="184" t="s">
        <v>3121</v>
      </c>
      <c r="E95" s="127"/>
      <c r="F95" s="184" t="s">
        <v>3121</v>
      </c>
      <c r="G95" s="68"/>
    </row>
    <row r="96" spans="1:7" x14ac:dyDescent="0.25">
      <c r="A96" s="51" t="s">
        <v>1723</v>
      </c>
      <c r="B96" s="51" t="s">
        <v>1</v>
      </c>
      <c r="C96" s="184" t="s">
        <v>3121</v>
      </c>
      <c r="D96" s="184" t="s">
        <v>3121</v>
      </c>
      <c r="E96" s="127"/>
      <c r="F96" s="184" t="s">
        <v>3121</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3121</v>
      </c>
      <c r="D98" s="184" t="s">
        <v>3121</v>
      </c>
      <c r="E98" s="127"/>
      <c r="F98" s="184" t="s">
        <v>3121</v>
      </c>
      <c r="G98" s="68"/>
    </row>
    <row r="99" spans="1:7" x14ac:dyDescent="0.25">
      <c r="A99" s="51" t="s">
        <v>1726</v>
      </c>
      <c r="B99" s="51" t="s">
        <v>541</v>
      </c>
      <c r="C99" s="184" t="s">
        <v>3121</v>
      </c>
      <c r="D99" s="184" t="s">
        <v>3121</v>
      </c>
      <c r="E99" s="127"/>
      <c r="F99" s="184" t="s">
        <v>3121</v>
      </c>
      <c r="G99" s="68"/>
    </row>
    <row r="100" spans="1:7" x14ac:dyDescent="0.25">
      <c r="A100" s="51" t="s">
        <v>1727</v>
      </c>
      <c r="B100" s="68" t="s">
        <v>308</v>
      </c>
      <c r="C100" s="184" t="s">
        <v>3121</v>
      </c>
      <c r="D100" s="184" t="s">
        <v>3121</v>
      </c>
      <c r="E100" s="127"/>
      <c r="F100" s="184" t="s">
        <v>3121</v>
      </c>
      <c r="G100" s="68"/>
    </row>
    <row r="101" spans="1:7" x14ac:dyDescent="0.25">
      <c r="A101" s="51" t="s">
        <v>1728</v>
      </c>
      <c r="B101" s="68" t="s">
        <v>310</v>
      </c>
      <c r="C101" s="184" t="s">
        <v>3121</v>
      </c>
      <c r="D101" s="184" t="s">
        <v>3121</v>
      </c>
      <c r="E101" s="127"/>
      <c r="F101" s="184" t="s">
        <v>3121</v>
      </c>
      <c r="G101" s="68"/>
    </row>
    <row r="102" spans="1:7" x14ac:dyDescent="0.25">
      <c r="A102" s="51" t="s">
        <v>1729</v>
      </c>
      <c r="B102" s="68" t="s">
        <v>11</v>
      </c>
      <c r="C102" s="184" t="s">
        <v>3121</v>
      </c>
      <c r="D102" s="184" t="s">
        <v>3121</v>
      </c>
      <c r="E102" s="127"/>
      <c r="F102" s="184" t="s">
        <v>3121</v>
      </c>
      <c r="G102" s="68"/>
    </row>
    <row r="103" spans="1:7" x14ac:dyDescent="0.25">
      <c r="A103" s="51" t="s">
        <v>1730</v>
      </c>
      <c r="B103" s="68" t="s">
        <v>313</v>
      </c>
      <c r="C103" s="184" t="s">
        <v>3121</v>
      </c>
      <c r="D103" s="184" t="s">
        <v>3121</v>
      </c>
      <c r="E103" s="127"/>
      <c r="F103" s="184" t="s">
        <v>3121</v>
      </c>
      <c r="G103" s="68"/>
    </row>
    <row r="104" spans="1:7" x14ac:dyDescent="0.25">
      <c r="A104" s="51" t="s">
        <v>1731</v>
      </c>
      <c r="B104" s="68" t="s">
        <v>315</v>
      </c>
      <c r="C104" s="184" t="s">
        <v>3121</v>
      </c>
      <c r="D104" s="184" t="s">
        <v>3121</v>
      </c>
      <c r="E104" s="127"/>
      <c r="F104" s="184" t="s">
        <v>3121</v>
      </c>
      <c r="G104" s="68"/>
    </row>
    <row r="105" spans="1:7" x14ac:dyDescent="0.25">
      <c r="A105" s="51" t="s">
        <v>1732</v>
      </c>
      <c r="B105" s="68" t="s">
        <v>317</v>
      </c>
      <c r="C105" s="184" t="s">
        <v>3121</v>
      </c>
      <c r="D105" s="184" t="s">
        <v>3121</v>
      </c>
      <c r="E105" s="127"/>
      <c r="F105" s="184" t="s">
        <v>3121</v>
      </c>
      <c r="G105" s="68"/>
    </row>
    <row r="106" spans="1:7" x14ac:dyDescent="0.25">
      <c r="A106" s="51" t="s">
        <v>1733</v>
      </c>
      <c r="B106" s="68" t="s">
        <v>319</v>
      </c>
      <c r="C106" s="184" t="s">
        <v>3121</v>
      </c>
      <c r="D106" s="184" t="s">
        <v>3121</v>
      </c>
      <c r="E106" s="127"/>
      <c r="F106" s="184" t="s">
        <v>3121</v>
      </c>
      <c r="G106" s="68"/>
    </row>
    <row r="107" spans="1:7" x14ac:dyDescent="0.25">
      <c r="A107" s="51" t="s">
        <v>1734</v>
      </c>
      <c r="B107" s="68" t="s">
        <v>321</v>
      </c>
      <c r="C107" s="184" t="s">
        <v>3121</v>
      </c>
      <c r="D107" s="184" t="s">
        <v>3121</v>
      </c>
      <c r="E107" s="127"/>
      <c r="F107" s="184" t="s">
        <v>3121</v>
      </c>
      <c r="G107" s="68"/>
    </row>
    <row r="108" spans="1:7" x14ac:dyDescent="0.25">
      <c r="A108" s="51" t="s">
        <v>1735</v>
      </c>
      <c r="B108" s="68" t="s">
        <v>134</v>
      </c>
      <c r="C108" s="184" t="s">
        <v>3121</v>
      </c>
      <c r="D108" s="184" t="s">
        <v>3121</v>
      </c>
      <c r="E108" s="127"/>
      <c r="F108" s="184" t="s">
        <v>3121</v>
      </c>
      <c r="G108" s="68"/>
    </row>
    <row r="109" spans="1:7" x14ac:dyDescent="0.25">
      <c r="A109" s="51" t="s">
        <v>2007</v>
      </c>
      <c r="B109" s="181" t="s">
        <v>3122</v>
      </c>
      <c r="C109" s="184" t="s">
        <v>3121</v>
      </c>
      <c r="D109" s="184" t="s">
        <v>3121</v>
      </c>
      <c r="E109" s="127"/>
      <c r="F109" s="184" t="s">
        <v>3121</v>
      </c>
      <c r="G109" s="68"/>
    </row>
    <row r="110" spans="1:7" x14ac:dyDescent="0.25">
      <c r="A110" s="51" t="s">
        <v>2008</v>
      </c>
      <c r="B110" s="181" t="s">
        <v>3123</v>
      </c>
      <c r="C110" s="184" t="s">
        <v>3121</v>
      </c>
      <c r="D110" s="184" t="s">
        <v>3121</v>
      </c>
      <c r="E110" s="127"/>
      <c r="F110" s="184" t="s">
        <v>3121</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3124</v>
      </c>
      <c r="C120" s="184">
        <v>4.9000000000000002E-2</v>
      </c>
      <c r="D120" s="184">
        <v>0.13600000000000001</v>
      </c>
      <c r="E120" s="127"/>
      <c r="F120" s="184">
        <v>7.8E-2</v>
      </c>
      <c r="G120" s="68"/>
    </row>
    <row r="121" spans="1:7" x14ac:dyDescent="0.25">
      <c r="A121" s="51" t="s">
        <v>1737</v>
      </c>
      <c r="B121" s="179" t="s">
        <v>3125</v>
      </c>
      <c r="C121" s="184">
        <v>0.106</v>
      </c>
      <c r="D121" s="184">
        <v>0.129</v>
      </c>
      <c r="E121" s="127"/>
      <c r="F121" s="184">
        <v>0.114</v>
      </c>
      <c r="G121" s="68"/>
    </row>
    <row r="122" spans="1:7" x14ac:dyDescent="0.25">
      <c r="A122" s="51" t="s">
        <v>1738</v>
      </c>
      <c r="B122" s="179" t="s">
        <v>3126</v>
      </c>
      <c r="C122" s="184">
        <v>0.23899999999999999</v>
      </c>
      <c r="D122" s="184">
        <v>0.127</v>
      </c>
      <c r="E122" s="127"/>
      <c r="F122" s="184">
        <v>0.20200000000000001</v>
      </c>
      <c r="G122" s="68"/>
    </row>
    <row r="123" spans="1:7" x14ac:dyDescent="0.25">
      <c r="A123" s="51" t="s">
        <v>1739</v>
      </c>
      <c r="B123" s="179" t="s">
        <v>3127</v>
      </c>
      <c r="C123" s="184">
        <v>0.378</v>
      </c>
      <c r="D123" s="184">
        <v>0.372</v>
      </c>
      <c r="E123" s="127"/>
      <c r="F123" s="184">
        <v>0.376</v>
      </c>
      <c r="G123" s="68"/>
    </row>
    <row r="124" spans="1:7" x14ac:dyDescent="0.25">
      <c r="A124" s="51" t="s">
        <v>1740</v>
      </c>
      <c r="B124" s="179" t="s">
        <v>3128</v>
      </c>
      <c r="C124" s="184">
        <v>0.22900000000000001</v>
      </c>
      <c r="D124" s="184">
        <v>0.23599999999999999</v>
      </c>
      <c r="E124" s="127"/>
      <c r="F124" s="184">
        <v>0.23100000000000001</v>
      </c>
      <c r="G124" s="68"/>
    </row>
    <row r="125" spans="1:7" x14ac:dyDescent="0.25">
      <c r="A125" s="51" t="s">
        <v>1741</v>
      </c>
      <c r="B125" s="179" t="s">
        <v>569</v>
      </c>
      <c r="C125" s="184" t="s">
        <v>3121</v>
      </c>
      <c r="D125" s="184" t="s">
        <v>3121</v>
      </c>
      <c r="E125" s="127"/>
      <c r="F125" s="184" t="s">
        <v>3121</v>
      </c>
      <c r="G125" s="68"/>
    </row>
    <row r="126" spans="1:7" x14ac:dyDescent="0.25">
      <c r="A126" s="51" t="s">
        <v>1742</v>
      </c>
      <c r="B126" s="179" t="s">
        <v>569</v>
      </c>
      <c r="C126" s="184" t="s">
        <v>3121</v>
      </c>
      <c r="D126" s="184" t="s">
        <v>3121</v>
      </c>
      <c r="E126" s="127"/>
      <c r="F126" s="184" t="s">
        <v>3121</v>
      </c>
      <c r="G126" s="68"/>
    </row>
    <row r="127" spans="1:7" x14ac:dyDescent="0.25">
      <c r="A127" s="51" t="s">
        <v>1743</v>
      </c>
      <c r="B127" s="179" t="s">
        <v>569</v>
      </c>
      <c r="C127" s="184" t="s">
        <v>3121</v>
      </c>
      <c r="D127" s="184" t="s">
        <v>3121</v>
      </c>
      <c r="E127" s="127"/>
      <c r="F127" s="184" t="s">
        <v>3121</v>
      </c>
      <c r="G127" s="68"/>
    </row>
    <row r="128" spans="1:7" x14ac:dyDescent="0.25">
      <c r="A128" s="51" t="s">
        <v>1744</v>
      </c>
      <c r="B128" s="179" t="s">
        <v>569</v>
      </c>
      <c r="C128" s="184" t="s">
        <v>3121</v>
      </c>
      <c r="D128" s="184" t="s">
        <v>3121</v>
      </c>
      <c r="E128" s="127"/>
      <c r="F128" s="184" t="s">
        <v>3121</v>
      </c>
      <c r="G128" s="68"/>
    </row>
    <row r="129" spans="1:7" x14ac:dyDescent="0.25">
      <c r="A129" s="51" t="s">
        <v>1745</v>
      </c>
      <c r="B129" s="179" t="s">
        <v>569</v>
      </c>
      <c r="C129" s="184" t="s">
        <v>3121</v>
      </c>
      <c r="D129" s="184" t="s">
        <v>3121</v>
      </c>
      <c r="E129" s="127"/>
      <c r="F129" s="184" t="s">
        <v>3121</v>
      </c>
      <c r="G129" s="68"/>
    </row>
    <row r="130" spans="1:7" x14ac:dyDescent="0.25">
      <c r="A130" s="51" t="s">
        <v>1746</v>
      </c>
      <c r="B130" s="179" t="s">
        <v>569</v>
      </c>
      <c r="C130" s="184" t="s">
        <v>3121</v>
      </c>
      <c r="D130" s="184" t="s">
        <v>3121</v>
      </c>
      <c r="E130" s="127"/>
      <c r="F130" s="184" t="s">
        <v>3121</v>
      </c>
      <c r="G130" s="68"/>
    </row>
    <row r="131" spans="1:7" x14ac:dyDescent="0.25">
      <c r="A131" s="51" t="s">
        <v>1747</v>
      </c>
      <c r="B131" s="179" t="s">
        <v>569</v>
      </c>
      <c r="C131" s="184" t="s">
        <v>3121</v>
      </c>
      <c r="D131" s="184" t="s">
        <v>3121</v>
      </c>
      <c r="E131" s="127"/>
      <c r="F131" s="184" t="s">
        <v>3121</v>
      </c>
      <c r="G131" s="68"/>
    </row>
    <row r="132" spans="1:7" x14ac:dyDescent="0.25">
      <c r="A132" s="51" t="s">
        <v>1748</v>
      </c>
      <c r="B132" s="179" t="s">
        <v>569</v>
      </c>
      <c r="C132" s="184" t="s">
        <v>3121</v>
      </c>
      <c r="D132" s="184" t="s">
        <v>3121</v>
      </c>
      <c r="E132" s="127"/>
      <c r="F132" s="184" t="s">
        <v>3121</v>
      </c>
      <c r="G132" s="68"/>
    </row>
    <row r="133" spans="1:7" x14ac:dyDescent="0.25">
      <c r="A133" s="51" t="s">
        <v>1749</v>
      </c>
      <c r="B133" s="179" t="s">
        <v>569</v>
      </c>
      <c r="C133" s="184" t="s">
        <v>3121</v>
      </c>
      <c r="D133" s="184" t="s">
        <v>3121</v>
      </c>
      <c r="E133" s="127"/>
      <c r="F133" s="184" t="s">
        <v>3121</v>
      </c>
      <c r="G133" s="68"/>
    </row>
    <row r="134" spans="1:7" x14ac:dyDescent="0.25">
      <c r="A134" s="51" t="s">
        <v>1750</v>
      </c>
      <c r="B134" s="179" t="s">
        <v>569</v>
      </c>
      <c r="C134" s="184" t="s">
        <v>3121</v>
      </c>
      <c r="D134" s="184" t="s">
        <v>3121</v>
      </c>
      <c r="E134" s="127"/>
      <c r="F134" s="184" t="s">
        <v>3121</v>
      </c>
      <c r="G134" s="68"/>
    </row>
    <row r="135" spans="1:7" x14ac:dyDescent="0.25">
      <c r="A135" s="51" t="s">
        <v>1751</v>
      </c>
      <c r="B135" s="179" t="s">
        <v>569</v>
      </c>
      <c r="C135" s="184" t="s">
        <v>3121</v>
      </c>
      <c r="D135" s="184" t="s">
        <v>3121</v>
      </c>
      <c r="E135" s="127"/>
      <c r="F135" s="184" t="s">
        <v>3121</v>
      </c>
      <c r="G135" s="68"/>
    </row>
    <row r="136" spans="1:7" x14ac:dyDescent="0.25">
      <c r="A136" s="51" t="s">
        <v>1752</v>
      </c>
      <c r="B136" s="179" t="s">
        <v>569</v>
      </c>
      <c r="C136" s="184" t="s">
        <v>3121</v>
      </c>
      <c r="D136" s="184" t="s">
        <v>3121</v>
      </c>
      <c r="E136" s="127"/>
      <c r="F136" s="184" t="s">
        <v>3121</v>
      </c>
      <c r="G136" s="68"/>
    </row>
    <row r="137" spans="1:7" x14ac:dyDescent="0.25">
      <c r="A137" s="51" t="s">
        <v>1753</v>
      </c>
      <c r="B137" s="179" t="s">
        <v>569</v>
      </c>
      <c r="C137" s="184" t="s">
        <v>3121</v>
      </c>
      <c r="D137" s="184" t="s">
        <v>3121</v>
      </c>
      <c r="E137" s="127"/>
      <c r="F137" s="184" t="s">
        <v>3121</v>
      </c>
      <c r="G137" s="68"/>
    </row>
    <row r="138" spans="1:7" x14ac:dyDescent="0.25">
      <c r="A138" s="51" t="s">
        <v>1754</v>
      </c>
      <c r="B138" s="179" t="s">
        <v>569</v>
      </c>
      <c r="C138" s="184" t="s">
        <v>3121</v>
      </c>
      <c r="D138" s="184" t="s">
        <v>3121</v>
      </c>
      <c r="E138" s="127"/>
      <c r="F138" s="184" t="s">
        <v>3121</v>
      </c>
      <c r="G138" s="68"/>
    </row>
    <row r="139" spans="1:7" x14ac:dyDescent="0.25">
      <c r="A139" s="51" t="s">
        <v>1755</v>
      </c>
      <c r="B139" s="179" t="s">
        <v>569</v>
      </c>
      <c r="C139" s="184" t="s">
        <v>3121</v>
      </c>
      <c r="D139" s="184" t="s">
        <v>3121</v>
      </c>
      <c r="E139" s="127"/>
      <c r="F139" s="184" t="s">
        <v>3121</v>
      </c>
      <c r="G139" s="68"/>
    </row>
    <row r="140" spans="1:7" x14ac:dyDescent="0.25">
      <c r="A140" s="51" t="s">
        <v>1756</v>
      </c>
      <c r="B140" s="179" t="s">
        <v>569</v>
      </c>
      <c r="C140" s="184" t="s">
        <v>3121</v>
      </c>
      <c r="D140" s="184" t="s">
        <v>3121</v>
      </c>
      <c r="E140" s="127"/>
      <c r="F140" s="184" t="s">
        <v>3121</v>
      </c>
      <c r="G140" s="68"/>
    </row>
    <row r="141" spans="1:7" x14ac:dyDescent="0.25">
      <c r="A141" s="51" t="s">
        <v>1757</v>
      </c>
      <c r="B141" s="179" t="s">
        <v>569</v>
      </c>
      <c r="C141" s="184" t="s">
        <v>3121</v>
      </c>
      <c r="D141" s="184" t="s">
        <v>3121</v>
      </c>
      <c r="E141" s="127"/>
      <c r="F141" s="184" t="s">
        <v>3121</v>
      </c>
      <c r="G141" s="68"/>
    </row>
    <row r="142" spans="1:7" x14ac:dyDescent="0.25">
      <c r="A142" s="51" t="s">
        <v>1758</v>
      </c>
      <c r="B142" s="179" t="s">
        <v>569</v>
      </c>
      <c r="C142" s="184" t="s">
        <v>3121</v>
      </c>
      <c r="D142" s="184" t="s">
        <v>3121</v>
      </c>
      <c r="E142" s="127"/>
      <c r="F142" s="184" t="s">
        <v>3121</v>
      </c>
      <c r="G142" s="68"/>
    </row>
    <row r="143" spans="1:7" x14ac:dyDescent="0.25">
      <c r="A143" s="51" t="s">
        <v>1759</v>
      </c>
      <c r="B143" s="179" t="s">
        <v>569</v>
      </c>
      <c r="C143" s="184" t="s">
        <v>3121</v>
      </c>
      <c r="D143" s="184" t="s">
        <v>3121</v>
      </c>
      <c r="E143" s="127"/>
      <c r="F143" s="184" t="s">
        <v>3121</v>
      </c>
      <c r="G143" s="68"/>
    </row>
    <row r="144" spans="1:7" x14ac:dyDescent="0.25">
      <c r="A144" s="51" t="s">
        <v>1760</v>
      </c>
      <c r="B144" s="179" t="s">
        <v>569</v>
      </c>
      <c r="C144" s="184" t="s">
        <v>3121</v>
      </c>
      <c r="D144" s="184" t="s">
        <v>3121</v>
      </c>
      <c r="E144" s="127"/>
      <c r="F144" s="184" t="s">
        <v>3121</v>
      </c>
      <c r="G144" s="68"/>
    </row>
    <row r="145" spans="1:7" x14ac:dyDescent="0.25">
      <c r="A145" s="51" t="s">
        <v>1761</v>
      </c>
      <c r="B145" s="179" t="s">
        <v>569</v>
      </c>
      <c r="C145" s="184" t="s">
        <v>3121</v>
      </c>
      <c r="D145" s="184" t="s">
        <v>3121</v>
      </c>
      <c r="E145" s="127"/>
      <c r="F145" s="184" t="s">
        <v>3121</v>
      </c>
      <c r="G145" s="68"/>
    </row>
    <row r="146" spans="1:7" x14ac:dyDescent="0.25">
      <c r="A146" s="51" t="s">
        <v>1762</v>
      </c>
      <c r="B146" s="179" t="s">
        <v>569</v>
      </c>
      <c r="C146" s="184" t="s">
        <v>3121</v>
      </c>
      <c r="D146" s="184" t="s">
        <v>3121</v>
      </c>
      <c r="E146" s="127"/>
      <c r="F146" s="184" t="s">
        <v>3121</v>
      </c>
      <c r="G146" s="68"/>
    </row>
    <row r="147" spans="1:7" x14ac:dyDescent="0.25">
      <c r="A147" s="51" t="s">
        <v>1763</v>
      </c>
      <c r="B147" s="179" t="s">
        <v>569</v>
      </c>
      <c r="C147" s="184" t="s">
        <v>3121</v>
      </c>
      <c r="D147" s="184" t="s">
        <v>3121</v>
      </c>
      <c r="E147" s="127"/>
      <c r="F147" s="184" t="s">
        <v>3121</v>
      </c>
      <c r="G147" s="68"/>
    </row>
    <row r="148" spans="1:7" x14ac:dyDescent="0.25">
      <c r="A148" s="51" t="s">
        <v>1764</v>
      </c>
      <c r="B148" s="179" t="s">
        <v>569</v>
      </c>
      <c r="C148" s="184" t="s">
        <v>3121</v>
      </c>
      <c r="D148" s="184" t="s">
        <v>3121</v>
      </c>
      <c r="E148" s="127"/>
      <c r="F148" s="184" t="s">
        <v>3121</v>
      </c>
      <c r="G148" s="68"/>
    </row>
    <row r="149" spans="1:7" x14ac:dyDescent="0.25">
      <c r="A149" s="51" t="s">
        <v>1765</v>
      </c>
      <c r="B149" s="179" t="s">
        <v>569</v>
      </c>
      <c r="C149" s="184" t="s">
        <v>3121</v>
      </c>
      <c r="D149" s="184" t="s">
        <v>3121</v>
      </c>
      <c r="E149" s="127"/>
      <c r="F149" s="184" t="s">
        <v>3121</v>
      </c>
      <c r="G149" s="68"/>
    </row>
    <row r="150" spans="1:7" x14ac:dyDescent="0.25">
      <c r="A150" s="51" t="s">
        <v>1766</v>
      </c>
      <c r="B150" s="179" t="s">
        <v>569</v>
      </c>
      <c r="C150" s="184" t="s">
        <v>3121</v>
      </c>
      <c r="D150" s="184" t="s">
        <v>3121</v>
      </c>
      <c r="E150" s="127"/>
      <c r="F150" s="184" t="s">
        <v>3121</v>
      </c>
      <c r="G150" s="68"/>
    </row>
    <row r="151" spans="1:7" x14ac:dyDescent="0.25">
      <c r="A151" s="51" t="s">
        <v>1767</v>
      </c>
      <c r="B151" s="179" t="s">
        <v>569</v>
      </c>
      <c r="C151" s="184" t="s">
        <v>3121</v>
      </c>
      <c r="D151" s="184" t="s">
        <v>3121</v>
      </c>
      <c r="E151" s="127"/>
      <c r="F151" s="184" t="s">
        <v>3121</v>
      </c>
      <c r="G151" s="68"/>
    </row>
    <row r="152" spans="1:7" x14ac:dyDescent="0.25">
      <c r="A152" s="51" t="s">
        <v>1768</v>
      </c>
      <c r="B152" s="179" t="s">
        <v>569</v>
      </c>
      <c r="C152" s="184" t="s">
        <v>3121</v>
      </c>
      <c r="D152" s="184" t="s">
        <v>3121</v>
      </c>
      <c r="E152" s="127"/>
      <c r="F152" s="184" t="s">
        <v>3121</v>
      </c>
      <c r="G152" s="68"/>
    </row>
    <row r="153" spans="1:7" x14ac:dyDescent="0.25">
      <c r="A153" s="51" t="s">
        <v>1769</v>
      </c>
      <c r="B153" s="179" t="s">
        <v>569</v>
      </c>
      <c r="C153" s="184" t="s">
        <v>3121</v>
      </c>
      <c r="D153" s="184" t="s">
        <v>3121</v>
      </c>
      <c r="E153" s="127"/>
      <c r="F153" s="184" t="s">
        <v>3121</v>
      </c>
      <c r="G153" s="68"/>
    </row>
    <row r="154" spans="1:7" x14ac:dyDescent="0.25">
      <c r="A154" s="51" t="s">
        <v>1770</v>
      </c>
      <c r="B154" s="179" t="s">
        <v>569</v>
      </c>
      <c r="C154" s="184" t="s">
        <v>3121</v>
      </c>
      <c r="D154" s="184" t="s">
        <v>3121</v>
      </c>
      <c r="E154" s="127"/>
      <c r="F154" s="184" t="s">
        <v>3121</v>
      </c>
      <c r="G154" s="68"/>
    </row>
    <row r="155" spans="1:7" x14ac:dyDescent="0.25">
      <c r="A155" s="51" t="s">
        <v>1771</v>
      </c>
      <c r="B155" s="179" t="s">
        <v>569</v>
      </c>
      <c r="C155" s="184" t="s">
        <v>3121</v>
      </c>
      <c r="D155" s="184" t="s">
        <v>3121</v>
      </c>
      <c r="E155" s="127"/>
      <c r="F155" s="184" t="s">
        <v>3121</v>
      </c>
      <c r="G155" s="68"/>
    </row>
    <row r="156" spans="1:7" x14ac:dyDescent="0.25">
      <c r="A156" s="51" t="s">
        <v>1772</v>
      </c>
      <c r="B156" s="179" t="s">
        <v>569</v>
      </c>
      <c r="C156" s="184" t="s">
        <v>3121</v>
      </c>
      <c r="D156" s="184" t="s">
        <v>3121</v>
      </c>
      <c r="E156" s="127"/>
      <c r="F156" s="184" t="s">
        <v>3121</v>
      </c>
      <c r="G156" s="68"/>
    </row>
    <row r="157" spans="1:7" x14ac:dyDescent="0.25">
      <c r="A157" s="51" t="s">
        <v>1773</v>
      </c>
      <c r="B157" s="179" t="s">
        <v>569</v>
      </c>
      <c r="C157" s="184" t="s">
        <v>3121</v>
      </c>
      <c r="D157" s="184" t="s">
        <v>3121</v>
      </c>
      <c r="E157" s="127"/>
      <c r="F157" s="184" t="s">
        <v>3121</v>
      </c>
      <c r="G157" s="68"/>
    </row>
    <row r="158" spans="1:7" x14ac:dyDescent="0.25">
      <c r="A158" s="51" t="s">
        <v>1774</v>
      </c>
      <c r="B158" s="179" t="s">
        <v>569</v>
      </c>
      <c r="C158" s="184" t="s">
        <v>3121</v>
      </c>
      <c r="D158" s="184" t="s">
        <v>3121</v>
      </c>
      <c r="E158" s="127"/>
      <c r="F158" s="184" t="s">
        <v>3121</v>
      </c>
      <c r="G158" s="68"/>
    </row>
    <row r="159" spans="1:7" x14ac:dyDescent="0.25">
      <c r="A159" s="51" t="s">
        <v>1775</v>
      </c>
      <c r="B159" s="179" t="s">
        <v>569</v>
      </c>
      <c r="C159" s="184" t="s">
        <v>3121</v>
      </c>
      <c r="D159" s="184" t="s">
        <v>3121</v>
      </c>
      <c r="E159" s="127"/>
      <c r="F159" s="184" t="s">
        <v>3121</v>
      </c>
      <c r="G159" s="68"/>
    </row>
    <row r="160" spans="1:7" x14ac:dyDescent="0.25">
      <c r="A160" s="51" t="s">
        <v>1776</v>
      </c>
      <c r="B160" s="179" t="s">
        <v>569</v>
      </c>
      <c r="C160" s="184" t="s">
        <v>3121</v>
      </c>
      <c r="D160" s="184" t="s">
        <v>3121</v>
      </c>
      <c r="E160" s="127"/>
      <c r="F160" s="184" t="s">
        <v>3121</v>
      </c>
      <c r="G160" s="68"/>
    </row>
    <row r="161" spans="1:7" x14ac:dyDescent="0.25">
      <c r="A161" s="51" t="s">
        <v>1777</v>
      </c>
      <c r="B161" s="179" t="s">
        <v>569</v>
      </c>
      <c r="C161" s="184" t="s">
        <v>3121</v>
      </c>
      <c r="D161" s="184" t="s">
        <v>3121</v>
      </c>
      <c r="E161" s="127"/>
      <c r="F161" s="184" t="s">
        <v>3121</v>
      </c>
      <c r="G161" s="68"/>
    </row>
    <row r="162" spans="1:7" x14ac:dyDescent="0.25">
      <c r="A162" s="51" t="s">
        <v>1778</v>
      </c>
      <c r="B162" s="179" t="s">
        <v>569</v>
      </c>
      <c r="C162" s="184" t="s">
        <v>3121</v>
      </c>
      <c r="D162" s="184" t="s">
        <v>3121</v>
      </c>
      <c r="E162" s="127"/>
      <c r="F162" s="184" t="s">
        <v>3121</v>
      </c>
      <c r="G162" s="68"/>
    </row>
    <row r="163" spans="1:7" x14ac:dyDescent="0.25">
      <c r="A163" s="51" t="s">
        <v>1779</v>
      </c>
      <c r="B163" s="179" t="s">
        <v>569</v>
      </c>
      <c r="C163" s="184" t="s">
        <v>3121</v>
      </c>
      <c r="D163" s="184" t="s">
        <v>3121</v>
      </c>
      <c r="E163" s="127"/>
      <c r="F163" s="184" t="s">
        <v>3121</v>
      </c>
      <c r="G163" s="68"/>
    </row>
    <row r="164" spans="1:7" x14ac:dyDescent="0.25">
      <c r="A164" s="51" t="s">
        <v>1780</v>
      </c>
      <c r="B164" s="179" t="s">
        <v>569</v>
      </c>
      <c r="C164" s="184" t="s">
        <v>3121</v>
      </c>
      <c r="D164" s="184" t="s">
        <v>3121</v>
      </c>
      <c r="E164" s="127"/>
      <c r="F164" s="184" t="s">
        <v>3121</v>
      </c>
      <c r="G164" s="68"/>
    </row>
    <row r="165" spans="1:7" x14ac:dyDescent="0.25">
      <c r="A165" s="51" t="s">
        <v>1781</v>
      </c>
      <c r="B165" s="179" t="s">
        <v>569</v>
      </c>
      <c r="C165" s="184" t="s">
        <v>3121</v>
      </c>
      <c r="D165" s="184" t="s">
        <v>3121</v>
      </c>
      <c r="E165" s="127"/>
      <c r="F165" s="184" t="s">
        <v>3121</v>
      </c>
      <c r="G165" s="68"/>
    </row>
    <row r="166" spans="1:7" x14ac:dyDescent="0.25">
      <c r="A166" s="51" t="s">
        <v>1782</v>
      </c>
      <c r="B166" s="179" t="s">
        <v>569</v>
      </c>
      <c r="C166" s="184" t="s">
        <v>3121</v>
      </c>
      <c r="D166" s="184" t="s">
        <v>3121</v>
      </c>
      <c r="E166" s="127"/>
      <c r="F166" s="184" t="s">
        <v>3121</v>
      </c>
      <c r="G166" s="68"/>
    </row>
    <row r="167" spans="1:7" x14ac:dyDescent="0.25">
      <c r="A167" s="51" t="s">
        <v>1783</v>
      </c>
      <c r="B167" s="179" t="s">
        <v>569</v>
      </c>
      <c r="C167" s="184" t="s">
        <v>3121</v>
      </c>
      <c r="D167" s="184" t="s">
        <v>3121</v>
      </c>
      <c r="E167" s="127"/>
      <c r="F167" s="184" t="s">
        <v>3121</v>
      </c>
      <c r="G167" s="68"/>
    </row>
    <row r="168" spans="1:7" x14ac:dyDescent="0.25">
      <c r="A168" s="51" t="s">
        <v>1784</v>
      </c>
      <c r="B168" s="179" t="s">
        <v>569</v>
      </c>
      <c r="C168" s="184" t="s">
        <v>3121</v>
      </c>
      <c r="D168" s="184" t="s">
        <v>3121</v>
      </c>
      <c r="E168" s="127"/>
      <c r="F168" s="184" t="s">
        <v>3121</v>
      </c>
      <c r="G168" s="68"/>
    </row>
    <row r="169" spans="1:7" x14ac:dyDescent="0.25">
      <c r="A169" s="51" t="s">
        <v>1785</v>
      </c>
      <c r="B169" s="179" t="s">
        <v>569</v>
      </c>
      <c r="C169" s="184" t="s">
        <v>3121</v>
      </c>
      <c r="D169" s="184" t="s">
        <v>3121</v>
      </c>
      <c r="E169" s="127"/>
      <c r="F169" s="184" t="s">
        <v>3121</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0.51485000000000003</v>
      </c>
      <c r="D171" s="184">
        <v>0.58514999999999995</v>
      </c>
      <c r="E171" s="128"/>
      <c r="F171" s="184">
        <v>0.53824000000000005</v>
      </c>
      <c r="G171" s="68"/>
    </row>
    <row r="172" spans="1:7" x14ac:dyDescent="0.25">
      <c r="A172" s="51" t="s">
        <v>1787</v>
      </c>
      <c r="B172" s="51" t="s">
        <v>604</v>
      </c>
      <c r="C172" s="184">
        <v>0.48515000000000003</v>
      </c>
      <c r="D172" s="184">
        <v>0.41485</v>
      </c>
      <c r="E172" s="128"/>
      <c r="F172" s="184">
        <v>0.46176</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v>0.39689000000000002</v>
      </c>
      <c r="D181" s="184">
        <v>6.0109999999999997E-2</v>
      </c>
      <c r="E181" s="128"/>
      <c r="F181" s="184">
        <v>0.28483000000000003</v>
      </c>
      <c r="G181" s="68"/>
    </row>
    <row r="182" spans="1:7" x14ac:dyDescent="0.25">
      <c r="A182" s="51" t="s">
        <v>1796</v>
      </c>
      <c r="B182" s="51" t="s">
        <v>616</v>
      </c>
      <c r="C182" s="184">
        <v>0.60311000000000003</v>
      </c>
      <c r="D182" s="184">
        <v>0.93989</v>
      </c>
      <c r="E182" s="128"/>
      <c r="F182" s="184">
        <v>0.71516999999999997</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v>0.11058</v>
      </c>
      <c r="D191" s="184">
        <v>0.15567</v>
      </c>
      <c r="E191" s="128"/>
      <c r="F191" s="184">
        <v>0.12558</v>
      </c>
      <c r="G191" s="68"/>
    </row>
    <row r="192" spans="1:7" x14ac:dyDescent="0.25">
      <c r="A192" s="51" t="s">
        <v>1805</v>
      </c>
      <c r="B192" s="47" t="s">
        <v>3043</v>
      </c>
      <c r="C192" s="184">
        <v>9.4659999999999994E-2</v>
      </c>
      <c r="D192" s="184">
        <v>0.11692</v>
      </c>
      <c r="E192" s="128"/>
      <c r="F192" s="184">
        <v>0.10206</v>
      </c>
      <c r="G192" s="68"/>
    </row>
    <row r="193" spans="1:7" x14ac:dyDescent="0.25">
      <c r="A193" s="51" t="s">
        <v>1806</v>
      </c>
      <c r="B193" s="47" t="s">
        <v>3044</v>
      </c>
      <c r="C193" s="184">
        <v>0.13364999999999999</v>
      </c>
      <c r="D193" s="184">
        <v>9.3450000000000005E-2</v>
      </c>
      <c r="E193" s="127"/>
      <c r="F193" s="184">
        <v>0.12027</v>
      </c>
      <c r="G193" s="68"/>
    </row>
    <row r="194" spans="1:7" x14ac:dyDescent="0.25">
      <c r="A194" s="51" t="s">
        <v>1807</v>
      </c>
      <c r="B194" s="47" t="s">
        <v>3045</v>
      </c>
      <c r="C194" s="184">
        <v>0.22958000000000001</v>
      </c>
      <c r="D194" s="184">
        <v>0.17398</v>
      </c>
      <c r="E194" s="127"/>
      <c r="F194" s="184">
        <v>0.21107999999999999</v>
      </c>
      <c r="G194" s="68"/>
    </row>
    <row r="195" spans="1:7" x14ac:dyDescent="0.25">
      <c r="A195" s="51" t="s">
        <v>1808</v>
      </c>
      <c r="B195" s="47" t="s">
        <v>3046</v>
      </c>
      <c r="C195" s="184">
        <v>0.43153999999999998</v>
      </c>
      <c r="D195" s="184">
        <v>0.45998</v>
      </c>
      <c r="E195" s="127"/>
      <c r="F195" s="184">
        <v>0.441</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2.3600000000000001E-3</v>
      </c>
      <c r="D201" s="184">
        <v>0</v>
      </c>
      <c r="E201" s="128"/>
      <c r="F201" s="184">
        <v>1.57E-3</v>
      </c>
      <c r="G201" s="68"/>
    </row>
    <row r="202" spans="1:7" x14ac:dyDescent="0.25">
      <c r="A202" s="51" t="s">
        <v>2297</v>
      </c>
      <c r="B202" s="198" t="s">
        <v>3067</v>
      </c>
      <c r="C202" s="184">
        <v>2.3600000000000001E-3</v>
      </c>
      <c r="D202" s="184">
        <v>0</v>
      </c>
      <c r="E202" s="128"/>
      <c r="F202" s="184">
        <v>1.57E-3</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3031</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5.1925400000000002</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3135</v>
      </c>
      <c r="C214" s="167">
        <v>865.58712000000003</v>
      </c>
      <c r="D214" s="185">
        <v>788</v>
      </c>
      <c r="E214" s="65"/>
      <c r="F214" s="139">
        <f>IF($C$238=0,"",IF(C214="[for completion]","",IF(C214="","",C214/$C$238)))</f>
        <v>9.0501108434464766E-2</v>
      </c>
      <c r="G214" s="139">
        <f>IF($D$238=0,"",IF(D214="[for completion]","",IF(D214="","",D214/$D$238)))</f>
        <v>0.42049092849519742</v>
      </c>
    </row>
    <row r="215" spans="1:7" x14ac:dyDescent="0.25">
      <c r="A215" s="51" t="s">
        <v>1812</v>
      </c>
      <c r="B215" s="179" t="s">
        <v>3136</v>
      </c>
      <c r="C215" s="167">
        <v>1630.4888000000001</v>
      </c>
      <c r="D215" s="185">
        <v>544</v>
      </c>
      <c r="E215" s="65"/>
      <c r="F215" s="139">
        <f t="shared" ref="F215:F237" si="1">IF($C$238=0,"",IF(C215="[for completion]","",IF(C215="","",C215/$C$238)))</f>
        <v>0.17047509173886544</v>
      </c>
      <c r="G215" s="139">
        <f t="shared" ref="G215:G237" si="2">IF($D$238=0,"",IF(D215="[for completion]","",IF(D215="","",D215/$D$238)))</f>
        <v>0.2902881536819637</v>
      </c>
    </row>
    <row r="216" spans="1:7" x14ac:dyDescent="0.25">
      <c r="A216" s="51" t="s">
        <v>1813</v>
      </c>
      <c r="B216" s="179" t="s">
        <v>3137</v>
      </c>
      <c r="C216" s="167">
        <v>4301.3818099999999</v>
      </c>
      <c r="D216" s="185">
        <v>465</v>
      </c>
      <c r="E216" s="65"/>
      <c r="F216" s="139">
        <f t="shared" si="1"/>
        <v>0.44972922148477013</v>
      </c>
      <c r="G216" s="139">
        <f t="shared" si="2"/>
        <v>0.24813233724653147</v>
      </c>
    </row>
    <row r="217" spans="1:7" x14ac:dyDescent="0.25">
      <c r="A217" s="51" t="s">
        <v>1814</v>
      </c>
      <c r="B217" s="179" t="s">
        <v>3138</v>
      </c>
      <c r="C217" s="167">
        <v>1885.0686900000001</v>
      </c>
      <c r="D217" s="185">
        <v>66</v>
      </c>
      <c r="E217" s="65"/>
      <c r="F217" s="139">
        <f t="shared" si="1"/>
        <v>0.19709258834639826</v>
      </c>
      <c r="G217" s="139">
        <f t="shared" si="2"/>
        <v>3.5218783351120594E-2</v>
      </c>
    </row>
    <row r="218" spans="1:7" x14ac:dyDescent="0.25">
      <c r="A218" s="51" t="s">
        <v>1815</v>
      </c>
      <c r="B218" s="179" t="s">
        <v>3139</v>
      </c>
      <c r="C218" s="167">
        <v>652.75109999999995</v>
      </c>
      <c r="D218" s="185">
        <v>9</v>
      </c>
      <c r="E218" s="65"/>
      <c r="F218" s="139">
        <f t="shared" si="1"/>
        <v>6.8248125135937962E-2</v>
      </c>
      <c r="G218" s="139">
        <f t="shared" si="2"/>
        <v>4.8025613660618999E-3</v>
      </c>
    </row>
    <row r="219" spans="1:7" x14ac:dyDescent="0.25">
      <c r="A219" s="51" t="s">
        <v>1816</v>
      </c>
      <c r="B219" s="179" t="s">
        <v>3140</v>
      </c>
      <c r="C219" s="167">
        <v>229.10390000000001</v>
      </c>
      <c r="D219" s="185">
        <v>2</v>
      </c>
      <c r="E219" s="65"/>
      <c r="F219" s="139">
        <f t="shared" si="1"/>
        <v>2.3953864859563495E-2</v>
      </c>
      <c r="G219" s="139">
        <f t="shared" si="2"/>
        <v>1.0672358591248667E-3</v>
      </c>
    </row>
    <row r="220" spans="1:7" x14ac:dyDescent="0.25">
      <c r="A220" s="51" t="s">
        <v>1817</v>
      </c>
      <c r="B220" s="179" t="s">
        <v>3121</v>
      </c>
      <c r="C220" s="167" t="s">
        <v>3121</v>
      </c>
      <c r="D220" s="185" t="s">
        <v>3121</v>
      </c>
      <c r="E220" s="65"/>
      <c r="F220" s="139" t="e">
        <f t="shared" si="1"/>
        <v>#VALUE!</v>
      </c>
      <c r="G220" s="139" t="e">
        <f t="shared" si="2"/>
        <v>#VALUE!</v>
      </c>
    </row>
    <row r="221" spans="1:7" x14ac:dyDescent="0.25">
      <c r="A221" s="51" t="s">
        <v>1818</v>
      </c>
      <c r="B221" s="179" t="s">
        <v>3121</v>
      </c>
      <c r="C221" s="167" t="s">
        <v>3121</v>
      </c>
      <c r="D221" s="185" t="s">
        <v>3121</v>
      </c>
      <c r="E221" s="65"/>
      <c r="F221" s="139" t="e">
        <f t="shared" si="1"/>
        <v>#VALUE!</v>
      </c>
      <c r="G221" s="139" t="e">
        <f t="shared" si="2"/>
        <v>#VALUE!</v>
      </c>
    </row>
    <row r="222" spans="1:7" x14ac:dyDescent="0.25">
      <c r="A222" s="51" t="s">
        <v>1819</v>
      </c>
      <c r="B222" s="179" t="s">
        <v>3121</v>
      </c>
      <c r="C222" s="167" t="s">
        <v>3121</v>
      </c>
      <c r="D222" s="185" t="s">
        <v>3121</v>
      </c>
      <c r="E222" s="65"/>
      <c r="F222" s="139" t="e">
        <f t="shared" si="1"/>
        <v>#VALUE!</v>
      </c>
      <c r="G222" s="139" t="e">
        <f t="shared" si="2"/>
        <v>#VALUE!</v>
      </c>
    </row>
    <row r="223" spans="1:7" x14ac:dyDescent="0.25">
      <c r="A223" s="51" t="s">
        <v>1820</v>
      </c>
      <c r="B223" s="179" t="s">
        <v>3121</v>
      </c>
      <c r="C223" s="167" t="s">
        <v>3121</v>
      </c>
      <c r="D223" s="185" t="s">
        <v>3121</v>
      </c>
      <c r="E223" s="68"/>
      <c r="F223" s="139" t="e">
        <f t="shared" si="1"/>
        <v>#VALUE!</v>
      </c>
      <c r="G223" s="139" t="e">
        <f t="shared" si="2"/>
        <v>#VALUE!</v>
      </c>
    </row>
    <row r="224" spans="1:7" x14ac:dyDescent="0.25">
      <c r="A224" s="51" t="s">
        <v>1821</v>
      </c>
      <c r="B224" s="179" t="s">
        <v>3121</v>
      </c>
      <c r="C224" s="167" t="s">
        <v>3121</v>
      </c>
      <c r="D224" s="185" t="s">
        <v>3121</v>
      </c>
      <c r="E224" s="68"/>
      <c r="F224" s="139" t="e">
        <f t="shared" si="1"/>
        <v>#VALUE!</v>
      </c>
      <c r="G224" s="139" t="e">
        <f t="shared" si="2"/>
        <v>#VALUE!</v>
      </c>
    </row>
    <row r="225" spans="1:7" x14ac:dyDescent="0.25">
      <c r="A225" s="51" t="s">
        <v>1822</v>
      </c>
      <c r="B225" s="179" t="s">
        <v>3121</v>
      </c>
      <c r="C225" s="167" t="s">
        <v>3121</v>
      </c>
      <c r="D225" s="185" t="s">
        <v>3121</v>
      </c>
      <c r="E225" s="68"/>
      <c r="F225" s="139" t="e">
        <f t="shared" si="1"/>
        <v>#VALUE!</v>
      </c>
      <c r="G225" s="139" t="e">
        <f t="shared" si="2"/>
        <v>#VALUE!</v>
      </c>
    </row>
    <row r="226" spans="1:7" x14ac:dyDescent="0.25">
      <c r="A226" s="51" t="s">
        <v>1823</v>
      </c>
      <c r="B226" s="179" t="s">
        <v>3121</v>
      </c>
      <c r="C226" s="167" t="s">
        <v>3121</v>
      </c>
      <c r="D226" s="185" t="s">
        <v>3121</v>
      </c>
      <c r="E226" s="68"/>
      <c r="F226" s="139" t="e">
        <f t="shared" si="1"/>
        <v>#VALUE!</v>
      </c>
      <c r="G226" s="139" t="e">
        <f t="shared" si="2"/>
        <v>#VALUE!</v>
      </c>
    </row>
    <row r="227" spans="1:7" x14ac:dyDescent="0.25">
      <c r="A227" s="51" t="s">
        <v>1824</v>
      </c>
      <c r="B227" s="179" t="s">
        <v>3121</v>
      </c>
      <c r="C227" s="167" t="s">
        <v>3121</v>
      </c>
      <c r="D227" s="185" t="s">
        <v>3121</v>
      </c>
      <c r="E227" s="68"/>
      <c r="F227" s="139" t="e">
        <f t="shared" si="1"/>
        <v>#VALUE!</v>
      </c>
      <c r="G227" s="139" t="e">
        <f t="shared" si="2"/>
        <v>#VALUE!</v>
      </c>
    </row>
    <row r="228" spans="1:7" x14ac:dyDescent="0.25">
      <c r="A228" s="51" t="s">
        <v>1825</v>
      </c>
      <c r="B228" s="179" t="s">
        <v>3121</v>
      </c>
      <c r="C228" s="167" t="s">
        <v>3121</v>
      </c>
      <c r="D228" s="185" t="s">
        <v>3121</v>
      </c>
      <c r="E228" s="68"/>
      <c r="F228" s="139" t="e">
        <f t="shared" si="1"/>
        <v>#VALUE!</v>
      </c>
      <c r="G228" s="139" t="e">
        <f t="shared" si="2"/>
        <v>#VALUE!</v>
      </c>
    </row>
    <row r="229" spans="1:7" x14ac:dyDescent="0.25">
      <c r="A229" s="51" t="s">
        <v>1826</v>
      </c>
      <c r="B229" s="179" t="s">
        <v>3121</v>
      </c>
      <c r="C229" s="167" t="s">
        <v>3121</v>
      </c>
      <c r="D229" s="185" t="s">
        <v>3121</v>
      </c>
      <c r="E229" s="51"/>
      <c r="F229" s="139" t="e">
        <f t="shared" si="1"/>
        <v>#VALUE!</v>
      </c>
      <c r="G229" s="139" t="e">
        <f t="shared" si="2"/>
        <v>#VALUE!</v>
      </c>
    </row>
    <row r="230" spans="1:7" x14ac:dyDescent="0.25">
      <c r="A230" s="51" t="s">
        <v>1827</v>
      </c>
      <c r="B230" s="179" t="s">
        <v>3121</v>
      </c>
      <c r="C230" s="167" t="s">
        <v>3121</v>
      </c>
      <c r="D230" s="185" t="s">
        <v>3121</v>
      </c>
      <c r="E230" s="121"/>
      <c r="F230" s="139" t="e">
        <f t="shared" si="1"/>
        <v>#VALUE!</v>
      </c>
      <c r="G230" s="139" t="e">
        <f t="shared" si="2"/>
        <v>#VALUE!</v>
      </c>
    </row>
    <row r="231" spans="1:7" x14ac:dyDescent="0.25">
      <c r="A231" s="51" t="s">
        <v>1828</v>
      </c>
      <c r="B231" s="179" t="s">
        <v>3121</v>
      </c>
      <c r="C231" s="167" t="s">
        <v>3121</v>
      </c>
      <c r="D231" s="185" t="s">
        <v>3121</v>
      </c>
      <c r="E231" s="121"/>
      <c r="F231" s="139" t="e">
        <f t="shared" si="1"/>
        <v>#VALUE!</v>
      </c>
      <c r="G231" s="139" t="e">
        <f t="shared" si="2"/>
        <v>#VALUE!</v>
      </c>
    </row>
    <row r="232" spans="1:7" x14ac:dyDescent="0.25">
      <c r="A232" s="51" t="s">
        <v>1829</v>
      </c>
      <c r="B232" s="179" t="s">
        <v>3121</v>
      </c>
      <c r="C232" s="167" t="s">
        <v>3121</v>
      </c>
      <c r="D232" s="185" t="s">
        <v>3121</v>
      </c>
      <c r="E232" s="121"/>
      <c r="F232" s="139" t="e">
        <f t="shared" si="1"/>
        <v>#VALUE!</v>
      </c>
      <c r="G232" s="139" t="e">
        <f t="shared" si="2"/>
        <v>#VALUE!</v>
      </c>
    </row>
    <row r="233" spans="1:7" x14ac:dyDescent="0.25">
      <c r="A233" s="51" t="s">
        <v>1830</v>
      </c>
      <c r="B233" s="179" t="s">
        <v>3121</v>
      </c>
      <c r="C233" s="167" t="s">
        <v>3121</v>
      </c>
      <c r="D233" s="185" t="s">
        <v>3121</v>
      </c>
      <c r="E233" s="121"/>
      <c r="F233" s="139" t="e">
        <f t="shared" si="1"/>
        <v>#VALUE!</v>
      </c>
      <c r="G233" s="139" t="e">
        <f t="shared" si="2"/>
        <v>#VALUE!</v>
      </c>
    </row>
    <row r="234" spans="1:7" x14ac:dyDescent="0.25">
      <c r="A234" s="51" t="s">
        <v>1831</v>
      </c>
      <c r="B234" s="179" t="s">
        <v>3121</v>
      </c>
      <c r="C234" s="167" t="s">
        <v>3121</v>
      </c>
      <c r="D234" s="185" t="s">
        <v>3121</v>
      </c>
      <c r="E234" s="121"/>
      <c r="F234" s="139" t="e">
        <f t="shared" si="1"/>
        <v>#VALUE!</v>
      </c>
      <c r="G234" s="139" t="e">
        <f t="shared" si="2"/>
        <v>#VALUE!</v>
      </c>
    </row>
    <row r="235" spans="1:7" x14ac:dyDescent="0.25">
      <c r="A235" s="51" t="s">
        <v>1832</v>
      </c>
      <c r="B235" s="179" t="s">
        <v>3121</v>
      </c>
      <c r="C235" s="167" t="s">
        <v>3121</v>
      </c>
      <c r="D235" s="185" t="s">
        <v>3121</v>
      </c>
      <c r="E235" s="121"/>
      <c r="F235" s="139" t="e">
        <f t="shared" si="1"/>
        <v>#VALUE!</v>
      </c>
      <c r="G235" s="139" t="e">
        <f t="shared" si="2"/>
        <v>#VALUE!</v>
      </c>
    </row>
    <row r="236" spans="1:7" x14ac:dyDescent="0.25">
      <c r="A236" s="51" t="s">
        <v>1833</v>
      </c>
      <c r="B236" s="179" t="s">
        <v>3121</v>
      </c>
      <c r="C236" s="167" t="s">
        <v>3121</v>
      </c>
      <c r="D236" s="185" t="s">
        <v>3121</v>
      </c>
      <c r="E236" s="121"/>
      <c r="F236" s="139" t="e">
        <f t="shared" si="1"/>
        <v>#VALUE!</v>
      </c>
      <c r="G236" s="139" t="e">
        <f t="shared" si="2"/>
        <v>#VALUE!</v>
      </c>
    </row>
    <row r="237" spans="1:7" x14ac:dyDescent="0.25">
      <c r="A237" s="51" t="s">
        <v>1834</v>
      </c>
      <c r="B237" s="179" t="s">
        <v>3121</v>
      </c>
      <c r="C237" s="167" t="s">
        <v>3121</v>
      </c>
      <c r="D237" s="185" t="s">
        <v>3121</v>
      </c>
      <c r="E237" s="121"/>
      <c r="F237" s="139" t="e">
        <f t="shared" si="1"/>
        <v>#VALUE!</v>
      </c>
      <c r="G237" s="139" t="e">
        <f t="shared" si="2"/>
        <v>#VALUE!</v>
      </c>
    </row>
    <row r="238" spans="1:7" x14ac:dyDescent="0.25">
      <c r="A238" s="51" t="s">
        <v>1835</v>
      </c>
      <c r="B238" s="78" t="s">
        <v>136</v>
      </c>
      <c r="C238" s="134">
        <f>SUM(C214:C237)</f>
        <v>9564.3814199999997</v>
      </c>
      <c r="D238" s="76">
        <f>SUM(D214:D237)</f>
        <v>1874</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0.59</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6751.24</v>
      </c>
      <c r="D265" s="185" t="s">
        <v>1193</v>
      </c>
      <c r="E265" s="51"/>
      <c r="F265" s="139">
        <f>IF($C$273=0,"",IF(C265="[for completion]","",IF(C265="","",C265/$C$273)))</f>
        <v>0.70587251251778738</v>
      </c>
      <c r="G265" s="139" t="str">
        <f>IF($D$273=0,"",IF(D265="[for completion]","",IF(D265="","",D265/$D$273)))</f>
        <v/>
      </c>
    </row>
    <row r="266" spans="1:7" x14ac:dyDescent="0.25">
      <c r="A266" s="51" t="s">
        <v>1857</v>
      </c>
      <c r="B266" s="51" t="s">
        <v>680</v>
      </c>
      <c r="C266" s="167">
        <v>1091.67</v>
      </c>
      <c r="D266" s="185" t="s">
        <v>1193</v>
      </c>
      <c r="E266" s="51"/>
      <c r="F266" s="139">
        <f t="shared" ref="F266:F272" si="5">IF($C$273=0,"",IF(C266="[for completion]","",IF(C266="","",C266/$C$273)))</f>
        <v>0.11413900938794844</v>
      </c>
      <c r="G266" s="139" t="str">
        <f t="shared" ref="G266:G272" si="6">IF($D$273=0,"",IF(D266="[for completion]","",IF(D266="","",D266/$D$273)))</f>
        <v/>
      </c>
    </row>
    <row r="267" spans="1:7" x14ac:dyDescent="0.25">
      <c r="A267" s="51" t="s">
        <v>1858</v>
      </c>
      <c r="B267" s="51" t="s">
        <v>682</v>
      </c>
      <c r="C267" s="167">
        <v>867.23</v>
      </c>
      <c r="D267" s="185" t="s">
        <v>1193</v>
      </c>
      <c r="E267" s="51"/>
      <c r="F267" s="139">
        <f t="shared" si="5"/>
        <v>9.0672797742459274E-2</v>
      </c>
      <c r="G267" s="139" t="str">
        <f t="shared" si="6"/>
        <v/>
      </c>
    </row>
    <row r="268" spans="1:7" x14ac:dyDescent="0.25">
      <c r="A268" s="51" t="s">
        <v>1859</v>
      </c>
      <c r="B268" s="51" t="s">
        <v>684</v>
      </c>
      <c r="C268" s="167">
        <v>579.21</v>
      </c>
      <c r="D268" s="185" t="s">
        <v>1193</v>
      </c>
      <c r="E268" s="51"/>
      <c r="F268" s="139">
        <f t="shared" si="5"/>
        <v>6.0559011081731305E-2</v>
      </c>
      <c r="G268" s="139" t="str">
        <f t="shared" si="6"/>
        <v/>
      </c>
    </row>
    <row r="269" spans="1:7" x14ac:dyDescent="0.25">
      <c r="A269" s="51" t="s">
        <v>1860</v>
      </c>
      <c r="B269" s="51" t="s">
        <v>686</v>
      </c>
      <c r="C269" s="167">
        <v>239.92</v>
      </c>
      <c r="D269" s="185" t="s">
        <v>1193</v>
      </c>
      <c r="E269" s="51"/>
      <c r="F269" s="139">
        <f t="shared" si="5"/>
        <v>2.5084715282417385E-2</v>
      </c>
      <c r="G269" s="139" t="str">
        <f t="shared" si="6"/>
        <v/>
      </c>
    </row>
    <row r="270" spans="1:7" x14ac:dyDescent="0.25">
      <c r="A270" s="51" t="s">
        <v>1861</v>
      </c>
      <c r="B270" s="51" t="s">
        <v>688</v>
      </c>
      <c r="C270" s="167">
        <v>23.51</v>
      </c>
      <c r="D270" s="185" t="s">
        <v>1193</v>
      </c>
      <c r="E270" s="51"/>
      <c r="F270" s="139">
        <f t="shared" si="5"/>
        <v>2.4580762599601233E-3</v>
      </c>
      <c r="G270" s="139" t="str">
        <f t="shared" si="6"/>
        <v/>
      </c>
    </row>
    <row r="271" spans="1:7" x14ac:dyDescent="0.25">
      <c r="A271" s="51" t="s">
        <v>1862</v>
      </c>
      <c r="B271" s="51" t="s">
        <v>690</v>
      </c>
      <c r="C271" s="167">
        <v>3.34</v>
      </c>
      <c r="D271" s="185" t="s">
        <v>1193</v>
      </c>
      <c r="E271" s="51"/>
      <c r="F271" s="139">
        <f t="shared" si="5"/>
        <v>3.4921202502198259E-4</v>
      </c>
      <c r="G271" s="139" t="str">
        <f t="shared" si="6"/>
        <v/>
      </c>
    </row>
    <row r="272" spans="1:7" x14ac:dyDescent="0.25">
      <c r="A272" s="51" t="s">
        <v>1863</v>
      </c>
      <c r="B272" s="51" t="s">
        <v>692</v>
      </c>
      <c r="C272" s="167">
        <v>8.27</v>
      </c>
      <c r="D272" s="185" t="s">
        <v>1193</v>
      </c>
      <c r="E272" s="51"/>
      <c r="F272" s="139">
        <f t="shared" si="5"/>
        <v>8.6466570267419046E-4</v>
      </c>
      <c r="G272" s="139" t="str">
        <f t="shared" si="6"/>
        <v/>
      </c>
    </row>
    <row r="273" spans="1:7" x14ac:dyDescent="0.25">
      <c r="A273" s="51" t="s">
        <v>1864</v>
      </c>
      <c r="B273" s="78" t="s">
        <v>136</v>
      </c>
      <c r="C273" s="132">
        <f>SUM(C265:C272)</f>
        <v>9564.39</v>
      </c>
      <c r="D273" s="133">
        <f>SUM(D265:D272)</f>
        <v>0</v>
      </c>
      <c r="E273" s="51"/>
      <c r="F273" s="148">
        <f>SUM(F265:F272)</f>
        <v>1.0000000000000002</v>
      </c>
      <c r="G273" s="148">
        <f>SUM(G265:G272)</f>
        <v>0</v>
      </c>
    </row>
    <row r="274" spans="1:7" x14ac:dyDescent="0.25">
      <c r="A274" s="51" t="s">
        <v>1865</v>
      </c>
      <c r="B274" s="80" t="s">
        <v>695</v>
      </c>
      <c r="C274" s="167">
        <v>1.91</v>
      </c>
      <c r="D274" s="185" t="s">
        <v>1193</v>
      </c>
      <c r="E274" s="51"/>
      <c r="F274" s="139" t="s">
        <v>1649</v>
      </c>
      <c r="G274" s="139" t="s">
        <v>1649</v>
      </c>
    </row>
    <row r="275" spans="1:7" x14ac:dyDescent="0.25">
      <c r="A275" s="51" t="s">
        <v>1866</v>
      </c>
      <c r="B275" s="80" t="s">
        <v>697</v>
      </c>
      <c r="C275" s="167">
        <v>1.29</v>
      </c>
      <c r="D275" s="185" t="s">
        <v>1193</v>
      </c>
      <c r="E275" s="51"/>
      <c r="F275" s="139" t="s">
        <v>1649</v>
      </c>
      <c r="G275" s="139" t="s">
        <v>1649</v>
      </c>
    </row>
    <row r="276" spans="1:7" x14ac:dyDescent="0.25">
      <c r="A276" s="51" t="s">
        <v>1867</v>
      </c>
      <c r="B276" s="80" t="s">
        <v>699</v>
      </c>
      <c r="C276" s="167">
        <v>1.29</v>
      </c>
      <c r="D276" s="185" t="s">
        <v>1193</v>
      </c>
      <c r="E276" s="51"/>
      <c r="F276" s="139" t="s">
        <v>1649</v>
      </c>
      <c r="G276" s="139" t="s">
        <v>1649</v>
      </c>
    </row>
    <row r="277" spans="1:7" x14ac:dyDescent="0.25">
      <c r="A277" s="51" t="s">
        <v>1868</v>
      </c>
      <c r="B277" s="80" t="s">
        <v>701</v>
      </c>
      <c r="C277" s="167">
        <v>1.29</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v>3.6179999999999997E-2</v>
      </c>
      <c r="D284" s="51"/>
      <c r="E284" s="121"/>
      <c r="F284" s="121"/>
      <c r="G284" s="121"/>
    </row>
    <row r="285" spans="1:7" x14ac:dyDescent="0.25">
      <c r="A285" s="51" t="s">
        <v>1875</v>
      </c>
      <c r="B285" s="51" t="s">
        <v>733</v>
      </c>
      <c r="C285" s="184">
        <v>7.4999999999999997E-3</v>
      </c>
      <c r="D285" s="51"/>
      <c r="E285" s="121"/>
      <c r="F285" s="121"/>
      <c r="G285" s="49"/>
    </row>
    <row r="286" spans="1:7" x14ac:dyDescent="0.25">
      <c r="A286" s="51" t="s">
        <v>1876</v>
      </c>
      <c r="B286" s="51" t="s">
        <v>735</v>
      </c>
      <c r="C286" s="184">
        <v>0.86182000000000003</v>
      </c>
      <c r="D286" s="51"/>
      <c r="E286" s="121"/>
      <c r="F286" s="121"/>
      <c r="G286" s="49"/>
    </row>
    <row r="287" spans="1:7" x14ac:dyDescent="0.25">
      <c r="A287" s="51" t="s">
        <v>1877</v>
      </c>
      <c r="B287" s="51" t="s">
        <v>2208</v>
      </c>
      <c r="C287" s="184">
        <v>8.2860000000000003E-2</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1.1639999999999999E-2</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0.99434</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5.6600000000000001E-3</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3141</v>
      </c>
      <c r="C308" s="167">
        <v>7530.8326200000001</v>
      </c>
      <c r="D308" s="185">
        <v>1250</v>
      </c>
      <c r="E308" s="57"/>
      <c r="F308" s="139">
        <f>IF($C$326=0,"",IF(C308="[for completion]","",IF(C308="","",C308/$C$326)))</f>
        <v>0.78738313511066926</v>
      </c>
      <c r="G308" s="139">
        <f>IF($D$326=0,"",IF(D308="[for completion]","",IF(D308="","",D308/$D$326)))</f>
        <v>0.69290465631929044</v>
      </c>
    </row>
    <row r="309" spans="1:7" x14ac:dyDescent="0.25">
      <c r="A309" s="51" t="s">
        <v>1897</v>
      </c>
      <c r="B309" s="179" t="s">
        <v>3107</v>
      </c>
      <c r="C309" s="167">
        <v>1846.1180199999999</v>
      </c>
      <c r="D309" s="185">
        <v>492</v>
      </c>
      <c r="E309" s="57"/>
      <c r="F309" s="139">
        <f t="shared" ref="F309:F325" si="7">IF($C$326=0,"",IF(C309="[for completion]","",IF(C309="","",C309/$C$326)))</f>
        <v>0.19302011712642486</v>
      </c>
      <c r="G309" s="139">
        <f t="shared" ref="G309:G325" si="8">IF($D$326=0,"",IF(D309="[for completion]","",IF(D309="","",D309/$D$326)))</f>
        <v>0.27272727272727271</v>
      </c>
    </row>
    <row r="310" spans="1:7" x14ac:dyDescent="0.25">
      <c r="A310" s="51" t="s">
        <v>1898</v>
      </c>
      <c r="B310" s="179" t="s">
        <v>3142</v>
      </c>
      <c r="C310" s="167">
        <v>63.28734</v>
      </c>
      <c r="D310" s="185">
        <v>17</v>
      </c>
      <c r="E310" s="57"/>
      <c r="F310" s="139">
        <f t="shared" si="7"/>
        <v>6.6169820385697086E-3</v>
      </c>
      <c r="G310" s="139">
        <f t="shared" si="8"/>
        <v>9.423503325942351E-3</v>
      </c>
    </row>
    <row r="311" spans="1:7" x14ac:dyDescent="0.25">
      <c r="A311" s="51" t="s">
        <v>1899</v>
      </c>
      <c r="B311" s="179" t="s">
        <v>3143</v>
      </c>
      <c r="C311" s="167">
        <v>46.225960000000001</v>
      </c>
      <c r="D311" s="185">
        <v>17</v>
      </c>
      <c r="E311" s="57"/>
      <c r="F311" s="139">
        <f t="shared" si="7"/>
        <v>4.833136406675361E-3</v>
      </c>
      <c r="G311" s="139">
        <f t="shared" si="8"/>
        <v>9.423503325942351E-3</v>
      </c>
    </row>
    <row r="312" spans="1:7" x14ac:dyDescent="0.25">
      <c r="A312" s="51" t="s">
        <v>1900</v>
      </c>
      <c r="B312" s="179" t="s">
        <v>3144</v>
      </c>
      <c r="C312" s="167">
        <v>1.19025</v>
      </c>
      <c r="D312" s="185">
        <v>3</v>
      </c>
      <c r="E312" s="57"/>
      <c r="F312" s="139">
        <f t="shared" si="7"/>
        <v>1.2444610361894806E-4</v>
      </c>
      <c r="G312" s="139">
        <f t="shared" si="8"/>
        <v>1.6629711751662971E-3</v>
      </c>
    </row>
    <row r="313" spans="1:7" x14ac:dyDescent="0.25">
      <c r="A313" s="51" t="s">
        <v>1901</v>
      </c>
      <c r="B313" s="179" t="s">
        <v>3145</v>
      </c>
      <c r="C313" s="167">
        <v>2.1890900000000002</v>
      </c>
      <c r="D313" s="185">
        <v>2</v>
      </c>
      <c r="E313" s="57"/>
      <c r="F313" s="139">
        <f t="shared" si="7"/>
        <v>2.2887941270422434E-4</v>
      </c>
      <c r="G313" s="139">
        <f t="shared" si="8"/>
        <v>1.1086474501108647E-3</v>
      </c>
    </row>
    <row r="314" spans="1:7" x14ac:dyDescent="0.25">
      <c r="A314" s="51" t="s">
        <v>1902</v>
      </c>
      <c r="B314" s="179" t="s">
        <v>3146</v>
      </c>
      <c r="C314" s="167">
        <v>0</v>
      </c>
      <c r="D314" s="185">
        <v>0</v>
      </c>
      <c r="E314" s="57"/>
      <c r="F314" s="139">
        <f>IF($C$326=0,"",IF(C314="[for completion]","",IF(C314="","",C314/$C$326)))</f>
        <v>0</v>
      </c>
      <c r="G314" s="139">
        <f t="shared" si="8"/>
        <v>0</v>
      </c>
    </row>
    <row r="315" spans="1:7" x14ac:dyDescent="0.25">
      <c r="A315" s="51" t="s">
        <v>1903</v>
      </c>
      <c r="B315" s="179" t="s">
        <v>3147</v>
      </c>
      <c r="C315" s="167">
        <v>5.59152</v>
      </c>
      <c r="D315" s="185">
        <v>1</v>
      </c>
      <c r="E315" s="57"/>
      <c r="F315" s="139">
        <f t="shared" si="7"/>
        <v>5.8461909456620077E-4</v>
      </c>
      <c r="G315" s="139">
        <f t="shared" si="8"/>
        <v>5.5432372505543237E-4</v>
      </c>
    </row>
    <row r="316" spans="1:7" x14ac:dyDescent="0.25">
      <c r="A316" s="51" t="s">
        <v>1904</v>
      </c>
      <c r="B316" s="179" t="s">
        <v>3148</v>
      </c>
      <c r="C316" s="167">
        <v>30.94811</v>
      </c>
      <c r="D316" s="185">
        <v>7</v>
      </c>
      <c r="E316" s="57"/>
      <c r="F316" s="139">
        <f t="shared" si="7"/>
        <v>3.2357670269864336E-3</v>
      </c>
      <c r="G316" s="139">
        <f t="shared" si="8"/>
        <v>3.8802660753880268E-3</v>
      </c>
    </row>
    <row r="317" spans="1:7" x14ac:dyDescent="0.25">
      <c r="A317" s="51" t="s">
        <v>1905</v>
      </c>
      <c r="B317" s="179" t="s">
        <v>3149</v>
      </c>
      <c r="C317" s="167">
        <v>29.507999999999999</v>
      </c>
      <c r="D317" s="185">
        <v>10</v>
      </c>
      <c r="E317" s="57"/>
      <c r="F317" s="139">
        <f t="shared" si="7"/>
        <v>3.0851969129073041E-3</v>
      </c>
      <c r="G317" s="139">
        <f>IF($D$326=0,"",IF(D317="[for completion]","",IF(D317="","",D317/$D$326)))</f>
        <v>5.5432372505543242E-3</v>
      </c>
    </row>
    <row r="318" spans="1:7" x14ac:dyDescent="0.25">
      <c r="A318" s="51" t="s">
        <v>1906</v>
      </c>
      <c r="B318" s="179" t="s">
        <v>3150</v>
      </c>
      <c r="C318" s="167">
        <v>6.2215199999999999</v>
      </c>
      <c r="D318" s="185">
        <v>4</v>
      </c>
      <c r="E318" s="57"/>
      <c r="F318" s="139">
        <f t="shared" si="7"/>
        <v>6.5048848778605976E-4</v>
      </c>
      <c r="G318" s="139">
        <f t="shared" si="8"/>
        <v>2.2172949002217295E-3</v>
      </c>
    </row>
    <row r="319" spans="1:7" x14ac:dyDescent="0.25">
      <c r="A319" s="51" t="s">
        <v>1907</v>
      </c>
      <c r="B319" s="179" t="s">
        <v>3151</v>
      </c>
      <c r="C319" s="167">
        <v>1.782</v>
      </c>
      <c r="D319" s="185">
        <v>1</v>
      </c>
      <c r="E319" s="57"/>
      <c r="F319" s="139">
        <f t="shared" si="7"/>
        <v>1.8631628367902998E-4</v>
      </c>
      <c r="G319" s="139">
        <f t="shared" si="8"/>
        <v>5.5432372505543237E-4</v>
      </c>
    </row>
    <row r="320" spans="1:7" x14ac:dyDescent="0.25">
      <c r="A320" s="51" t="s">
        <v>1908</v>
      </c>
      <c r="B320" s="179" t="s">
        <v>3152</v>
      </c>
      <c r="C320" s="167">
        <v>0.41938999999999999</v>
      </c>
      <c r="D320" s="185">
        <v>0</v>
      </c>
      <c r="E320" s="57"/>
      <c r="F320" s="139">
        <f t="shared" si="7"/>
        <v>4.3849150511867773E-5</v>
      </c>
      <c r="G320" s="139">
        <f t="shared" si="8"/>
        <v>0</v>
      </c>
    </row>
    <row r="321" spans="1:7" x14ac:dyDescent="0.25">
      <c r="A321" s="51" t="s">
        <v>1909</v>
      </c>
      <c r="B321" s="179" t="s">
        <v>3153</v>
      </c>
      <c r="C321" s="167">
        <v>6.7589999999999997E-2</v>
      </c>
      <c r="D321" s="185">
        <v>0</v>
      </c>
      <c r="E321" s="57"/>
      <c r="F321" s="139">
        <f t="shared" si="7"/>
        <v>7.0668449011591668E-6</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9564.3814099999963</v>
      </c>
      <c r="D326" s="133">
        <f>SUM(D308:D325)</f>
        <v>1804</v>
      </c>
      <c r="E326" s="57"/>
      <c r="F326" s="148">
        <f>SUM(F308:F325)</f>
        <v>1.0000000000000007</v>
      </c>
      <c r="G326" s="148">
        <f>SUM(G308:G325)</f>
        <v>1</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3161</v>
      </c>
      <c r="C331" s="167">
        <v>7530.8326200000001</v>
      </c>
      <c r="D331" s="185">
        <v>1250</v>
      </c>
      <c r="E331" s="57"/>
      <c r="F331" s="139">
        <f>IF($C$349=0,"",IF(C331="[for completion]","",IF(C331="","",C331/$C$349)))</f>
        <v>0.78738313511066926</v>
      </c>
      <c r="G331" s="139">
        <f>IF($D$349=0,"",IF(D331="[for completion]","",IF(D331="","",D331/$D$349)))</f>
        <v>0.69290465631929044</v>
      </c>
    </row>
    <row r="332" spans="1:7" x14ac:dyDescent="0.25">
      <c r="A332" s="51" t="s">
        <v>1919</v>
      </c>
      <c r="B332" s="179" t="s">
        <v>3162</v>
      </c>
      <c r="C332" s="167">
        <v>1846.1180199999999</v>
      </c>
      <c r="D332" s="185">
        <v>492</v>
      </c>
      <c r="E332" s="57"/>
      <c r="F332" s="139">
        <f t="shared" ref="F332:F348" si="9">IF($C$349=0,"",IF(C332="[for completion]","",IF(C332="","",C332/$C$349)))</f>
        <v>0.19302011712642486</v>
      </c>
      <c r="G332" s="139">
        <f t="shared" ref="G332:G348" si="10">IF($D$349=0,"",IF(D332="[for completion]","",IF(D332="","",D332/$D$349)))</f>
        <v>0.27272727272727271</v>
      </c>
    </row>
    <row r="333" spans="1:7" x14ac:dyDescent="0.25">
      <c r="A333" s="51" t="s">
        <v>1920</v>
      </c>
      <c r="B333" s="179" t="s">
        <v>3163</v>
      </c>
      <c r="C333" s="167">
        <v>63.28734</v>
      </c>
      <c r="D333" s="185">
        <v>17</v>
      </c>
      <c r="E333" s="57"/>
      <c r="F333" s="139">
        <f t="shared" si="9"/>
        <v>6.6169820385697086E-3</v>
      </c>
      <c r="G333" s="139">
        <f t="shared" si="10"/>
        <v>9.423503325942351E-3</v>
      </c>
    </row>
    <row r="334" spans="1:7" x14ac:dyDescent="0.25">
      <c r="A334" s="51" t="s">
        <v>1921</v>
      </c>
      <c r="B334" s="179" t="s">
        <v>3164</v>
      </c>
      <c r="C334" s="167">
        <v>46.225960000000001</v>
      </c>
      <c r="D334" s="185">
        <v>17</v>
      </c>
      <c r="E334" s="57"/>
      <c r="F334" s="139">
        <f t="shared" si="9"/>
        <v>4.833136406675361E-3</v>
      </c>
      <c r="G334" s="139">
        <f t="shared" si="10"/>
        <v>9.423503325942351E-3</v>
      </c>
    </row>
    <row r="335" spans="1:7" x14ac:dyDescent="0.25">
      <c r="A335" s="51" t="s">
        <v>1922</v>
      </c>
      <c r="B335" s="179" t="s">
        <v>3165</v>
      </c>
      <c r="C335" s="167">
        <v>1.19025</v>
      </c>
      <c r="D335" s="185">
        <v>3</v>
      </c>
      <c r="E335" s="57"/>
      <c r="F335" s="139">
        <f t="shared" si="9"/>
        <v>1.2444610361894806E-4</v>
      </c>
      <c r="G335" s="139">
        <f t="shared" si="10"/>
        <v>1.6629711751662971E-3</v>
      </c>
    </row>
    <row r="336" spans="1:7" x14ac:dyDescent="0.25">
      <c r="A336" s="51" t="s">
        <v>1923</v>
      </c>
      <c r="B336" s="179" t="s">
        <v>3166</v>
      </c>
      <c r="C336" s="167">
        <v>2.1890900000000002</v>
      </c>
      <c r="D336" s="185">
        <v>2</v>
      </c>
      <c r="E336" s="57"/>
      <c r="F336" s="139">
        <f t="shared" si="9"/>
        <v>2.2887941270422434E-4</v>
      </c>
      <c r="G336" s="139">
        <f t="shared" si="10"/>
        <v>1.1086474501108647E-3</v>
      </c>
    </row>
    <row r="337" spans="1:7" x14ac:dyDescent="0.25">
      <c r="A337" s="51" t="s">
        <v>1924</v>
      </c>
      <c r="B337" s="179" t="s">
        <v>3167</v>
      </c>
      <c r="C337" s="167">
        <v>0</v>
      </c>
      <c r="D337" s="185">
        <v>0</v>
      </c>
      <c r="E337" s="57"/>
      <c r="F337" s="139">
        <f t="shared" si="9"/>
        <v>0</v>
      </c>
      <c r="G337" s="139">
        <f t="shared" si="10"/>
        <v>0</v>
      </c>
    </row>
    <row r="338" spans="1:7" x14ac:dyDescent="0.25">
      <c r="A338" s="51" t="s">
        <v>1925</v>
      </c>
      <c r="B338" s="179" t="s">
        <v>3168</v>
      </c>
      <c r="C338" s="167">
        <v>5.59152</v>
      </c>
      <c r="D338" s="185">
        <v>1</v>
      </c>
      <c r="E338" s="57"/>
      <c r="F338" s="139">
        <f t="shared" si="9"/>
        <v>5.8461909456620077E-4</v>
      </c>
      <c r="G338" s="139">
        <f t="shared" si="10"/>
        <v>5.5432372505543237E-4</v>
      </c>
    </row>
    <row r="339" spans="1:7" x14ac:dyDescent="0.25">
      <c r="A339" s="51" t="s">
        <v>1926</v>
      </c>
      <c r="B339" s="179" t="s">
        <v>3169</v>
      </c>
      <c r="C339" s="167">
        <v>30.94811</v>
      </c>
      <c r="D339" s="185">
        <v>7</v>
      </c>
      <c r="E339" s="57"/>
      <c r="F339" s="139">
        <f t="shared" si="9"/>
        <v>3.2357670269864336E-3</v>
      </c>
      <c r="G339" s="139">
        <f t="shared" si="10"/>
        <v>3.8802660753880268E-3</v>
      </c>
    </row>
    <row r="340" spans="1:7" x14ac:dyDescent="0.25">
      <c r="A340" s="51" t="s">
        <v>1927</v>
      </c>
      <c r="B340" s="179" t="s">
        <v>3170</v>
      </c>
      <c r="C340" s="167">
        <v>29.507999999999999</v>
      </c>
      <c r="D340" s="185">
        <v>10</v>
      </c>
      <c r="E340" s="57"/>
      <c r="F340" s="139">
        <f t="shared" si="9"/>
        <v>3.0851969129073041E-3</v>
      </c>
      <c r="G340" s="139">
        <f t="shared" si="10"/>
        <v>5.5432372505543242E-3</v>
      </c>
    </row>
    <row r="341" spans="1:7" x14ac:dyDescent="0.25">
      <c r="A341" s="51" t="s">
        <v>2107</v>
      </c>
      <c r="B341" s="179" t="s">
        <v>3171</v>
      </c>
      <c r="C341" s="167">
        <v>6.2215199999999999</v>
      </c>
      <c r="D341" s="185">
        <v>4</v>
      </c>
      <c r="E341" s="57"/>
      <c r="F341" s="139">
        <f t="shared" si="9"/>
        <v>6.5048848778605976E-4</v>
      </c>
      <c r="G341" s="139">
        <f t="shared" si="10"/>
        <v>2.2172949002217295E-3</v>
      </c>
    </row>
    <row r="342" spans="1:7" x14ac:dyDescent="0.25">
      <c r="A342" s="51" t="s">
        <v>2132</v>
      </c>
      <c r="B342" s="179" t="s">
        <v>3172</v>
      </c>
      <c r="C342" s="167">
        <v>1.782</v>
      </c>
      <c r="D342" s="185">
        <v>1</v>
      </c>
      <c r="E342" s="57"/>
      <c r="F342" s="139">
        <f t="shared" si="9"/>
        <v>1.8631628367902998E-4</v>
      </c>
      <c r="G342" s="139">
        <f>IF($D$349=0,"",IF(D342="[for completion]","",IF(D342="","",D342/$D$349)))</f>
        <v>5.5432372505543237E-4</v>
      </c>
    </row>
    <row r="343" spans="1:7" x14ac:dyDescent="0.25">
      <c r="A343" s="51" t="s">
        <v>2133</v>
      </c>
      <c r="B343" s="179" t="s">
        <v>3173</v>
      </c>
      <c r="C343" s="167">
        <v>0.41938999999999999</v>
      </c>
      <c r="D343" s="185">
        <v>0</v>
      </c>
      <c r="E343" s="57"/>
      <c r="F343" s="139">
        <f t="shared" si="9"/>
        <v>4.3849150511867773E-5</v>
      </c>
      <c r="G343" s="139">
        <f t="shared" si="10"/>
        <v>0</v>
      </c>
    </row>
    <row r="344" spans="1:7" x14ac:dyDescent="0.25">
      <c r="A344" s="51" t="s">
        <v>2134</v>
      </c>
      <c r="B344" s="179" t="s">
        <v>3174</v>
      </c>
      <c r="C344" s="167">
        <v>6.7589999999999997E-2</v>
      </c>
      <c r="D344" s="185">
        <v>0</v>
      </c>
      <c r="E344" s="57"/>
      <c r="F344" s="139">
        <f t="shared" si="9"/>
        <v>7.0668449011591668E-6</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9564.3814099999963</v>
      </c>
      <c r="D349" s="133">
        <f>SUM(D331:D348)</f>
        <v>1804</v>
      </c>
      <c r="E349" s="57"/>
      <c r="F349" s="148">
        <f>SUM(F331:F348)</f>
        <v>1.0000000000000007</v>
      </c>
      <c r="G349" s="148">
        <f>SUM(G331:G348)</f>
        <v>1</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572.97</v>
      </c>
      <c r="D353" s="185">
        <v>182</v>
      </c>
      <c r="E353" s="57"/>
      <c r="F353" s="139">
        <f>IF($C$366=0,"",IF(C353="[for completion]","",IF(C353="","",C353/$C$366)))</f>
        <v>5.9906591011031553E-2</v>
      </c>
      <c r="G353" s="139">
        <f>IF($D$366=0,"",IF(D353="[for completion]","",IF(D353="","",D353/$D$366)))</f>
        <v>0.10071942446043165</v>
      </c>
    </row>
    <row r="354" spans="1:7" x14ac:dyDescent="0.25">
      <c r="A354" s="51" t="s">
        <v>1930</v>
      </c>
      <c r="B354" s="68" t="s">
        <v>1630</v>
      </c>
      <c r="C354" s="167">
        <v>201.81</v>
      </c>
      <c r="D354" s="185">
        <v>82</v>
      </c>
      <c r="E354" s="57"/>
      <c r="F354" s="139">
        <f t="shared" ref="F354:F365" si="11">IF($C$366=0,"",IF(C354="[for completion]","",IF(C354="","",C354/$C$366)))</f>
        <v>2.1100143344217458E-2</v>
      </c>
      <c r="G354" s="139">
        <f t="shared" ref="G354:G365" si="12">IF($D$366=0,"",IF(D354="[for completion]","",IF(D354="","",D354/$D$366)))</f>
        <v>4.5379081350304371E-2</v>
      </c>
    </row>
    <row r="355" spans="1:7" x14ac:dyDescent="0.25">
      <c r="A355" s="51" t="s">
        <v>1931</v>
      </c>
      <c r="B355" s="68" t="s">
        <v>2307</v>
      </c>
      <c r="C355" s="167">
        <v>68.95</v>
      </c>
      <c r="D355" s="185">
        <v>27</v>
      </c>
      <c r="E355" s="57"/>
      <c r="F355" s="139">
        <f t="shared" si="11"/>
        <v>7.2090326722352403E-3</v>
      </c>
      <c r="G355" s="139">
        <f t="shared" si="12"/>
        <v>1.4941892639734366E-2</v>
      </c>
    </row>
    <row r="356" spans="1:7" x14ac:dyDescent="0.25">
      <c r="A356" s="51" t="s">
        <v>1932</v>
      </c>
      <c r="B356" s="68" t="s">
        <v>1631</v>
      </c>
      <c r="C356" s="167">
        <v>61.26</v>
      </c>
      <c r="D356" s="185">
        <v>32</v>
      </c>
      <c r="E356" s="57"/>
      <c r="F356" s="139">
        <f t="shared" si="11"/>
        <v>6.405008578696603E-3</v>
      </c>
      <c r="G356" s="139">
        <f t="shared" si="12"/>
        <v>1.7708909795240729E-2</v>
      </c>
    </row>
    <row r="357" spans="1:7" x14ac:dyDescent="0.25">
      <c r="A357" s="51" t="s">
        <v>1933</v>
      </c>
      <c r="B357" s="68" t="s">
        <v>1632</v>
      </c>
      <c r="C357" s="167">
        <v>78.05</v>
      </c>
      <c r="D357" s="185">
        <v>48</v>
      </c>
      <c r="E357" s="57"/>
      <c r="F357" s="139">
        <f t="shared" si="11"/>
        <v>8.1604786086723769E-3</v>
      </c>
      <c r="G357" s="139">
        <f t="shared" si="12"/>
        <v>2.6563364692861097E-2</v>
      </c>
    </row>
    <row r="358" spans="1:7" x14ac:dyDescent="0.25">
      <c r="A358" s="51" t="s">
        <v>1934</v>
      </c>
      <c r="B358" s="68" t="s">
        <v>1633</v>
      </c>
      <c r="C358" s="167">
        <v>280.82</v>
      </c>
      <c r="D358" s="185">
        <v>126</v>
      </c>
      <c r="E358" s="57"/>
      <c r="F358" s="139">
        <f t="shared" si="11"/>
        <v>2.9360994271459027E-2</v>
      </c>
      <c r="G358" s="139">
        <f t="shared" si="12"/>
        <v>6.972883231876037E-2</v>
      </c>
    </row>
    <row r="359" spans="1:7" x14ac:dyDescent="0.25">
      <c r="A359" s="51" t="s">
        <v>2023</v>
      </c>
      <c r="B359" s="68" t="s">
        <v>1634</v>
      </c>
      <c r="C359" s="167">
        <v>120.99</v>
      </c>
      <c r="D359" s="185">
        <v>24</v>
      </c>
      <c r="E359" s="57"/>
      <c r="F359" s="139">
        <f t="shared" si="11"/>
        <v>1.2650048774673555E-2</v>
      </c>
      <c r="G359" s="139">
        <f t="shared" si="12"/>
        <v>1.3281682346430549E-2</v>
      </c>
    </row>
    <row r="360" spans="1:7" x14ac:dyDescent="0.25">
      <c r="A360" s="51" t="s">
        <v>2024</v>
      </c>
      <c r="B360" s="68" t="s">
        <v>1635</v>
      </c>
      <c r="C360" s="167">
        <v>575.64</v>
      </c>
      <c r="D360" s="185">
        <v>74</v>
      </c>
      <c r="E360" s="57"/>
      <c r="F360" s="139">
        <f t="shared" si="11"/>
        <v>6.0185751522052112E-2</v>
      </c>
      <c r="G360" s="139">
        <f t="shared" si="12"/>
        <v>4.0951853901494188E-2</v>
      </c>
    </row>
    <row r="361" spans="1:7" x14ac:dyDescent="0.25">
      <c r="A361" s="51" t="s">
        <v>2145</v>
      </c>
      <c r="B361" s="68" t="s">
        <v>2680</v>
      </c>
      <c r="C361" s="132">
        <v>809.47</v>
      </c>
      <c r="D361" s="51">
        <v>97</v>
      </c>
      <c r="E361" s="57"/>
      <c r="F361" s="139">
        <f t="shared" si="11"/>
        <v>8.4633729908546187E-2</v>
      </c>
      <c r="G361" s="139">
        <f t="shared" si="12"/>
        <v>5.3680132816823461E-2</v>
      </c>
    </row>
    <row r="362" spans="1:7" x14ac:dyDescent="0.25">
      <c r="A362" s="51" t="s">
        <v>2146</v>
      </c>
      <c r="B362" s="51" t="s">
        <v>2683</v>
      </c>
      <c r="C362" s="132">
        <v>234.86</v>
      </c>
      <c r="D362" s="51">
        <v>97</v>
      </c>
      <c r="F362" s="139">
        <f t="shared" si="11"/>
        <v>2.4555669519958932E-2</v>
      </c>
      <c r="G362" s="139">
        <f t="shared" si="12"/>
        <v>5.3680132816823461E-2</v>
      </c>
    </row>
    <row r="363" spans="1:7" x14ac:dyDescent="0.25">
      <c r="A363" s="51" t="s">
        <v>2147</v>
      </c>
      <c r="B363" s="51" t="s">
        <v>2681</v>
      </c>
      <c r="C363" s="132">
        <v>2508.4</v>
      </c>
      <c r="D363" s="51">
        <v>490</v>
      </c>
      <c r="F363" s="139">
        <f t="shared" si="11"/>
        <v>0.26226450406141955</v>
      </c>
      <c r="G363" s="139">
        <f t="shared" si="12"/>
        <v>0.2711676812396237</v>
      </c>
    </row>
    <row r="364" spans="1:7" x14ac:dyDescent="0.25">
      <c r="A364" s="51" t="s">
        <v>2704</v>
      </c>
      <c r="B364" s="68" t="s">
        <v>2682</v>
      </c>
      <c r="C364" s="132">
        <v>4039.01</v>
      </c>
      <c r="D364" s="51">
        <v>527</v>
      </c>
      <c r="E364" s="57"/>
      <c r="F364" s="139">
        <f t="shared" si="11"/>
        <v>0.42229666502516111</v>
      </c>
      <c r="G364" s="139">
        <f t="shared" si="12"/>
        <v>0.29164360819037077</v>
      </c>
    </row>
    <row r="365" spans="1:7" x14ac:dyDescent="0.25">
      <c r="A365" s="51" t="s">
        <v>2705</v>
      </c>
      <c r="B365" s="51" t="s">
        <v>2029</v>
      </c>
      <c r="C365" s="132">
        <v>12.16</v>
      </c>
      <c r="D365" s="133">
        <v>1</v>
      </c>
      <c r="E365" s="57"/>
      <c r="F365" s="139">
        <f t="shared" si="11"/>
        <v>1.2713827018764397E-3</v>
      </c>
      <c r="G365" s="139">
        <f t="shared" si="12"/>
        <v>5.5340343110127279E-4</v>
      </c>
    </row>
    <row r="366" spans="1:7" x14ac:dyDescent="0.25">
      <c r="A366" s="51" t="s">
        <v>2706</v>
      </c>
      <c r="B366" s="68" t="s">
        <v>136</v>
      </c>
      <c r="C366" s="132">
        <f>SUM(C353:C365)</f>
        <v>9564.39</v>
      </c>
      <c r="D366" s="133">
        <f>SUM(D353:D365)</f>
        <v>1807</v>
      </c>
      <c r="E366" s="57"/>
      <c r="F366" s="127">
        <f>SUM(F353:F365)</f>
        <v>1.0000000000000002</v>
      </c>
      <c r="G366" s="127">
        <f>SUM(G353:G365)</f>
        <v>1</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1160.6600000000001</v>
      </c>
      <c r="D378" s="185">
        <v>466</v>
      </c>
      <c r="E378" s="57"/>
      <c r="F378" s="139">
        <f t="shared" ref="F378:F384" si="13">IF($C$385=0,"",IF(C378="[for completion]","",IF(C378="","",C378/$C$385)))</f>
        <v>0.12135222424012404</v>
      </c>
      <c r="G378" s="139">
        <f>IF($D$385=0,"",IF(D378="[for completion]","",IF(D378="","",D378/$D$385)))</f>
        <v>0.25817174515235458</v>
      </c>
    </row>
    <row r="379" spans="1:7" x14ac:dyDescent="0.25">
      <c r="A379" s="51" t="s">
        <v>2026</v>
      </c>
      <c r="B379" s="153" t="s">
        <v>2018</v>
      </c>
      <c r="C379" s="167">
        <v>2620.9299999999998</v>
      </c>
      <c r="D379" s="185">
        <v>349</v>
      </c>
      <c r="E379" s="57"/>
      <c r="F379" s="139">
        <f t="shared" si="13"/>
        <v>0.274030021778702</v>
      </c>
      <c r="G379" s="139">
        <f t="shared" ref="G379:G384" si="14">IF($D$385=0,"",IF(D379="[for completion]","",IF(D379="","",D379/$D$385)))</f>
        <v>0.19335180055401663</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5629.06</v>
      </c>
      <c r="D381" s="185">
        <v>977</v>
      </c>
      <c r="E381" s="57"/>
      <c r="F381" s="139">
        <f t="shared" si="13"/>
        <v>0.58854354538031173</v>
      </c>
      <c r="G381" s="139">
        <f t="shared" si="14"/>
        <v>0.54127423822714682</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153.74</v>
      </c>
      <c r="D384" s="185">
        <v>13</v>
      </c>
      <c r="E384" s="57"/>
      <c r="F384" s="139">
        <f t="shared" si="13"/>
        <v>1.6074208600862155E-2</v>
      </c>
      <c r="G384" s="139">
        <f t="shared" si="14"/>
        <v>7.2022160664819944E-3</v>
      </c>
    </row>
    <row r="385" spans="1:7" x14ac:dyDescent="0.25">
      <c r="A385" s="51" t="s">
        <v>2144</v>
      </c>
      <c r="B385" s="68" t="s">
        <v>136</v>
      </c>
      <c r="C385" s="132">
        <f>SUM(C378:C384)</f>
        <v>9564.3900000000012</v>
      </c>
      <c r="D385" s="133">
        <f>SUM(D378:D384)</f>
        <v>1805</v>
      </c>
      <c r="E385" s="57"/>
      <c r="F385" s="148">
        <f>SUM(F378:F384)</f>
        <v>0.99999999999999989</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3039</v>
      </c>
      <c r="C394" s="70" t="s">
        <v>2670</v>
      </c>
      <c r="D394" s="70" t="s">
        <v>2671</v>
      </c>
      <c r="E394" s="70"/>
      <c r="F394" s="70" t="s">
        <v>2672</v>
      </c>
      <c r="G394" s="70" t="s">
        <v>3062</v>
      </c>
    </row>
    <row r="395" spans="1:7" x14ac:dyDescent="0.25">
      <c r="A395" s="51" t="s">
        <v>2329</v>
      </c>
      <c r="B395" s="68" t="s">
        <v>2017</v>
      </c>
      <c r="C395" s="167">
        <v>1090.06</v>
      </c>
      <c r="D395" s="167">
        <v>613.15</v>
      </c>
      <c r="E395" s="49"/>
      <c r="F395" s="167">
        <v>5.21</v>
      </c>
      <c r="G395" s="167" t="s">
        <v>80</v>
      </c>
    </row>
    <row r="396" spans="1:7" x14ac:dyDescent="0.25">
      <c r="A396" s="51" t="s">
        <v>2330</v>
      </c>
      <c r="B396" s="153" t="s">
        <v>2018</v>
      </c>
      <c r="C396" s="167">
        <v>2365.21</v>
      </c>
      <c r="D396" s="167">
        <v>1483.75</v>
      </c>
      <c r="E396" s="49"/>
      <c r="F396" s="167">
        <v>5.0999999999999996</v>
      </c>
      <c r="G396" s="167" t="s">
        <v>80</v>
      </c>
    </row>
    <row r="397" spans="1:7" x14ac:dyDescent="0.25">
      <c r="A397" s="51" t="s">
        <v>2331</v>
      </c>
      <c r="B397" s="68" t="s">
        <v>2019</v>
      </c>
      <c r="C397" s="167">
        <v>0</v>
      </c>
      <c r="D397" s="167">
        <v>0</v>
      </c>
      <c r="E397" s="49"/>
      <c r="F397" s="167" t="s">
        <v>3121</v>
      </c>
      <c r="G397" s="167" t="s">
        <v>80</v>
      </c>
    </row>
    <row r="398" spans="1:7" x14ac:dyDescent="0.25">
      <c r="A398" s="51" t="s">
        <v>2332</v>
      </c>
      <c r="B398" s="68" t="s">
        <v>2020</v>
      </c>
      <c r="C398" s="167">
        <v>4316</v>
      </c>
      <c r="D398" s="167">
        <v>2481.69</v>
      </c>
      <c r="E398" s="49"/>
      <c r="F398" s="167">
        <v>4.1900000000000004</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166.05</v>
      </c>
      <c r="D401" s="167">
        <v>98.38</v>
      </c>
      <c r="E401" s="49"/>
      <c r="F401" s="167">
        <v>6.56</v>
      </c>
      <c r="G401" s="167" t="s">
        <v>80</v>
      </c>
    </row>
    <row r="402" spans="1:7" x14ac:dyDescent="0.25">
      <c r="A402" s="51" t="s">
        <v>2336</v>
      </c>
      <c r="B402" s="68" t="s">
        <v>136</v>
      </c>
      <c r="C402" s="132">
        <f>SUM(C395:C401)</f>
        <v>7937.3200000000006</v>
      </c>
      <c r="D402" s="132">
        <f>SUM(D395:D401)</f>
        <v>4676.97</v>
      </c>
      <c r="E402" s="49"/>
      <c r="F402" s="51"/>
      <c r="G402" s="139" t="str">
        <f>IF($D$413=0,"",IF(#REF!="[for completion]","",IF(#REF!="","",#REF!/$D$413)))</f>
        <v/>
      </c>
    </row>
    <row r="403" spans="1:7" x14ac:dyDescent="0.25">
      <c r="A403" s="51" t="s">
        <v>2337</v>
      </c>
      <c r="B403" s="51" t="s">
        <v>2669</v>
      </c>
      <c r="C403" s="51"/>
      <c r="D403" s="51"/>
      <c r="E403" s="51"/>
      <c r="F403" s="167">
        <v>3.25</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3032</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7.89</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3135</v>
      </c>
      <c r="C448" s="167">
        <v>215.48</v>
      </c>
      <c r="D448" s="167">
        <v>183</v>
      </c>
      <c r="E448" s="65"/>
      <c r="F448" s="139">
        <f>IF($C$472=0,"",IF(C448="[for completion]","",IF(C448="","",C448/$C$472)))</f>
        <v>4.5178929359175425E-2</v>
      </c>
      <c r="G448" s="139">
        <f>IF($D$472=0,"",IF(D448="[for completion]","",IF(D448="","",D448/$D$472)))</f>
        <v>0.291866028708134</v>
      </c>
    </row>
    <row r="449" spans="1:7" x14ac:dyDescent="0.25">
      <c r="A449" s="51" t="s">
        <v>1938</v>
      </c>
      <c r="B449" s="179" t="s">
        <v>3136</v>
      </c>
      <c r="C449" s="167">
        <v>634.08000000000004</v>
      </c>
      <c r="D449" s="167">
        <v>199</v>
      </c>
      <c r="E449" s="65"/>
      <c r="F449" s="139">
        <f t="shared" ref="F449:F471" si="15">IF($C$472=0,"",IF(C449="[for completion]","",IF(C449="","",C449/$C$472)))</f>
        <v>0.1329453105998977</v>
      </c>
      <c r="G449" s="139">
        <f t="shared" ref="G449:G471" si="16">IF($D$472=0,"",IF(D449="[for completion]","",IF(D449="","",D449/$D$472)))</f>
        <v>0.31738437001594894</v>
      </c>
    </row>
    <row r="450" spans="1:7" x14ac:dyDescent="0.25">
      <c r="A450" s="51" t="s">
        <v>1939</v>
      </c>
      <c r="B450" s="179" t="s">
        <v>3137</v>
      </c>
      <c r="C450" s="167">
        <v>1963.84</v>
      </c>
      <c r="D450" s="167">
        <v>194</v>
      </c>
      <c r="E450" s="65"/>
      <c r="F450" s="139">
        <f t="shared" si="15"/>
        <v>0.41175138589531773</v>
      </c>
      <c r="G450" s="139">
        <f t="shared" si="16"/>
        <v>0.3094098883572568</v>
      </c>
    </row>
    <row r="451" spans="1:7" x14ac:dyDescent="0.25">
      <c r="A451" s="51" t="s">
        <v>1940</v>
      </c>
      <c r="B451" s="179" t="s">
        <v>3138</v>
      </c>
      <c r="C451" s="167">
        <v>1205.78</v>
      </c>
      <c r="D451" s="167">
        <v>42</v>
      </c>
      <c r="E451" s="65"/>
      <c r="F451" s="139">
        <f t="shared" si="15"/>
        <v>0.25281162726334949</v>
      </c>
      <c r="G451" s="139">
        <f t="shared" si="16"/>
        <v>6.6985645933014357E-2</v>
      </c>
    </row>
    <row r="452" spans="1:7" x14ac:dyDescent="0.25">
      <c r="A452" s="51" t="s">
        <v>1941</v>
      </c>
      <c r="B452" s="179" t="s">
        <v>3139</v>
      </c>
      <c r="C452" s="167">
        <v>381.28</v>
      </c>
      <c r="D452" s="167">
        <v>6</v>
      </c>
      <c r="E452" s="65"/>
      <c r="F452" s="139">
        <f t="shared" si="15"/>
        <v>7.9941628856814578E-2</v>
      </c>
      <c r="G452" s="139">
        <f t="shared" si="16"/>
        <v>9.5693779904306216E-3</v>
      </c>
    </row>
    <row r="453" spans="1:7" x14ac:dyDescent="0.25">
      <c r="A453" s="51" t="s">
        <v>1942</v>
      </c>
      <c r="B453" s="179" t="s">
        <v>3140</v>
      </c>
      <c r="C453" s="167">
        <v>369.02</v>
      </c>
      <c r="D453" s="167">
        <v>3</v>
      </c>
      <c r="E453" s="65"/>
      <c r="F453" s="139">
        <f t="shared" si="15"/>
        <v>7.7371118025445121E-2</v>
      </c>
      <c r="G453" s="139">
        <f t="shared" si="16"/>
        <v>4.7846889952153108E-3</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4769.4799999999996</v>
      </c>
      <c r="D472" s="51">
        <f>SUM(D448:D471)</f>
        <v>627</v>
      </c>
      <c r="E472" s="121"/>
      <c r="F472" s="148">
        <f>SUM(F448:F471)</f>
        <v>1</v>
      </c>
      <c r="G472" s="148">
        <f>SUM(G448:G471)</f>
        <v>1</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0.54</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3553.99</v>
      </c>
      <c r="D499" s="185" t="s">
        <v>1193</v>
      </c>
      <c r="E499" s="51"/>
      <c r="F499" s="139">
        <f>IF($C$507=0,"",IF(C499="[for completion]","",IF(C499="","",C499/$C$507)))</f>
        <v>0.7451525113848888</v>
      </c>
      <c r="G499" s="139" t="str">
        <f>IF($D$507=0,"",IF(D499="[for completion]","",IF(D499="","",D499/$D$507)))</f>
        <v/>
      </c>
    </row>
    <row r="500" spans="1:7" x14ac:dyDescent="0.25">
      <c r="A500" s="51" t="s">
        <v>1962</v>
      </c>
      <c r="B500" s="51" t="s">
        <v>680</v>
      </c>
      <c r="C500" s="167">
        <v>620.33000000000004</v>
      </c>
      <c r="D500" s="185" t="s">
        <v>1193</v>
      </c>
      <c r="E500" s="51"/>
      <c r="F500" s="139">
        <f t="shared" ref="F500:F506" si="19">IF($C$507=0,"",IF(C500="[for completion]","",IF(C500="","",C500/$C$507)))</f>
        <v>0.13006239673926717</v>
      </c>
      <c r="G500" s="139" t="str">
        <f t="shared" ref="G500:G506" si="20">IF($D$507=0,"",IF(D500="[for completion]","",IF(D500="","",D500/$D$507)))</f>
        <v/>
      </c>
    </row>
    <row r="501" spans="1:7" x14ac:dyDescent="0.25">
      <c r="A501" s="51" t="s">
        <v>1963</v>
      </c>
      <c r="B501" s="51" t="s">
        <v>682</v>
      </c>
      <c r="C501" s="167">
        <v>422.55</v>
      </c>
      <c r="D501" s="185" t="s">
        <v>1193</v>
      </c>
      <c r="E501" s="51"/>
      <c r="F501" s="139">
        <f t="shared" si="19"/>
        <v>8.8594563767957921E-2</v>
      </c>
      <c r="G501" s="139" t="str">
        <f t="shared" si="20"/>
        <v/>
      </c>
    </row>
    <row r="502" spans="1:7" x14ac:dyDescent="0.25">
      <c r="A502" s="51" t="s">
        <v>1964</v>
      </c>
      <c r="B502" s="51" t="s">
        <v>684</v>
      </c>
      <c r="C502" s="167">
        <v>149.80000000000001</v>
      </c>
      <c r="D502" s="185" t="s">
        <v>1193</v>
      </c>
      <c r="E502" s="51"/>
      <c r="F502" s="139">
        <f t="shared" si="19"/>
        <v>3.1408036096178198E-2</v>
      </c>
      <c r="G502" s="139" t="str">
        <f t="shared" si="20"/>
        <v/>
      </c>
    </row>
    <row r="503" spans="1:7" x14ac:dyDescent="0.25">
      <c r="A503" s="51" t="s">
        <v>1965</v>
      </c>
      <c r="B503" s="51" t="s">
        <v>686</v>
      </c>
      <c r="C503" s="167">
        <v>13.1</v>
      </c>
      <c r="D503" s="185" t="s">
        <v>1193</v>
      </c>
      <c r="E503" s="51"/>
      <c r="F503" s="139">
        <f t="shared" si="19"/>
        <v>2.7466306599461575E-3</v>
      </c>
      <c r="G503" s="139" t="str">
        <f t="shared" si="20"/>
        <v/>
      </c>
    </row>
    <row r="504" spans="1:7" x14ac:dyDescent="0.25">
      <c r="A504" s="51" t="s">
        <v>1966</v>
      </c>
      <c r="B504" s="51" t="s">
        <v>688</v>
      </c>
      <c r="C504" s="167">
        <v>2.4700000000000002</v>
      </c>
      <c r="D504" s="185" t="s">
        <v>1193</v>
      </c>
      <c r="E504" s="51"/>
      <c r="F504" s="139">
        <f t="shared" si="19"/>
        <v>5.1787616260053505E-4</v>
      </c>
      <c r="G504" s="139" t="str">
        <f t="shared" si="20"/>
        <v/>
      </c>
    </row>
    <row r="505" spans="1:7" x14ac:dyDescent="0.25">
      <c r="A505" s="51" t="s">
        <v>1967</v>
      </c>
      <c r="B505" s="51" t="s">
        <v>690</v>
      </c>
      <c r="C505" s="167">
        <v>2.19</v>
      </c>
      <c r="D505" s="185" t="s">
        <v>1193</v>
      </c>
      <c r="E505" s="51"/>
      <c r="F505" s="139">
        <f t="shared" si="19"/>
        <v>4.591695530749683E-4</v>
      </c>
      <c r="G505" s="139" t="str">
        <f t="shared" si="20"/>
        <v/>
      </c>
    </row>
    <row r="506" spans="1:7" x14ac:dyDescent="0.25">
      <c r="A506" s="51" t="s">
        <v>1968</v>
      </c>
      <c r="B506" s="51" t="s">
        <v>692</v>
      </c>
      <c r="C506" s="167">
        <v>5.05</v>
      </c>
      <c r="D506" s="178" t="s">
        <v>1193</v>
      </c>
      <c r="E506" s="51"/>
      <c r="F506" s="139">
        <f t="shared" si="19"/>
        <v>1.058815636086114E-3</v>
      </c>
      <c r="G506" s="139" t="str">
        <f t="shared" si="20"/>
        <v/>
      </c>
    </row>
    <row r="507" spans="1:7" x14ac:dyDescent="0.25">
      <c r="A507" s="51" t="s">
        <v>1969</v>
      </c>
      <c r="B507" s="78" t="s">
        <v>136</v>
      </c>
      <c r="C507" s="132">
        <f>SUM(C499:C506)</f>
        <v>4769.4800000000005</v>
      </c>
      <c r="D507" s="76">
        <f>SUM(D499:D506)</f>
        <v>0</v>
      </c>
      <c r="E507" s="51"/>
      <c r="F507" s="127">
        <f>SUM(F499:F506)</f>
        <v>1</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0.95111999999999997</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v>2.0930000000000001E-2</v>
      </c>
      <c r="D522" s="184"/>
      <c r="E522" s="51"/>
      <c r="F522" s="51"/>
      <c r="G522" s="51"/>
    </row>
    <row r="523" spans="1:7" x14ac:dyDescent="0.25">
      <c r="A523" s="51" t="s">
        <v>2046</v>
      </c>
      <c r="B523" s="68" t="s">
        <v>767</v>
      </c>
      <c r="C523" s="184">
        <v>3.48E-3</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v>2.1360000000000001E-2</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2993</v>
      </c>
      <c r="C529" s="184">
        <v>0</v>
      </c>
      <c r="D529" s="184"/>
      <c r="E529" s="51"/>
      <c r="F529" s="51"/>
      <c r="G529" s="51"/>
    </row>
    <row r="530" spans="1:7" x14ac:dyDescent="0.25">
      <c r="A530" s="51" t="s">
        <v>2222</v>
      </c>
      <c r="B530" s="68" t="s">
        <v>134</v>
      </c>
      <c r="C530" s="184">
        <v>3.1199999999999999E-3</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3141</v>
      </c>
      <c r="C546" s="230">
        <v>2933.49</v>
      </c>
      <c r="D546" s="164">
        <v>354</v>
      </c>
      <c r="E546" s="57"/>
      <c r="F546" s="139">
        <f>IF($C$564=0,"",IF(C546="[for completion]","",IF(C546="","",C546/$C$564)))</f>
        <v>0.61505318178673185</v>
      </c>
      <c r="G546" s="139">
        <f>IF($D$564=0,"",IF(D546="[for completion]","",IF(D546="","",D546/$D$564)))</f>
        <v>0.56913183279742763</v>
      </c>
    </row>
    <row r="547" spans="1:7" x14ac:dyDescent="0.25">
      <c r="A547" s="51" t="s">
        <v>2110</v>
      </c>
      <c r="B547" s="179" t="s">
        <v>3107</v>
      </c>
      <c r="C547" s="230">
        <v>1836</v>
      </c>
      <c r="D547" s="164">
        <v>268</v>
      </c>
      <c r="E547" s="57"/>
      <c r="F547" s="139">
        <f t="shared" ref="F547:F563" si="21">IF($C$564=0,"",IF(C547="[for completion]","",IF(C547="","",C547/$C$564)))</f>
        <v>0.38494681821326809</v>
      </c>
      <c r="G547" s="139">
        <f t="shared" ref="G547:G563" si="22">IF($D$564=0,"",IF(D547="[for completion]","",IF(D547="","",D547/$D$564)))</f>
        <v>0.43086816720257237</v>
      </c>
    </row>
    <row r="548" spans="1:7" x14ac:dyDescent="0.25">
      <c r="A548" s="51" t="s">
        <v>2111</v>
      </c>
      <c r="B548" s="179" t="s">
        <v>3142</v>
      </c>
      <c r="C548" s="164">
        <v>0</v>
      </c>
      <c r="D548" s="164">
        <v>0</v>
      </c>
      <c r="E548" s="57"/>
      <c r="F548" s="139">
        <f t="shared" si="21"/>
        <v>0</v>
      </c>
      <c r="G548" s="139">
        <f t="shared" si="22"/>
        <v>0</v>
      </c>
    </row>
    <row r="549" spans="1:7" x14ac:dyDescent="0.25">
      <c r="A549" s="51" t="s">
        <v>2112</v>
      </c>
      <c r="B549" s="179" t="s">
        <v>3143</v>
      </c>
      <c r="C549" s="164">
        <v>0</v>
      </c>
      <c r="D549" s="164">
        <v>0</v>
      </c>
      <c r="E549" s="57"/>
      <c r="F549" s="139">
        <f t="shared" si="21"/>
        <v>0</v>
      </c>
      <c r="G549" s="139">
        <f t="shared" si="22"/>
        <v>0</v>
      </c>
    </row>
    <row r="550" spans="1:7" x14ac:dyDescent="0.25">
      <c r="A550" s="51" t="s">
        <v>2113</v>
      </c>
      <c r="B550" s="179" t="s">
        <v>3144</v>
      </c>
      <c r="C550" s="164">
        <v>0</v>
      </c>
      <c r="D550" s="164">
        <v>0</v>
      </c>
      <c r="E550" s="57"/>
      <c r="F550" s="139">
        <f t="shared" si="21"/>
        <v>0</v>
      </c>
      <c r="G550" s="139">
        <f t="shared" si="22"/>
        <v>0</v>
      </c>
    </row>
    <row r="551" spans="1:7" x14ac:dyDescent="0.25">
      <c r="A551" s="51" t="s">
        <v>2226</v>
      </c>
      <c r="B551" s="179" t="s">
        <v>3145</v>
      </c>
      <c r="C551" s="164">
        <v>0</v>
      </c>
      <c r="D551" s="164">
        <v>0</v>
      </c>
      <c r="E551" s="57"/>
      <c r="F551" s="139">
        <f t="shared" si="21"/>
        <v>0</v>
      </c>
      <c r="G551" s="139">
        <f t="shared" si="22"/>
        <v>0</v>
      </c>
    </row>
    <row r="552" spans="1:7" x14ac:dyDescent="0.25">
      <c r="A552" s="51" t="s">
        <v>2227</v>
      </c>
      <c r="B552" s="179" t="s">
        <v>3146</v>
      </c>
      <c r="C552" s="164">
        <v>0</v>
      </c>
      <c r="D552" s="164">
        <v>0</v>
      </c>
      <c r="E552" s="57"/>
      <c r="F552" s="139">
        <f t="shared" si="21"/>
        <v>0</v>
      </c>
      <c r="G552" s="139">
        <f t="shared" si="22"/>
        <v>0</v>
      </c>
    </row>
    <row r="553" spans="1:7" x14ac:dyDescent="0.25">
      <c r="A553" s="51" t="s">
        <v>2228</v>
      </c>
      <c r="B553" s="179" t="s">
        <v>3147</v>
      </c>
      <c r="C553" s="164" t="s">
        <v>80</v>
      </c>
      <c r="D553" s="164" t="s">
        <v>80</v>
      </c>
      <c r="E553" s="57"/>
      <c r="F553" s="139" t="str">
        <f t="shared" si="21"/>
        <v/>
      </c>
      <c r="G553" s="139" t="str">
        <f t="shared" si="22"/>
        <v/>
      </c>
    </row>
    <row r="554" spans="1:7" x14ac:dyDescent="0.25">
      <c r="A554" s="51" t="s">
        <v>2229</v>
      </c>
      <c r="B554" s="179" t="s">
        <v>3148</v>
      </c>
      <c r="C554" s="164" t="s">
        <v>80</v>
      </c>
      <c r="D554" s="164" t="s">
        <v>80</v>
      </c>
      <c r="E554" s="57"/>
      <c r="F554" s="139" t="str">
        <f t="shared" si="21"/>
        <v/>
      </c>
      <c r="G554" s="139" t="str">
        <f t="shared" si="22"/>
        <v/>
      </c>
    </row>
    <row r="555" spans="1:7" x14ac:dyDescent="0.25">
      <c r="A555" s="51" t="s">
        <v>2230</v>
      </c>
      <c r="B555" s="179" t="s">
        <v>3149</v>
      </c>
      <c r="C555" s="164" t="s">
        <v>80</v>
      </c>
      <c r="D555" s="164" t="s">
        <v>80</v>
      </c>
      <c r="E555" s="57"/>
      <c r="F555" s="139" t="str">
        <f t="shared" si="21"/>
        <v/>
      </c>
      <c r="G555" s="139" t="str">
        <f t="shared" si="22"/>
        <v/>
      </c>
    </row>
    <row r="556" spans="1:7" x14ac:dyDescent="0.25">
      <c r="A556" s="51" t="s">
        <v>2231</v>
      </c>
      <c r="B556" s="179" t="s">
        <v>3150</v>
      </c>
      <c r="C556" s="164" t="s">
        <v>80</v>
      </c>
      <c r="D556" s="164" t="s">
        <v>80</v>
      </c>
      <c r="E556" s="57"/>
      <c r="F556" s="139" t="str">
        <f t="shared" si="21"/>
        <v/>
      </c>
      <c r="G556" s="139" t="str">
        <f t="shared" si="22"/>
        <v/>
      </c>
    </row>
    <row r="557" spans="1:7" x14ac:dyDescent="0.25">
      <c r="A557" s="51" t="s">
        <v>2232</v>
      </c>
      <c r="B557" s="179" t="s">
        <v>3151</v>
      </c>
      <c r="C557" s="164" t="s">
        <v>80</v>
      </c>
      <c r="D557" s="164" t="s">
        <v>80</v>
      </c>
      <c r="E557" s="57"/>
      <c r="F557" s="139" t="str">
        <f t="shared" si="21"/>
        <v/>
      </c>
      <c r="G557" s="139" t="str">
        <f t="shared" si="22"/>
        <v/>
      </c>
    </row>
    <row r="558" spans="1:7" x14ac:dyDescent="0.25">
      <c r="A558" s="51" t="s">
        <v>2233</v>
      </c>
      <c r="B558" s="179" t="s">
        <v>3152</v>
      </c>
      <c r="C558" s="164" t="s">
        <v>80</v>
      </c>
      <c r="D558" s="164" t="s">
        <v>80</v>
      </c>
      <c r="E558" s="57"/>
      <c r="F558" s="139" t="str">
        <f t="shared" si="21"/>
        <v/>
      </c>
      <c r="G558" s="139" t="str">
        <f t="shared" si="22"/>
        <v/>
      </c>
    </row>
    <row r="559" spans="1:7" x14ac:dyDescent="0.25">
      <c r="A559" s="51" t="s">
        <v>2234</v>
      </c>
      <c r="B559" s="179" t="s">
        <v>3153</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4769.49</v>
      </c>
      <c r="D564" s="133">
        <f>SUM(D546:D563)</f>
        <v>622</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3161</v>
      </c>
      <c r="C569" s="167">
        <v>2933.49</v>
      </c>
      <c r="D569" s="185">
        <v>354</v>
      </c>
      <c r="E569" s="57"/>
      <c r="F569" s="139">
        <f>IF($C$587=0,"",IF(C569="[for completion]","",IF(C569="","",C569/$C$587)))</f>
        <v>0.61505318178673185</v>
      </c>
      <c r="G569" s="139">
        <f>IF($D$587=0,"",IF(D569="[for completion]","",IF(D569="","",D569/$D$587)))</f>
        <v>0.56913183279742763</v>
      </c>
    </row>
    <row r="570" spans="1:7" x14ac:dyDescent="0.25">
      <c r="A570" s="51" t="s">
        <v>2241</v>
      </c>
      <c r="B570" s="179" t="s">
        <v>3162</v>
      </c>
      <c r="C570" s="167">
        <v>1836</v>
      </c>
      <c r="D570" s="185">
        <v>268</v>
      </c>
      <c r="E570" s="57"/>
      <c r="F570" s="139">
        <f t="shared" ref="F570:F586" si="23">IF($C$587=0,"",IF(C570="[for completion]","",IF(C570="","",C570/$C$587)))</f>
        <v>0.38494681821326809</v>
      </c>
      <c r="G570" s="139">
        <f t="shared" ref="G570:G586" si="24">IF($D$587=0,"",IF(D570="[for completion]","",IF(D570="","",D570/$D$587)))</f>
        <v>0.43086816720257237</v>
      </c>
    </row>
    <row r="571" spans="1:7" x14ac:dyDescent="0.25">
      <c r="A571" s="51" t="s">
        <v>2242</v>
      </c>
      <c r="B571" s="179" t="s">
        <v>3163</v>
      </c>
      <c r="C571" s="167">
        <v>0</v>
      </c>
      <c r="D571" s="185">
        <v>0</v>
      </c>
      <c r="E571" s="57"/>
      <c r="F571" s="139">
        <f t="shared" si="23"/>
        <v>0</v>
      </c>
      <c r="G571" s="139">
        <f t="shared" si="24"/>
        <v>0</v>
      </c>
    </row>
    <row r="572" spans="1:7" x14ac:dyDescent="0.25">
      <c r="A572" s="51" t="s">
        <v>2243</v>
      </c>
      <c r="B572" s="179" t="s">
        <v>3164</v>
      </c>
      <c r="C572" s="167">
        <v>0</v>
      </c>
      <c r="D572" s="185">
        <v>0</v>
      </c>
      <c r="E572" s="57"/>
      <c r="F572" s="139">
        <f t="shared" si="23"/>
        <v>0</v>
      </c>
      <c r="G572" s="139">
        <f t="shared" si="24"/>
        <v>0</v>
      </c>
    </row>
    <row r="573" spans="1:7" x14ac:dyDescent="0.25">
      <c r="A573" s="51" t="s">
        <v>2244</v>
      </c>
      <c r="B573" s="179" t="s">
        <v>3165</v>
      </c>
      <c r="C573" s="167">
        <v>0</v>
      </c>
      <c r="D573" s="185">
        <v>0</v>
      </c>
      <c r="E573" s="57"/>
      <c r="F573" s="139">
        <f t="shared" si="23"/>
        <v>0</v>
      </c>
      <c r="G573" s="139">
        <f t="shared" si="24"/>
        <v>0</v>
      </c>
    </row>
    <row r="574" spans="1:7" x14ac:dyDescent="0.25">
      <c r="A574" s="51" t="s">
        <v>2245</v>
      </c>
      <c r="B574" s="179" t="s">
        <v>3166</v>
      </c>
      <c r="C574" s="167">
        <v>0</v>
      </c>
      <c r="D574" s="185">
        <v>0</v>
      </c>
      <c r="E574" s="57"/>
      <c r="F574" s="139">
        <f t="shared" si="23"/>
        <v>0</v>
      </c>
      <c r="G574" s="139">
        <f t="shared" si="24"/>
        <v>0</v>
      </c>
    </row>
    <row r="575" spans="1:7" x14ac:dyDescent="0.25">
      <c r="A575" s="51" t="s">
        <v>2246</v>
      </c>
      <c r="B575" s="179" t="s">
        <v>3167</v>
      </c>
      <c r="C575" s="167">
        <v>0</v>
      </c>
      <c r="D575" s="185">
        <v>0</v>
      </c>
      <c r="E575" s="57"/>
      <c r="F575" s="139">
        <f t="shared" si="23"/>
        <v>0</v>
      </c>
      <c r="G575" s="139">
        <f t="shared" si="24"/>
        <v>0</v>
      </c>
    </row>
    <row r="576" spans="1:7" x14ac:dyDescent="0.25">
      <c r="A576" s="51" t="s">
        <v>2247</v>
      </c>
      <c r="B576" s="179" t="s">
        <v>3168</v>
      </c>
      <c r="C576" s="167">
        <v>0</v>
      </c>
      <c r="D576" s="185">
        <v>0</v>
      </c>
      <c r="E576" s="57"/>
      <c r="F576" s="139">
        <f t="shared" si="23"/>
        <v>0</v>
      </c>
      <c r="G576" s="139">
        <f t="shared" si="24"/>
        <v>0</v>
      </c>
    </row>
    <row r="577" spans="1:7" x14ac:dyDescent="0.25">
      <c r="A577" s="51" t="s">
        <v>2248</v>
      </c>
      <c r="B577" s="179" t="s">
        <v>3169</v>
      </c>
      <c r="C577" s="167">
        <v>0</v>
      </c>
      <c r="D577" s="185">
        <v>0</v>
      </c>
      <c r="E577" s="57"/>
      <c r="F577" s="139">
        <f t="shared" si="23"/>
        <v>0</v>
      </c>
      <c r="G577" s="139">
        <f t="shared" si="24"/>
        <v>0</v>
      </c>
    </row>
    <row r="578" spans="1:7" x14ac:dyDescent="0.25">
      <c r="A578" s="51" t="s">
        <v>2249</v>
      </c>
      <c r="B578" s="179" t="s">
        <v>3170</v>
      </c>
      <c r="C578" s="167">
        <v>0</v>
      </c>
      <c r="D578" s="185">
        <v>0</v>
      </c>
      <c r="E578" s="57"/>
      <c r="F578" s="139">
        <f t="shared" si="23"/>
        <v>0</v>
      </c>
      <c r="G578" s="139">
        <f t="shared" si="24"/>
        <v>0</v>
      </c>
    </row>
    <row r="579" spans="1:7" x14ac:dyDescent="0.25">
      <c r="A579" s="51" t="s">
        <v>2250</v>
      </c>
      <c r="B579" s="179" t="s">
        <v>3171</v>
      </c>
      <c r="C579" s="167">
        <v>0</v>
      </c>
      <c r="D579" s="185">
        <v>0</v>
      </c>
      <c r="E579" s="57"/>
      <c r="F579" s="139">
        <f t="shared" si="23"/>
        <v>0</v>
      </c>
      <c r="G579" s="139">
        <f t="shared" si="24"/>
        <v>0</v>
      </c>
    </row>
    <row r="580" spans="1:7" x14ac:dyDescent="0.25">
      <c r="A580" s="51" t="s">
        <v>2411</v>
      </c>
      <c r="B580" s="179" t="s">
        <v>3172</v>
      </c>
      <c r="C580" s="167">
        <v>0</v>
      </c>
      <c r="D580" s="185">
        <v>0</v>
      </c>
      <c r="E580" s="57"/>
      <c r="F580" s="139">
        <f t="shared" si="23"/>
        <v>0</v>
      </c>
      <c r="G580" s="139">
        <f t="shared" si="24"/>
        <v>0</v>
      </c>
    </row>
    <row r="581" spans="1:7" x14ac:dyDescent="0.25">
      <c r="A581" s="51" t="s">
        <v>2412</v>
      </c>
      <c r="B581" s="179" t="s">
        <v>3173</v>
      </c>
      <c r="C581" s="167">
        <v>0</v>
      </c>
      <c r="D581" s="185">
        <v>0</v>
      </c>
      <c r="E581" s="57"/>
      <c r="F581" s="139">
        <f t="shared" si="23"/>
        <v>0</v>
      </c>
      <c r="G581" s="139">
        <f t="shared" si="24"/>
        <v>0</v>
      </c>
    </row>
    <row r="582" spans="1:7" x14ac:dyDescent="0.25">
      <c r="A582" s="51" t="s">
        <v>2413</v>
      </c>
      <c r="B582" s="179" t="s">
        <v>3174</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4769.49</v>
      </c>
      <c r="D587" s="133">
        <f>SUM(D569:D586)</f>
        <v>622</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291.423</v>
      </c>
      <c r="D589" s="164">
        <v>62</v>
      </c>
      <c r="E589" s="57"/>
      <c r="F589" s="139">
        <f t="shared" ref="F589:F596" si="25">IF($C$602=0,"",IF(C589="[for completion]","",IF(C589="","",C589/$C$602)))</f>
        <v>6.1101452608867103E-2</v>
      </c>
      <c r="G589" s="139">
        <f t="shared" ref="G589:G596" si="26">IF($D$602=0,"",IF(D589="[for completion]","",IF(D589="","",D589/$D$602)))</f>
        <v>9.9518459069020862E-2</v>
      </c>
    </row>
    <row r="590" spans="1:7" x14ac:dyDescent="0.25">
      <c r="A590" s="51" t="s">
        <v>2252</v>
      </c>
      <c r="B590" s="68" t="s">
        <v>1630</v>
      </c>
      <c r="C590" s="164">
        <v>121.2599</v>
      </c>
      <c r="D590" s="164">
        <v>20</v>
      </c>
      <c r="E590" s="57"/>
      <c r="F590" s="139">
        <f t="shared" si="25"/>
        <v>2.5424060671964684E-2</v>
      </c>
      <c r="G590" s="139">
        <f t="shared" si="26"/>
        <v>3.2102728731942212E-2</v>
      </c>
    </row>
    <row r="591" spans="1:7" x14ac:dyDescent="0.25">
      <c r="A591" s="51" t="s">
        <v>2253</v>
      </c>
      <c r="B591" s="68" t="s">
        <v>2307</v>
      </c>
      <c r="C591" s="164">
        <v>11.318569999999999</v>
      </c>
      <c r="D591" s="164">
        <v>5</v>
      </c>
      <c r="E591" s="57"/>
      <c r="F591" s="139">
        <f t="shared" si="25"/>
        <v>2.3731176621445286E-3</v>
      </c>
      <c r="G591" s="139">
        <f t="shared" si="26"/>
        <v>8.0256821829855531E-3</v>
      </c>
    </row>
    <row r="592" spans="1:7" x14ac:dyDescent="0.25">
      <c r="A592" s="51" t="s">
        <v>2254</v>
      </c>
      <c r="B592" s="68" t="s">
        <v>1631</v>
      </c>
      <c r="C592" s="164">
        <v>181.03220999999999</v>
      </c>
      <c r="D592" s="164">
        <v>35</v>
      </c>
      <c r="E592" s="57"/>
      <c r="F592" s="139">
        <f t="shared" si="25"/>
        <v>3.7956273183631616E-2</v>
      </c>
      <c r="G592" s="139">
        <f t="shared" si="26"/>
        <v>5.6179775280898875E-2</v>
      </c>
    </row>
    <row r="593" spans="1:7" x14ac:dyDescent="0.25">
      <c r="A593" s="51" t="s">
        <v>2255</v>
      </c>
      <c r="B593" s="68" t="s">
        <v>1632</v>
      </c>
      <c r="C593" s="164">
        <v>167.89994999999999</v>
      </c>
      <c r="D593" s="164">
        <v>31</v>
      </c>
      <c r="E593" s="57"/>
      <c r="F593" s="139">
        <f t="shared" si="25"/>
        <v>3.5202886656016015E-2</v>
      </c>
      <c r="G593" s="139">
        <f t="shared" si="26"/>
        <v>4.9759229534510431E-2</v>
      </c>
    </row>
    <row r="594" spans="1:7" x14ac:dyDescent="0.25">
      <c r="A594" s="51" t="s">
        <v>2419</v>
      </c>
      <c r="B594" s="68" t="s">
        <v>1633</v>
      </c>
      <c r="C594" s="164">
        <v>383.93095</v>
      </c>
      <c r="D594" s="164">
        <v>59</v>
      </c>
      <c r="E594" s="57"/>
      <c r="F594" s="139">
        <f t="shared" si="25"/>
        <v>8.0497211086641499E-2</v>
      </c>
      <c r="G594" s="139">
        <f t="shared" si="26"/>
        <v>9.4703049759229538E-2</v>
      </c>
    </row>
    <row r="595" spans="1:7" x14ac:dyDescent="0.25">
      <c r="A595" s="51" t="s">
        <v>2420</v>
      </c>
      <c r="B595" s="68" t="s">
        <v>1634</v>
      </c>
      <c r="C595" s="164">
        <v>267.14400000000001</v>
      </c>
      <c r="D595" s="164">
        <v>38</v>
      </c>
      <c r="E595" s="57"/>
      <c r="F595" s="139">
        <f t="shared" si="25"/>
        <v>5.6010975303058423E-2</v>
      </c>
      <c r="G595" s="139">
        <f t="shared" si="26"/>
        <v>6.0995184590690206E-2</v>
      </c>
    </row>
    <row r="596" spans="1:7" x14ac:dyDescent="0.25">
      <c r="A596" s="51" t="s">
        <v>2421</v>
      </c>
      <c r="B596" s="68" t="s">
        <v>1635</v>
      </c>
      <c r="C596" s="164">
        <v>283.27690000000001</v>
      </c>
      <c r="D596" s="164">
        <v>27</v>
      </c>
      <c r="E596" s="57"/>
      <c r="F596" s="139">
        <f t="shared" si="25"/>
        <v>5.9393493583336891E-2</v>
      </c>
      <c r="G596" s="139">
        <f t="shared" si="26"/>
        <v>4.3338683788121987E-2</v>
      </c>
    </row>
    <row r="597" spans="1:7" x14ac:dyDescent="0.25">
      <c r="A597" s="51" t="s">
        <v>2422</v>
      </c>
      <c r="B597" s="68" t="s">
        <v>2680</v>
      </c>
      <c r="C597" s="132">
        <v>520.69244000000003</v>
      </c>
      <c r="D597" s="51">
        <v>61</v>
      </c>
      <c r="E597" s="57"/>
      <c r="F597" s="139">
        <f>IF($C$602=0,"",IF(C597="[for completion]","",IF(C597="","",C597/$C$602)))</f>
        <v>0.10917142588764572</v>
      </c>
      <c r="G597" s="139">
        <f>IF($D$602=0,"",IF(D597="[for completion]","",IF(D597="","",D597/$D$602)))</f>
        <v>9.7913322632423749E-2</v>
      </c>
    </row>
    <row r="598" spans="1:7" x14ac:dyDescent="0.25">
      <c r="A598" s="51" t="s">
        <v>2423</v>
      </c>
      <c r="B598" s="51" t="s">
        <v>2683</v>
      </c>
      <c r="C598" s="132">
        <v>494.64801999999997</v>
      </c>
      <c r="D598" s="51">
        <v>80</v>
      </c>
      <c r="F598" s="139">
        <f>IF($C$602=0,"",IF(C598="[for completion]","",IF(C598="","",C598/$C$602)))</f>
        <v>0.10371080028721119</v>
      </c>
      <c r="G598" s="139">
        <f>IF($D$602=0,"",IF(D598="[for completion]","",IF(D598="","",D598/$D$602)))</f>
        <v>0.12841091492776885</v>
      </c>
    </row>
    <row r="599" spans="1:7" x14ac:dyDescent="0.25">
      <c r="A599" s="51" t="s">
        <v>2424</v>
      </c>
      <c r="B599" s="51" t="s">
        <v>2681</v>
      </c>
      <c r="C599" s="132">
        <v>931.43831</v>
      </c>
      <c r="D599" s="51">
        <v>114</v>
      </c>
      <c r="F599" s="139">
        <f>IF($C$602=0,"",IF(C599="[for completion]","",IF(C599="","",C599/$C$602)))</f>
        <v>0.19529081011638844</v>
      </c>
      <c r="G599" s="139">
        <f>IF($D$602=0,"",IF(D599="[for completion]","",IF(D599="","",D599/$D$602)))</f>
        <v>0.18298555377207062</v>
      </c>
    </row>
    <row r="600" spans="1:7" x14ac:dyDescent="0.25">
      <c r="A600" s="51" t="s">
        <v>2718</v>
      </c>
      <c r="B600" s="68" t="s">
        <v>2682</v>
      </c>
      <c r="C600" s="132">
        <v>1115.42956</v>
      </c>
      <c r="D600" s="51">
        <v>91</v>
      </c>
      <c r="E600" s="57"/>
      <c r="F600" s="139">
        <f>IF($C$602=0,"",IF(C600="[for completion]","",IF(C600="","",C600/$C$602)))</f>
        <v>0.23386749295309392</v>
      </c>
      <c r="G600" s="139">
        <f>IF($D$602=0,"",IF(D600="[for completion]","",IF(D600="","",D600/$D$602)))</f>
        <v>0.14606741573033707</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4769.4938099999999</v>
      </c>
      <c r="D602" s="133">
        <f>SUM(D589:D601)</f>
        <v>623</v>
      </c>
      <c r="E602" s="57"/>
      <c r="F602" s="127">
        <f>SUM(F589:F601)</f>
        <v>1</v>
      </c>
      <c r="G602" s="127">
        <f>SUM(G589:G601)</f>
        <v>0.99999999999999989</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3038</v>
      </c>
      <c r="C620" s="70" t="s">
        <v>2670</v>
      </c>
      <c r="D620" s="70" t="s">
        <v>2673</v>
      </c>
      <c r="E620" s="70"/>
      <c r="F620" s="70" t="s">
        <v>2672</v>
      </c>
      <c r="G620" s="70" t="s">
        <v>3062</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7053.32</v>
      </c>
      <c r="D622" s="167">
        <v>3857.37</v>
      </c>
      <c r="E622" s="204"/>
      <c r="F622" s="167">
        <v>6.86</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52.44</v>
      </c>
      <c r="D625" s="167">
        <v>28.23</v>
      </c>
      <c r="E625" s="204"/>
      <c r="F625" s="167">
        <v>4.32</v>
      </c>
      <c r="G625" s="167" t="s">
        <v>80</v>
      </c>
    </row>
    <row r="626" spans="1:7" x14ac:dyDescent="0.25">
      <c r="A626" s="51" t="s">
        <v>2437</v>
      </c>
      <c r="B626" s="68" t="s">
        <v>767</v>
      </c>
      <c r="C626" s="167">
        <v>27.79</v>
      </c>
      <c r="D626" s="167">
        <v>12.33</v>
      </c>
      <c r="E626" s="204"/>
      <c r="F626" s="167" t="s">
        <v>3121</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330.47</v>
      </c>
      <c r="D630" s="167">
        <v>154.80000000000001</v>
      </c>
      <c r="E630" s="204"/>
      <c r="F630" s="167">
        <v>5.92</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2993</v>
      </c>
      <c r="C632" s="167">
        <v>0</v>
      </c>
      <c r="D632" s="167">
        <v>0</v>
      </c>
      <c r="E632" s="204"/>
      <c r="F632" s="167">
        <v>0</v>
      </c>
      <c r="G632" s="167" t="s">
        <v>80</v>
      </c>
    </row>
    <row r="633" spans="1:7" x14ac:dyDescent="0.25">
      <c r="A633" s="51" t="s">
        <v>2444</v>
      </c>
      <c r="B633" s="68" t="s">
        <v>134</v>
      </c>
      <c r="C633" s="167">
        <v>61.91</v>
      </c>
      <c r="D633" s="167">
        <v>23.82</v>
      </c>
      <c r="E633" s="204"/>
      <c r="F633" s="167">
        <v>8.61</v>
      </c>
      <c r="G633" s="167" t="s">
        <v>80</v>
      </c>
    </row>
    <row r="634" spans="1:7" x14ac:dyDescent="0.25">
      <c r="A634" s="51" t="s">
        <v>2445</v>
      </c>
      <c r="B634" s="68" t="s">
        <v>136</v>
      </c>
      <c r="C634" s="132">
        <f>SUM(C621:C633)</f>
        <v>7525.9299999999994</v>
      </c>
      <c r="D634" s="132">
        <f>SUM(D621:D633)</f>
        <v>4076.55</v>
      </c>
      <c r="E634" s="49"/>
      <c r="F634" s="132"/>
      <c r="G634" s="139" t="str">
        <f>IF($D$639=0,"",IF(D634="[for completion]","",IF(D634="","",D634/$D$639)))</f>
        <v/>
      </c>
    </row>
    <row r="635" spans="1:7" x14ac:dyDescent="0.25">
      <c r="A635" s="51" t="s">
        <v>2446</v>
      </c>
      <c r="B635" s="51" t="s">
        <v>2669</v>
      </c>
      <c r="C635">
        <v>1.24</v>
      </c>
      <c r="D635">
        <v>0.71</v>
      </c>
      <c r="F635" s="167">
        <v>5.74</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2E67-0C60-46AD-A04D-92AC8B32F019}">
  <sheetPr>
    <pageSetUpPr fitToPage="1"/>
  </sheetPr>
  <dimension ref="B17:D59"/>
  <sheetViews>
    <sheetView zoomScaleNormal="100" zoomScaleSheetLayoutView="90" workbookViewId="0">
      <selection activeCell="C21" sqref="C21"/>
    </sheetView>
  </sheetViews>
  <sheetFormatPr defaultColWidth="15.85546875" defaultRowHeight="16.5" x14ac:dyDescent="0.3"/>
  <cols>
    <col min="1" max="1" width="3.42578125" style="270" customWidth="1"/>
    <col min="2" max="2" width="18.7109375" style="270" customWidth="1"/>
    <col min="3" max="3" width="95.5703125" style="270" customWidth="1"/>
    <col min="4" max="4" width="15.140625" style="270" customWidth="1"/>
    <col min="5" max="5" width="2.85546875" style="270" customWidth="1"/>
    <col min="6" max="6" width="1.85546875" style="270" customWidth="1"/>
    <col min="7" max="256" width="15.85546875" style="270"/>
    <col min="257" max="257" width="3.42578125" style="270" customWidth="1"/>
    <col min="258" max="258" width="18.7109375" style="270" customWidth="1"/>
    <col min="259" max="259" width="95.5703125" style="270" customWidth="1"/>
    <col min="260" max="260" width="15.140625" style="270" customWidth="1"/>
    <col min="261" max="261" width="2.85546875" style="270" customWidth="1"/>
    <col min="262" max="262" width="1.85546875" style="270" customWidth="1"/>
    <col min="263" max="512" width="15.85546875" style="270"/>
    <col min="513" max="513" width="3.42578125" style="270" customWidth="1"/>
    <col min="514" max="514" width="18.7109375" style="270" customWidth="1"/>
    <col min="515" max="515" width="95.5703125" style="270" customWidth="1"/>
    <col min="516" max="516" width="15.140625" style="270" customWidth="1"/>
    <col min="517" max="517" width="2.85546875" style="270" customWidth="1"/>
    <col min="518" max="518" width="1.85546875" style="270" customWidth="1"/>
    <col min="519" max="768" width="15.85546875" style="270"/>
    <col min="769" max="769" width="3.42578125" style="270" customWidth="1"/>
    <col min="770" max="770" width="18.7109375" style="270" customWidth="1"/>
    <col min="771" max="771" width="95.5703125" style="270" customWidth="1"/>
    <col min="772" max="772" width="15.140625" style="270" customWidth="1"/>
    <col min="773" max="773" width="2.85546875" style="270" customWidth="1"/>
    <col min="774" max="774" width="1.85546875" style="270" customWidth="1"/>
    <col min="775" max="1024" width="15.85546875" style="270"/>
    <col min="1025" max="1025" width="3.42578125" style="270" customWidth="1"/>
    <col min="1026" max="1026" width="18.7109375" style="270" customWidth="1"/>
    <col min="1027" max="1027" width="95.5703125" style="270" customWidth="1"/>
    <col min="1028" max="1028" width="15.140625" style="270" customWidth="1"/>
    <col min="1029" max="1029" width="2.85546875" style="270" customWidth="1"/>
    <col min="1030" max="1030" width="1.85546875" style="270" customWidth="1"/>
    <col min="1031" max="1280" width="15.85546875" style="270"/>
    <col min="1281" max="1281" width="3.42578125" style="270" customWidth="1"/>
    <col min="1282" max="1282" width="18.7109375" style="270" customWidth="1"/>
    <col min="1283" max="1283" width="95.5703125" style="270" customWidth="1"/>
    <col min="1284" max="1284" width="15.140625" style="270" customWidth="1"/>
    <col min="1285" max="1285" width="2.85546875" style="270" customWidth="1"/>
    <col min="1286" max="1286" width="1.85546875" style="270" customWidth="1"/>
    <col min="1287" max="1536" width="15.85546875" style="270"/>
    <col min="1537" max="1537" width="3.42578125" style="270" customWidth="1"/>
    <col min="1538" max="1538" width="18.7109375" style="270" customWidth="1"/>
    <col min="1539" max="1539" width="95.5703125" style="270" customWidth="1"/>
    <col min="1540" max="1540" width="15.140625" style="270" customWidth="1"/>
    <col min="1541" max="1541" width="2.85546875" style="270" customWidth="1"/>
    <col min="1542" max="1542" width="1.85546875" style="270" customWidth="1"/>
    <col min="1543" max="1792" width="15.85546875" style="270"/>
    <col min="1793" max="1793" width="3.42578125" style="270" customWidth="1"/>
    <col min="1794" max="1794" width="18.7109375" style="270" customWidth="1"/>
    <col min="1795" max="1795" width="95.5703125" style="270" customWidth="1"/>
    <col min="1796" max="1796" width="15.140625" style="270" customWidth="1"/>
    <col min="1797" max="1797" width="2.85546875" style="270" customWidth="1"/>
    <col min="1798" max="1798" width="1.85546875" style="270" customWidth="1"/>
    <col min="1799" max="2048" width="15.85546875" style="270"/>
    <col min="2049" max="2049" width="3.42578125" style="270" customWidth="1"/>
    <col min="2050" max="2050" width="18.7109375" style="270" customWidth="1"/>
    <col min="2051" max="2051" width="95.5703125" style="270" customWidth="1"/>
    <col min="2052" max="2052" width="15.140625" style="270" customWidth="1"/>
    <col min="2053" max="2053" width="2.85546875" style="270" customWidth="1"/>
    <col min="2054" max="2054" width="1.85546875" style="270" customWidth="1"/>
    <col min="2055" max="2304" width="15.85546875" style="270"/>
    <col min="2305" max="2305" width="3.42578125" style="270" customWidth="1"/>
    <col min="2306" max="2306" width="18.7109375" style="270" customWidth="1"/>
    <col min="2307" max="2307" width="95.5703125" style="270" customWidth="1"/>
    <col min="2308" max="2308" width="15.140625" style="270" customWidth="1"/>
    <col min="2309" max="2309" width="2.85546875" style="270" customWidth="1"/>
    <col min="2310" max="2310" width="1.85546875" style="270" customWidth="1"/>
    <col min="2311" max="2560" width="15.85546875" style="270"/>
    <col min="2561" max="2561" width="3.42578125" style="270" customWidth="1"/>
    <col min="2562" max="2562" width="18.7109375" style="270" customWidth="1"/>
    <col min="2563" max="2563" width="95.5703125" style="270" customWidth="1"/>
    <col min="2564" max="2564" width="15.140625" style="270" customWidth="1"/>
    <col min="2565" max="2565" width="2.85546875" style="270" customWidth="1"/>
    <col min="2566" max="2566" width="1.85546875" style="270" customWidth="1"/>
    <col min="2567" max="2816" width="15.85546875" style="270"/>
    <col min="2817" max="2817" width="3.42578125" style="270" customWidth="1"/>
    <col min="2818" max="2818" width="18.7109375" style="270" customWidth="1"/>
    <col min="2819" max="2819" width="95.5703125" style="270" customWidth="1"/>
    <col min="2820" max="2820" width="15.140625" style="270" customWidth="1"/>
    <col min="2821" max="2821" width="2.85546875" style="270" customWidth="1"/>
    <col min="2822" max="2822" width="1.85546875" style="270" customWidth="1"/>
    <col min="2823" max="3072" width="15.85546875" style="270"/>
    <col min="3073" max="3073" width="3.42578125" style="270" customWidth="1"/>
    <col min="3074" max="3074" width="18.7109375" style="270" customWidth="1"/>
    <col min="3075" max="3075" width="95.5703125" style="270" customWidth="1"/>
    <col min="3076" max="3076" width="15.140625" style="270" customWidth="1"/>
    <col min="3077" max="3077" width="2.85546875" style="270" customWidth="1"/>
    <col min="3078" max="3078" width="1.85546875" style="270" customWidth="1"/>
    <col min="3079" max="3328" width="15.85546875" style="270"/>
    <col min="3329" max="3329" width="3.42578125" style="270" customWidth="1"/>
    <col min="3330" max="3330" width="18.7109375" style="270" customWidth="1"/>
    <col min="3331" max="3331" width="95.5703125" style="270" customWidth="1"/>
    <col min="3332" max="3332" width="15.140625" style="270" customWidth="1"/>
    <col min="3333" max="3333" width="2.85546875" style="270" customWidth="1"/>
    <col min="3334" max="3334" width="1.85546875" style="270" customWidth="1"/>
    <col min="3335" max="3584" width="15.85546875" style="270"/>
    <col min="3585" max="3585" width="3.42578125" style="270" customWidth="1"/>
    <col min="3586" max="3586" width="18.7109375" style="270" customWidth="1"/>
    <col min="3587" max="3587" width="95.5703125" style="270" customWidth="1"/>
    <col min="3588" max="3588" width="15.140625" style="270" customWidth="1"/>
    <col min="3589" max="3589" width="2.85546875" style="270" customWidth="1"/>
    <col min="3590" max="3590" width="1.85546875" style="270" customWidth="1"/>
    <col min="3591" max="3840" width="15.85546875" style="270"/>
    <col min="3841" max="3841" width="3.42578125" style="270" customWidth="1"/>
    <col min="3842" max="3842" width="18.7109375" style="270" customWidth="1"/>
    <col min="3843" max="3843" width="95.5703125" style="270" customWidth="1"/>
    <col min="3844" max="3844" width="15.140625" style="270" customWidth="1"/>
    <col min="3845" max="3845" width="2.85546875" style="270" customWidth="1"/>
    <col min="3846" max="3846" width="1.85546875" style="270" customWidth="1"/>
    <col min="3847" max="4096" width="15.85546875" style="270"/>
    <col min="4097" max="4097" width="3.42578125" style="270" customWidth="1"/>
    <col min="4098" max="4098" width="18.7109375" style="270" customWidth="1"/>
    <col min="4099" max="4099" width="95.5703125" style="270" customWidth="1"/>
    <col min="4100" max="4100" width="15.140625" style="270" customWidth="1"/>
    <col min="4101" max="4101" width="2.85546875" style="270" customWidth="1"/>
    <col min="4102" max="4102" width="1.85546875" style="270" customWidth="1"/>
    <col min="4103" max="4352" width="15.85546875" style="270"/>
    <col min="4353" max="4353" width="3.42578125" style="270" customWidth="1"/>
    <col min="4354" max="4354" width="18.7109375" style="270" customWidth="1"/>
    <col min="4355" max="4355" width="95.5703125" style="270" customWidth="1"/>
    <col min="4356" max="4356" width="15.140625" style="270" customWidth="1"/>
    <col min="4357" max="4357" width="2.85546875" style="270" customWidth="1"/>
    <col min="4358" max="4358" width="1.85546875" style="270" customWidth="1"/>
    <col min="4359" max="4608" width="15.85546875" style="270"/>
    <col min="4609" max="4609" width="3.42578125" style="270" customWidth="1"/>
    <col min="4610" max="4610" width="18.7109375" style="270" customWidth="1"/>
    <col min="4611" max="4611" width="95.5703125" style="270" customWidth="1"/>
    <col min="4612" max="4612" width="15.140625" style="270" customWidth="1"/>
    <col min="4613" max="4613" width="2.85546875" style="270" customWidth="1"/>
    <col min="4614" max="4614" width="1.85546875" style="270" customWidth="1"/>
    <col min="4615" max="4864" width="15.85546875" style="270"/>
    <col min="4865" max="4865" width="3.42578125" style="270" customWidth="1"/>
    <col min="4866" max="4866" width="18.7109375" style="270" customWidth="1"/>
    <col min="4867" max="4867" width="95.5703125" style="270" customWidth="1"/>
    <col min="4868" max="4868" width="15.140625" style="270" customWidth="1"/>
    <col min="4869" max="4869" width="2.85546875" style="270" customWidth="1"/>
    <col min="4870" max="4870" width="1.85546875" style="270" customWidth="1"/>
    <col min="4871" max="5120" width="15.85546875" style="270"/>
    <col min="5121" max="5121" width="3.42578125" style="270" customWidth="1"/>
    <col min="5122" max="5122" width="18.7109375" style="270" customWidth="1"/>
    <col min="5123" max="5123" width="95.5703125" style="270" customWidth="1"/>
    <col min="5124" max="5124" width="15.140625" style="270" customWidth="1"/>
    <col min="5125" max="5125" width="2.85546875" style="270" customWidth="1"/>
    <col min="5126" max="5126" width="1.85546875" style="270" customWidth="1"/>
    <col min="5127" max="5376" width="15.85546875" style="270"/>
    <col min="5377" max="5377" width="3.42578125" style="270" customWidth="1"/>
    <col min="5378" max="5378" width="18.7109375" style="270" customWidth="1"/>
    <col min="5379" max="5379" width="95.5703125" style="270" customWidth="1"/>
    <col min="5380" max="5380" width="15.140625" style="270" customWidth="1"/>
    <col min="5381" max="5381" width="2.85546875" style="270" customWidth="1"/>
    <col min="5382" max="5382" width="1.85546875" style="270" customWidth="1"/>
    <col min="5383" max="5632" width="15.85546875" style="270"/>
    <col min="5633" max="5633" width="3.42578125" style="270" customWidth="1"/>
    <col min="5634" max="5634" width="18.7109375" style="270" customWidth="1"/>
    <col min="5635" max="5635" width="95.5703125" style="270" customWidth="1"/>
    <col min="5636" max="5636" width="15.140625" style="270" customWidth="1"/>
    <col min="5637" max="5637" width="2.85546875" style="270" customWidth="1"/>
    <col min="5638" max="5638" width="1.85546875" style="270" customWidth="1"/>
    <col min="5639" max="5888" width="15.85546875" style="270"/>
    <col min="5889" max="5889" width="3.42578125" style="270" customWidth="1"/>
    <col min="5890" max="5890" width="18.7109375" style="270" customWidth="1"/>
    <col min="5891" max="5891" width="95.5703125" style="270" customWidth="1"/>
    <col min="5892" max="5892" width="15.140625" style="270" customWidth="1"/>
    <col min="5893" max="5893" width="2.85546875" style="270" customWidth="1"/>
    <col min="5894" max="5894" width="1.85546875" style="270" customWidth="1"/>
    <col min="5895" max="6144" width="15.85546875" style="270"/>
    <col min="6145" max="6145" width="3.42578125" style="270" customWidth="1"/>
    <col min="6146" max="6146" width="18.7109375" style="270" customWidth="1"/>
    <col min="6147" max="6147" width="95.5703125" style="270" customWidth="1"/>
    <col min="6148" max="6148" width="15.140625" style="270" customWidth="1"/>
    <col min="6149" max="6149" width="2.85546875" style="270" customWidth="1"/>
    <col min="6150" max="6150" width="1.85546875" style="270" customWidth="1"/>
    <col min="6151" max="6400" width="15.85546875" style="270"/>
    <col min="6401" max="6401" width="3.42578125" style="270" customWidth="1"/>
    <col min="6402" max="6402" width="18.7109375" style="270" customWidth="1"/>
    <col min="6403" max="6403" width="95.5703125" style="270" customWidth="1"/>
    <col min="6404" max="6404" width="15.140625" style="270" customWidth="1"/>
    <col min="6405" max="6405" width="2.85546875" style="270" customWidth="1"/>
    <col min="6406" max="6406" width="1.85546875" style="270" customWidth="1"/>
    <col min="6407" max="6656" width="15.85546875" style="270"/>
    <col min="6657" max="6657" width="3.42578125" style="270" customWidth="1"/>
    <col min="6658" max="6658" width="18.7109375" style="270" customWidth="1"/>
    <col min="6659" max="6659" width="95.5703125" style="270" customWidth="1"/>
    <col min="6660" max="6660" width="15.140625" style="270" customWidth="1"/>
    <col min="6661" max="6661" width="2.85546875" style="270" customWidth="1"/>
    <col min="6662" max="6662" width="1.85546875" style="270" customWidth="1"/>
    <col min="6663" max="6912" width="15.85546875" style="270"/>
    <col min="6913" max="6913" width="3.42578125" style="270" customWidth="1"/>
    <col min="6914" max="6914" width="18.7109375" style="270" customWidth="1"/>
    <col min="6915" max="6915" width="95.5703125" style="270" customWidth="1"/>
    <col min="6916" max="6916" width="15.140625" style="270" customWidth="1"/>
    <col min="6917" max="6917" width="2.85546875" style="270" customWidth="1"/>
    <col min="6918" max="6918" width="1.85546875" style="270" customWidth="1"/>
    <col min="6919" max="7168" width="15.85546875" style="270"/>
    <col min="7169" max="7169" width="3.42578125" style="270" customWidth="1"/>
    <col min="7170" max="7170" width="18.7109375" style="270" customWidth="1"/>
    <col min="7171" max="7171" width="95.5703125" style="270" customWidth="1"/>
    <col min="7172" max="7172" width="15.140625" style="270" customWidth="1"/>
    <col min="7173" max="7173" width="2.85546875" style="270" customWidth="1"/>
    <col min="7174" max="7174" width="1.85546875" style="270" customWidth="1"/>
    <col min="7175" max="7424" width="15.85546875" style="270"/>
    <col min="7425" max="7425" width="3.42578125" style="270" customWidth="1"/>
    <col min="7426" max="7426" width="18.7109375" style="270" customWidth="1"/>
    <col min="7427" max="7427" width="95.5703125" style="270" customWidth="1"/>
    <col min="7428" max="7428" width="15.140625" style="270" customWidth="1"/>
    <col min="7429" max="7429" width="2.85546875" style="270" customWidth="1"/>
    <col min="7430" max="7430" width="1.85546875" style="270" customWidth="1"/>
    <col min="7431" max="7680" width="15.85546875" style="270"/>
    <col min="7681" max="7681" width="3.42578125" style="270" customWidth="1"/>
    <col min="7682" max="7682" width="18.7109375" style="270" customWidth="1"/>
    <col min="7683" max="7683" width="95.5703125" style="270" customWidth="1"/>
    <col min="7684" max="7684" width="15.140625" style="270" customWidth="1"/>
    <col min="7685" max="7685" width="2.85546875" style="270" customWidth="1"/>
    <col min="7686" max="7686" width="1.85546875" style="270" customWidth="1"/>
    <col min="7687" max="7936" width="15.85546875" style="270"/>
    <col min="7937" max="7937" width="3.42578125" style="270" customWidth="1"/>
    <col min="7938" max="7938" width="18.7109375" style="270" customWidth="1"/>
    <col min="7939" max="7939" width="95.5703125" style="270" customWidth="1"/>
    <col min="7940" max="7940" width="15.140625" style="270" customWidth="1"/>
    <col min="7941" max="7941" width="2.85546875" style="270" customWidth="1"/>
    <col min="7942" max="7942" width="1.85546875" style="270" customWidth="1"/>
    <col min="7943" max="8192" width="15.85546875" style="270"/>
    <col min="8193" max="8193" width="3.42578125" style="270" customWidth="1"/>
    <col min="8194" max="8194" width="18.7109375" style="270" customWidth="1"/>
    <col min="8195" max="8195" width="95.5703125" style="270" customWidth="1"/>
    <col min="8196" max="8196" width="15.140625" style="270" customWidth="1"/>
    <col min="8197" max="8197" width="2.85546875" style="270" customWidth="1"/>
    <col min="8198" max="8198" width="1.85546875" style="270" customWidth="1"/>
    <col min="8199" max="8448" width="15.85546875" style="270"/>
    <col min="8449" max="8449" width="3.42578125" style="270" customWidth="1"/>
    <col min="8450" max="8450" width="18.7109375" style="270" customWidth="1"/>
    <col min="8451" max="8451" width="95.5703125" style="270" customWidth="1"/>
    <col min="8452" max="8452" width="15.140625" style="270" customWidth="1"/>
    <col min="8453" max="8453" width="2.85546875" style="270" customWidth="1"/>
    <col min="8454" max="8454" width="1.85546875" style="270" customWidth="1"/>
    <col min="8455" max="8704" width="15.85546875" style="270"/>
    <col min="8705" max="8705" width="3.42578125" style="270" customWidth="1"/>
    <col min="8706" max="8706" width="18.7109375" style="270" customWidth="1"/>
    <col min="8707" max="8707" width="95.5703125" style="270" customWidth="1"/>
    <col min="8708" max="8708" width="15.140625" style="270" customWidth="1"/>
    <col min="8709" max="8709" width="2.85546875" style="270" customWidth="1"/>
    <col min="8710" max="8710" width="1.85546875" style="270" customWidth="1"/>
    <col min="8711" max="8960" width="15.85546875" style="270"/>
    <col min="8961" max="8961" width="3.42578125" style="270" customWidth="1"/>
    <col min="8962" max="8962" width="18.7109375" style="270" customWidth="1"/>
    <col min="8963" max="8963" width="95.5703125" style="270" customWidth="1"/>
    <col min="8964" max="8964" width="15.140625" style="270" customWidth="1"/>
    <col min="8965" max="8965" width="2.85546875" style="270" customWidth="1"/>
    <col min="8966" max="8966" width="1.85546875" style="270" customWidth="1"/>
    <col min="8967" max="9216" width="15.85546875" style="270"/>
    <col min="9217" max="9217" width="3.42578125" style="270" customWidth="1"/>
    <col min="9218" max="9218" width="18.7109375" style="270" customWidth="1"/>
    <col min="9219" max="9219" width="95.5703125" style="270" customWidth="1"/>
    <col min="9220" max="9220" width="15.140625" style="270" customWidth="1"/>
    <col min="9221" max="9221" width="2.85546875" style="270" customWidth="1"/>
    <col min="9222" max="9222" width="1.85546875" style="270" customWidth="1"/>
    <col min="9223" max="9472" width="15.85546875" style="270"/>
    <col min="9473" max="9473" width="3.42578125" style="270" customWidth="1"/>
    <col min="9474" max="9474" width="18.7109375" style="270" customWidth="1"/>
    <col min="9475" max="9475" width="95.5703125" style="270" customWidth="1"/>
    <col min="9476" max="9476" width="15.140625" style="270" customWidth="1"/>
    <col min="9477" max="9477" width="2.85546875" style="270" customWidth="1"/>
    <col min="9478" max="9478" width="1.85546875" style="270" customWidth="1"/>
    <col min="9479" max="9728" width="15.85546875" style="270"/>
    <col min="9729" max="9729" width="3.42578125" style="270" customWidth="1"/>
    <col min="9730" max="9730" width="18.7109375" style="270" customWidth="1"/>
    <col min="9731" max="9731" width="95.5703125" style="270" customWidth="1"/>
    <col min="9732" max="9732" width="15.140625" style="270" customWidth="1"/>
    <col min="9733" max="9733" width="2.85546875" style="270" customWidth="1"/>
    <col min="9734" max="9734" width="1.85546875" style="270" customWidth="1"/>
    <col min="9735" max="9984" width="15.85546875" style="270"/>
    <col min="9985" max="9985" width="3.42578125" style="270" customWidth="1"/>
    <col min="9986" max="9986" width="18.7109375" style="270" customWidth="1"/>
    <col min="9987" max="9987" width="95.5703125" style="270" customWidth="1"/>
    <col min="9988" max="9988" width="15.140625" style="270" customWidth="1"/>
    <col min="9989" max="9989" width="2.85546875" style="270" customWidth="1"/>
    <col min="9990" max="9990" width="1.85546875" style="270" customWidth="1"/>
    <col min="9991" max="10240" width="15.85546875" style="270"/>
    <col min="10241" max="10241" width="3.42578125" style="270" customWidth="1"/>
    <col min="10242" max="10242" width="18.7109375" style="270" customWidth="1"/>
    <col min="10243" max="10243" width="95.5703125" style="270" customWidth="1"/>
    <col min="10244" max="10244" width="15.140625" style="270" customWidth="1"/>
    <col min="10245" max="10245" width="2.85546875" style="270" customWidth="1"/>
    <col min="10246" max="10246" width="1.85546875" style="270" customWidth="1"/>
    <col min="10247" max="10496" width="15.85546875" style="270"/>
    <col min="10497" max="10497" width="3.42578125" style="270" customWidth="1"/>
    <col min="10498" max="10498" width="18.7109375" style="270" customWidth="1"/>
    <col min="10499" max="10499" width="95.5703125" style="270" customWidth="1"/>
    <col min="10500" max="10500" width="15.140625" style="270" customWidth="1"/>
    <col min="10501" max="10501" width="2.85546875" style="270" customWidth="1"/>
    <col min="10502" max="10502" width="1.85546875" style="270" customWidth="1"/>
    <col min="10503" max="10752" width="15.85546875" style="270"/>
    <col min="10753" max="10753" width="3.42578125" style="270" customWidth="1"/>
    <col min="10754" max="10754" width="18.7109375" style="270" customWidth="1"/>
    <col min="10755" max="10755" width="95.5703125" style="270" customWidth="1"/>
    <col min="10756" max="10756" width="15.140625" style="270" customWidth="1"/>
    <col min="10757" max="10757" width="2.85546875" style="270" customWidth="1"/>
    <col min="10758" max="10758" width="1.85546875" style="270" customWidth="1"/>
    <col min="10759" max="11008" width="15.85546875" style="270"/>
    <col min="11009" max="11009" width="3.42578125" style="270" customWidth="1"/>
    <col min="11010" max="11010" width="18.7109375" style="270" customWidth="1"/>
    <col min="11011" max="11011" width="95.5703125" style="270" customWidth="1"/>
    <col min="11012" max="11012" width="15.140625" style="270" customWidth="1"/>
    <col min="11013" max="11013" width="2.85546875" style="270" customWidth="1"/>
    <col min="11014" max="11014" width="1.85546875" style="270" customWidth="1"/>
    <col min="11015" max="11264" width="15.85546875" style="270"/>
    <col min="11265" max="11265" width="3.42578125" style="270" customWidth="1"/>
    <col min="11266" max="11266" width="18.7109375" style="270" customWidth="1"/>
    <col min="11267" max="11267" width="95.5703125" style="270" customWidth="1"/>
    <col min="11268" max="11268" width="15.140625" style="270" customWidth="1"/>
    <col min="11269" max="11269" width="2.85546875" style="270" customWidth="1"/>
    <col min="11270" max="11270" width="1.85546875" style="270" customWidth="1"/>
    <col min="11271" max="11520" width="15.85546875" style="270"/>
    <col min="11521" max="11521" width="3.42578125" style="270" customWidth="1"/>
    <col min="11522" max="11522" width="18.7109375" style="270" customWidth="1"/>
    <col min="11523" max="11523" width="95.5703125" style="270" customWidth="1"/>
    <col min="11524" max="11524" width="15.140625" style="270" customWidth="1"/>
    <col min="11525" max="11525" width="2.85546875" style="270" customWidth="1"/>
    <col min="11526" max="11526" width="1.85546875" style="270" customWidth="1"/>
    <col min="11527" max="11776" width="15.85546875" style="270"/>
    <col min="11777" max="11777" width="3.42578125" style="270" customWidth="1"/>
    <col min="11778" max="11778" width="18.7109375" style="270" customWidth="1"/>
    <col min="11779" max="11779" width="95.5703125" style="270" customWidth="1"/>
    <col min="11780" max="11780" width="15.140625" style="270" customWidth="1"/>
    <col min="11781" max="11781" width="2.85546875" style="270" customWidth="1"/>
    <col min="11782" max="11782" width="1.85546875" style="270" customWidth="1"/>
    <col min="11783" max="12032" width="15.85546875" style="270"/>
    <col min="12033" max="12033" width="3.42578125" style="270" customWidth="1"/>
    <col min="12034" max="12034" width="18.7109375" style="270" customWidth="1"/>
    <col min="12035" max="12035" width="95.5703125" style="270" customWidth="1"/>
    <col min="12036" max="12036" width="15.140625" style="270" customWidth="1"/>
    <col min="12037" max="12037" width="2.85546875" style="270" customWidth="1"/>
    <col min="12038" max="12038" width="1.85546875" style="270" customWidth="1"/>
    <col min="12039" max="12288" width="15.85546875" style="270"/>
    <col min="12289" max="12289" width="3.42578125" style="270" customWidth="1"/>
    <col min="12290" max="12290" width="18.7109375" style="270" customWidth="1"/>
    <col min="12291" max="12291" width="95.5703125" style="270" customWidth="1"/>
    <col min="12292" max="12292" width="15.140625" style="270" customWidth="1"/>
    <col min="12293" max="12293" width="2.85546875" style="270" customWidth="1"/>
    <col min="12294" max="12294" width="1.85546875" style="270" customWidth="1"/>
    <col min="12295" max="12544" width="15.85546875" style="270"/>
    <col min="12545" max="12545" width="3.42578125" style="270" customWidth="1"/>
    <col min="12546" max="12546" width="18.7109375" style="270" customWidth="1"/>
    <col min="12547" max="12547" width="95.5703125" style="270" customWidth="1"/>
    <col min="12548" max="12548" width="15.140625" style="270" customWidth="1"/>
    <col min="12549" max="12549" width="2.85546875" style="270" customWidth="1"/>
    <col min="12550" max="12550" width="1.85546875" style="270" customWidth="1"/>
    <col min="12551" max="12800" width="15.85546875" style="270"/>
    <col min="12801" max="12801" width="3.42578125" style="270" customWidth="1"/>
    <col min="12802" max="12802" width="18.7109375" style="270" customWidth="1"/>
    <col min="12803" max="12803" width="95.5703125" style="270" customWidth="1"/>
    <col min="12804" max="12804" width="15.140625" style="270" customWidth="1"/>
    <col min="12805" max="12805" width="2.85546875" style="270" customWidth="1"/>
    <col min="12806" max="12806" width="1.85546875" style="270" customWidth="1"/>
    <col min="12807" max="13056" width="15.85546875" style="270"/>
    <col min="13057" max="13057" width="3.42578125" style="270" customWidth="1"/>
    <col min="13058" max="13058" width="18.7109375" style="270" customWidth="1"/>
    <col min="13059" max="13059" width="95.5703125" style="270" customWidth="1"/>
    <col min="13060" max="13060" width="15.140625" style="270" customWidth="1"/>
    <col min="13061" max="13061" width="2.85546875" style="270" customWidth="1"/>
    <col min="13062" max="13062" width="1.85546875" style="270" customWidth="1"/>
    <col min="13063" max="13312" width="15.85546875" style="270"/>
    <col min="13313" max="13313" width="3.42578125" style="270" customWidth="1"/>
    <col min="13314" max="13314" width="18.7109375" style="270" customWidth="1"/>
    <col min="13315" max="13315" width="95.5703125" style="270" customWidth="1"/>
    <col min="13316" max="13316" width="15.140625" style="270" customWidth="1"/>
    <col min="13317" max="13317" width="2.85546875" style="270" customWidth="1"/>
    <col min="13318" max="13318" width="1.85546875" style="270" customWidth="1"/>
    <col min="13319" max="13568" width="15.85546875" style="270"/>
    <col min="13569" max="13569" width="3.42578125" style="270" customWidth="1"/>
    <col min="13570" max="13570" width="18.7109375" style="270" customWidth="1"/>
    <col min="13571" max="13571" width="95.5703125" style="270" customWidth="1"/>
    <col min="13572" max="13572" width="15.140625" style="270" customWidth="1"/>
    <col min="13573" max="13573" width="2.85546875" style="270" customWidth="1"/>
    <col min="13574" max="13574" width="1.85546875" style="270" customWidth="1"/>
    <col min="13575" max="13824" width="15.85546875" style="270"/>
    <col min="13825" max="13825" width="3.42578125" style="270" customWidth="1"/>
    <col min="13826" max="13826" width="18.7109375" style="270" customWidth="1"/>
    <col min="13827" max="13827" width="95.5703125" style="270" customWidth="1"/>
    <col min="13828" max="13828" width="15.140625" style="270" customWidth="1"/>
    <col min="13829" max="13829" width="2.85546875" style="270" customWidth="1"/>
    <col min="13830" max="13830" width="1.85546875" style="270" customWidth="1"/>
    <col min="13831" max="14080" width="15.85546875" style="270"/>
    <col min="14081" max="14081" width="3.42578125" style="270" customWidth="1"/>
    <col min="14082" max="14082" width="18.7109375" style="270" customWidth="1"/>
    <col min="14083" max="14083" width="95.5703125" style="270" customWidth="1"/>
    <col min="14084" max="14084" width="15.140625" style="270" customWidth="1"/>
    <col min="14085" max="14085" width="2.85546875" style="270" customWidth="1"/>
    <col min="14086" max="14086" width="1.85546875" style="270" customWidth="1"/>
    <col min="14087" max="14336" width="15.85546875" style="270"/>
    <col min="14337" max="14337" width="3.42578125" style="270" customWidth="1"/>
    <col min="14338" max="14338" width="18.7109375" style="270" customWidth="1"/>
    <col min="14339" max="14339" width="95.5703125" style="270" customWidth="1"/>
    <col min="14340" max="14340" width="15.140625" style="270" customWidth="1"/>
    <col min="14341" max="14341" width="2.85546875" style="270" customWidth="1"/>
    <col min="14342" max="14342" width="1.85546875" style="270" customWidth="1"/>
    <col min="14343" max="14592" width="15.85546875" style="270"/>
    <col min="14593" max="14593" width="3.42578125" style="270" customWidth="1"/>
    <col min="14594" max="14594" width="18.7109375" style="270" customWidth="1"/>
    <col min="14595" max="14595" width="95.5703125" style="270" customWidth="1"/>
    <col min="14596" max="14596" width="15.140625" style="270" customWidth="1"/>
    <col min="14597" max="14597" width="2.85546875" style="270" customWidth="1"/>
    <col min="14598" max="14598" width="1.85546875" style="270" customWidth="1"/>
    <col min="14599" max="14848" width="15.85546875" style="270"/>
    <col min="14849" max="14849" width="3.42578125" style="270" customWidth="1"/>
    <col min="14850" max="14850" width="18.7109375" style="270" customWidth="1"/>
    <col min="14851" max="14851" width="95.5703125" style="270" customWidth="1"/>
    <col min="14852" max="14852" width="15.140625" style="270" customWidth="1"/>
    <col min="14853" max="14853" width="2.85546875" style="270" customWidth="1"/>
    <col min="14854" max="14854" width="1.85546875" style="270" customWidth="1"/>
    <col min="14855" max="15104" width="15.85546875" style="270"/>
    <col min="15105" max="15105" width="3.42578125" style="270" customWidth="1"/>
    <col min="15106" max="15106" width="18.7109375" style="270" customWidth="1"/>
    <col min="15107" max="15107" width="95.5703125" style="270" customWidth="1"/>
    <col min="15108" max="15108" width="15.140625" style="270" customWidth="1"/>
    <col min="15109" max="15109" width="2.85546875" style="270" customWidth="1"/>
    <col min="15110" max="15110" width="1.85546875" style="270" customWidth="1"/>
    <col min="15111" max="15360" width="15.85546875" style="270"/>
    <col min="15361" max="15361" width="3.42578125" style="270" customWidth="1"/>
    <col min="15362" max="15362" width="18.7109375" style="270" customWidth="1"/>
    <col min="15363" max="15363" width="95.5703125" style="270" customWidth="1"/>
    <col min="15364" max="15364" width="15.140625" style="270" customWidth="1"/>
    <col min="15365" max="15365" width="2.85546875" style="270" customWidth="1"/>
    <col min="15366" max="15366" width="1.85546875" style="270" customWidth="1"/>
    <col min="15367" max="15616" width="15.85546875" style="270"/>
    <col min="15617" max="15617" width="3.42578125" style="270" customWidth="1"/>
    <col min="15618" max="15618" width="18.7109375" style="270" customWidth="1"/>
    <col min="15619" max="15619" width="95.5703125" style="270" customWidth="1"/>
    <col min="15620" max="15620" width="15.140625" style="270" customWidth="1"/>
    <col min="15621" max="15621" width="2.85546875" style="270" customWidth="1"/>
    <col min="15622" max="15622" width="1.85546875" style="270" customWidth="1"/>
    <col min="15623" max="15872" width="15.85546875" style="270"/>
    <col min="15873" max="15873" width="3.42578125" style="270" customWidth="1"/>
    <col min="15874" max="15874" width="18.7109375" style="270" customWidth="1"/>
    <col min="15875" max="15875" width="95.5703125" style="270" customWidth="1"/>
    <col min="15876" max="15876" width="15.140625" style="270" customWidth="1"/>
    <col min="15877" max="15877" width="2.85546875" style="270" customWidth="1"/>
    <col min="15878" max="15878" width="1.85546875" style="270" customWidth="1"/>
    <col min="15879" max="16128" width="15.85546875" style="270"/>
    <col min="16129" max="16129" width="3.42578125" style="270" customWidth="1"/>
    <col min="16130" max="16130" width="18.7109375" style="270" customWidth="1"/>
    <col min="16131" max="16131" width="95.5703125" style="270" customWidth="1"/>
    <col min="16132" max="16132" width="15.140625" style="270" customWidth="1"/>
    <col min="16133" max="16133" width="2.85546875" style="270" customWidth="1"/>
    <col min="16134" max="16134" width="1.85546875" style="270" customWidth="1"/>
    <col min="16135" max="16384" width="15.85546875" style="270"/>
  </cols>
  <sheetData>
    <row r="17" spans="2:4" ht="20.25" x14ac:dyDescent="0.3">
      <c r="C17" s="307" t="str">
        <f>"Published "&amp;TEXT(Contents!D7,"dd-mmm-åååå")&amp;" ●  Data  "&amp;TEXT(Contents!D7,"dd-mmm-åååå")</f>
        <v>Published 30-sep-2025 ●  Data  30-sep-2025</v>
      </c>
    </row>
    <row r="18" spans="2:4" ht="20.25" x14ac:dyDescent="0.3">
      <c r="C18" s="307"/>
    </row>
    <row r="20" spans="2:4" ht="37.5" x14ac:dyDescent="0.3">
      <c r="C20" s="306" t="s">
        <v>3277</v>
      </c>
    </row>
    <row r="21" spans="2:4" ht="37.5" x14ac:dyDescent="0.3">
      <c r="C21" s="306" t="s">
        <v>3276</v>
      </c>
    </row>
    <row r="22" spans="2:4" ht="37.5" x14ac:dyDescent="0.3">
      <c r="C22" s="306">
        <v>2019</v>
      </c>
    </row>
    <row r="23" spans="2:4" ht="12" customHeight="1" x14ac:dyDescent="0.3"/>
    <row r="24" spans="2:4" ht="12" customHeight="1" x14ac:dyDescent="0.3"/>
    <row r="25" spans="2:4" ht="30" customHeight="1" x14ac:dyDescent="0.3">
      <c r="C25" s="305" t="str">
        <f>"DLR General Capital Centre B, " &amp; 'Tabel A - General Issuer Detail'!C9</f>
        <v>DLR General Capital Centre B, Q3 2025</v>
      </c>
    </row>
    <row r="26" spans="2:4" ht="15.75" customHeight="1" x14ac:dyDescent="0.3">
      <c r="B26" s="304"/>
      <c r="C26" s="303"/>
    </row>
    <row r="27" spans="2:4" x14ac:dyDescent="0.3">
      <c r="B27" s="301"/>
      <c r="C27" s="302"/>
      <c r="D27" s="302"/>
    </row>
    <row r="28" spans="2:4" ht="18" customHeight="1" x14ac:dyDescent="0.3">
      <c r="B28" s="301"/>
      <c r="C28" s="300"/>
      <c r="D28" s="299"/>
    </row>
    <row r="29" spans="2:4" ht="25.5" customHeight="1" x14ac:dyDescent="0.3"/>
    <row r="30" spans="2:4" ht="14.25" customHeight="1" x14ac:dyDescent="0.3">
      <c r="B30" s="298"/>
      <c r="C30" s="297"/>
    </row>
    <row r="31" spans="2:4" ht="18.75" customHeight="1" x14ac:dyDescent="0.3">
      <c r="C31" s="297"/>
    </row>
    <row r="42" s="270" customFormat="1" ht="94.5" customHeight="1" x14ac:dyDescent="0.3"/>
    <row r="43" s="270" customFormat="1" ht="39" customHeight="1" x14ac:dyDescent="0.3"/>
    <row r="59" s="270"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D5EEF-355E-4E99-B30E-10E3C6AAA467}">
  <sheetPr>
    <pageSetUpPr fitToPage="1"/>
  </sheetPr>
  <dimension ref="A1:E44"/>
  <sheetViews>
    <sheetView zoomScale="85" zoomScaleNormal="85" workbookViewId="0"/>
  </sheetViews>
  <sheetFormatPr defaultColWidth="15.85546875" defaultRowHeight="17.25" x14ac:dyDescent="0.3"/>
  <cols>
    <col min="1" max="1" width="3.42578125" style="270" customWidth="1"/>
    <col min="2" max="2" width="33.7109375" style="308" bestFit="1" customWidth="1"/>
    <col min="3" max="3" width="1.5703125" style="309" customWidth="1"/>
    <col min="4" max="4" width="71" style="308" customWidth="1"/>
    <col min="5" max="6" width="23.5703125" style="308" customWidth="1"/>
    <col min="7" max="7" width="1.85546875" style="308" customWidth="1"/>
    <col min="8" max="8" width="15.85546875" style="308"/>
    <col min="9" max="9" width="6.140625" style="308" customWidth="1"/>
    <col min="10" max="16384" width="15.85546875" style="308"/>
  </cols>
  <sheetData>
    <row r="1" spans="2:4" s="270" customFormat="1" ht="12" customHeight="1" x14ac:dyDescent="0.3">
      <c r="C1" s="315"/>
    </row>
    <row r="2" spans="2:4" s="270" customFormat="1" ht="12" customHeight="1" x14ac:dyDescent="0.3">
      <c r="C2" s="315"/>
    </row>
    <row r="3" spans="2:4" s="270" customFormat="1" ht="12" customHeight="1" x14ac:dyDescent="0.3">
      <c r="C3" s="315"/>
    </row>
    <row r="4" spans="2:4" s="270" customFormat="1" ht="15.75" customHeight="1" x14ac:dyDescent="0.3">
      <c r="C4" s="315"/>
    </row>
    <row r="5" spans="2:4" s="270" customFormat="1" ht="24" customHeight="1" x14ac:dyDescent="0.35">
      <c r="B5" s="316" t="s">
        <v>3334</v>
      </c>
      <c r="C5" s="316"/>
      <c r="D5" s="316"/>
    </row>
    <row r="6" spans="2:4" s="270" customFormat="1" ht="6" customHeight="1" x14ac:dyDescent="0.3">
      <c r="C6" s="315"/>
    </row>
    <row r="7" spans="2:4" s="270" customFormat="1" ht="15.75" customHeight="1" x14ac:dyDescent="0.3">
      <c r="B7" s="314" t="s">
        <v>3333</v>
      </c>
      <c r="D7" s="313">
        <v>45930</v>
      </c>
    </row>
    <row r="8" spans="2:4" ht="11.25" customHeight="1" x14ac:dyDescent="0.3"/>
    <row r="10" spans="2:4" x14ac:dyDescent="0.3">
      <c r="B10" s="312" t="s">
        <v>3332</v>
      </c>
    </row>
    <row r="11" spans="2:4" x14ac:dyDescent="0.3">
      <c r="B11" s="309" t="s">
        <v>3331</v>
      </c>
      <c r="D11" s="309"/>
    </row>
    <row r="12" spans="2:4" x14ac:dyDescent="0.3">
      <c r="B12" s="311" t="s">
        <v>3141</v>
      </c>
      <c r="D12" s="310" t="s">
        <v>3331</v>
      </c>
    </row>
    <row r="13" spans="2:4" x14ac:dyDescent="0.3">
      <c r="B13" s="311"/>
    </row>
    <row r="14" spans="2:4" x14ac:dyDescent="0.3">
      <c r="B14" s="309" t="s">
        <v>3330</v>
      </c>
    </row>
    <row r="15" spans="2:4" x14ac:dyDescent="0.3">
      <c r="B15" s="311" t="s">
        <v>3329</v>
      </c>
      <c r="D15" s="310" t="s">
        <v>3328</v>
      </c>
    </row>
    <row r="16" spans="2:4" x14ac:dyDescent="0.3">
      <c r="B16" s="311" t="s">
        <v>3327</v>
      </c>
      <c r="D16" s="310" t="s">
        <v>3326</v>
      </c>
    </row>
    <row r="17" spans="2:4" x14ac:dyDescent="0.3">
      <c r="B17" s="311" t="s">
        <v>3325</v>
      </c>
      <c r="D17" s="310" t="s">
        <v>3324</v>
      </c>
    </row>
    <row r="18" spans="2:4" x14ac:dyDescent="0.3">
      <c r="B18" s="311" t="s">
        <v>3323</v>
      </c>
      <c r="D18" s="310" t="s">
        <v>3322</v>
      </c>
    </row>
    <row r="19" spans="2:4" x14ac:dyDescent="0.3">
      <c r="B19" s="311" t="s">
        <v>3321</v>
      </c>
      <c r="D19" s="310" t="s">
        <v>3320</v>
      </c>
    </row>
    <row r="20" spans="2:4" x14ac:dyDescent="0.3">
      <c r="B20" s="311" t="s">
        <v>3319</v>
      </c>
      <c r="D20" s="310" t="s">
        <v>3318</v>
      </c>
    </row>
    <row r="21" spans="2:4" x14ac:dyDescent="0.3">
      <c r="B21" s="311"/>
    </row>
    <row r="22" spans="2:4" x14ac:dyDescent="0.3">
      <c r="B22" s="311" t="s">
        <v>3317</v>
      </c>
      <c r="D22" s="310" t="s">
        <v>3316</v>
      </c>
    </row>
    <row r="23" spans="2:4" x14ac:dyDescent="0.3">
      <c r="B23" s="311" t="s">
        <v>3315</v>
      </c>
      <c r="D23" s="310" t="s">
        <v>3314</v>
      </c>
    </row>
    <row r="24" spans="2:4" x14ac:dyDescent="0.3">
      <c r="B24" s="311" t="s">
        <v>3313</v>
      </c>
      <c r="D24" s="310" t="s">
        <v>3312</v>
      </c>
    </row>
    <row r="25" spans="2:4" x14ac:dyDescent="0.3">
      <c r="B25" s="311" t="s">
        <v>3311</v>
      </c>
      <c r="D25" s="310" t="s">
        <v>3310</v>
      </c>
    </row>
    <row r="26" spans="2:4" x14ac:dyDescent="0.3">
      <c r="B26" s="311" t="s">
        <v>3309</v>
      </c>
      <c r="D26" s="310" t="s">
        <v>3308</v>
      </c>
    </row>
    <row r="27" spans="2:4" x14ac:dyDescent="0.3">
      <c r="B27" s="311" t="s">
        <v>3307</v>
      </c>
      <c r="D27" s="310" t="s">
        <v>3306</v>
      </c>
    </row>
    <row r="28" spans="2:4" x14ac:dyDescent="0.3">
      <c r="B28" s="311" t="s">
        <v>3305</v>
      </c>
      <c r="D28" s="310" t="s">
        <v>3304</v>
      </c>
    </row>
    <row r="29" spans="2:4" x14ac:dyDescent="0.3">
      <c r="B29" s="311" t="s">
        <v>3303</v>
      </c>
      <c r="D29" s="310" t="s">
        <v>3302</v>
      </c>
    </row>
    <row r="30" spans="2:4" x14ac:dyDescent="0.3">
      <c r="B30" s="311" t="s">
        <v>3301</v>
      </c>
      <c r="D30" s="310" t="s">
        <v>3300</v>
      </c>
    </row>
    <row r="31" spans="2:4" x14ac:dyDescent="0.3">
      <c r="B31" s="311" t="s">
        <v>3299</v>
      </c>
      <c r="D31" s="310" t="s">
        <v>3298</v>
      </c>
    </row>
    <row r="32" spans="2:4" x14ac:dyDescent="0.3">
      <c r="B32" s="311" t="s">
        <v>3297</v>
      </c>
      <c r="D32" s="310" t="s">
        <v>3296</v>
      </c>
    </row>
    <row r="33" spans="2:5" x14ac:dyDescent="0.3">
      <c r="B33" s="311" t="s">
        <v>3295</v>
      </c>
      <c r="D33" s="310" t="s">
        <v>3294</v>
      </c>
    </row>
    <row r="34" spans="2:5" x14ac:dyDescent="0.3">
      <c r="B34" s="311" t="s">
        <v>3293</v>
      </c>
      <c r="D34" s="310" t="s">
        <v>3292</v>
      </c>
    </row>
    <row r="35" spans="2:5" x14ac:dyDescent="0.3">
      <c r="B35" s="311" t="s">
        <v>3291</v>
      </c>
      <c r="D35" s="310" t="s">
        <v>3290</v>
      </c>
    </row>
    <row r="36" spans="2:5" x14ac:dyDescent="0.3">
      <c r="B36" s="311" t="s">
        <v>3289</v>
      </c>
      <c r="D36" s="310" t="s">
        <v>3288</v>
      </c>
    </row>
    <row r="37" spans="2:5" x14ac:dyDescent="0.3">
      <c r="B37" s="311" t="s">
        <v>3287</v>
      </c>
      <c r="D37" s="310" t="s">
        <v>3286</v>
      </c>
    </row>
    <row r="38" spans="2:5" x14ac:dyDescent="0.3">
      <c r="B38" s="311" t="s">
        <v>3285</v>
      </c>
      <c r="D38" s="310" t="s">
        <v>3284</v>
      </c>
    </row>
    <row r="39" spans="2:5" x14ac:dyDescent="0.3">
      <c r="B39" s="311" t="s">
        <v>3283</v>
      </c>
      <c r="D39" s="310" t="s">
        <v>3282</v>
      </c>
    </row>
    <row r="40" spans="2:5" x14ac:dyDescent="0.3">
      <c r="E40" s="309"/>
    </row>
    <row r="41" spans="2:5" x14ac:dyDescent="0.3">
      <c r="E41" s="309"/>
    </row>
    <row r="42" spans="2:5" x14ac:dyDescent="0.3">
      <c r="B42" s="312" t="s">
        <v>3281</v>
      </c>
      <c r="E42" s="309"/>
    </row>
    <row r="43" spans="2:5" x14ac:dyDescent="0.3">
      <c r="B43" s="311" t="s">
        <v>3280</v>
      </c>
      <c r="D43" s="310" t="s">
        <v>3279</v>
      </c>
      <c r="E43" s="309"/>
    </row>
    <row r="44" spans="2:5" x14ac:dyDescent="0.3">
      <c r="B44" s="311" t="s">
        <v>3278</v>
      </c>
      <c r="D44" s="310" t="s">
        <v>3183</v>
      </c>
    </row>
  </sheetData>
  <mergeCells count="1">
    <mergeCell ref="B5:D5"/>
  </mergeCells>
  <hyperlinks>
    <hyperlink ref="D12" location="'Tabel A - General Issuer Detail'!A1" display="General Issuer Detail" xr:uid="{D9D4871D-EBBD-49EF-AA0D-DB5F049E2F07}"/>
    <hyperlink ref="D15" location="'G1-G4 - Cover pool inform.'!A1" display="General cover pool information " xr:uid="{0ADFF9F2-C082-459E-9EE7-D3063893093E}"/>
    <hyperlink ref="D16" location="'G1-G4 - Cover pool inform.'!B25" display="Outstanding CBs" xr:uid="{4E76CE0F-77B8-4B0A-AB90-073009A0BFC0}"/>
    <hyperlink ref="D19" location="'G1-G4 - Cover pool inform.'!B61" display="Legal ALM (balance principle) adherence" xr:uid="{646D97C9-D635-466D-A576-0926597C7159}"/>
    <hyperlink ref="D20" location="'G1-G4 - Cover pool inform.'!B70" display="Additional characteristics of ALM business model for issued CBs" xr:uid="{AD935FE5-E61A-488D-BC6E-1EF8C5F936FD}"/>
    <hyperlink ref="D22" location="'Table 1-3 - Lending'!B7" display="Number of loans by property category" xr:uid="{FB54745A-5F5A-4312-87E9-508861E01217}"/>
    <hyperlink ref="D23" location="'Table 1-3 - Lending'!B16" display="Lending by property category, DKKbn" xr:uid="{D0D35969-49ED-450B-A243-2245B1A6AE9F}"/>
    <hyperlink ref="D24" location="'Table 1-3 - Lending'!B23" display="Lending, by loan size, DKKbn" xr:uid="{A3E9E894-4160-40D2-B6C3-BFF9FCA8D78A}"/>
    <hyperlink ref="D25" location="'Table 4 - LTV'!B7" display="Lending, by-loan to-value (LTV), current property value, DKKbn" xr:uid="{71F1F073-889D-421B-95FD-2CFC2158236D}"/>
    <hyperlink ref="D26" location="'Table 4 - LTV'!B29" display="Lending, by-loan to-value (LTV), current property value, Per cent" xr:uid="{3D524B4E-169B-4007-AF1A-EF6B82C5ABA1}"/>
    <hyperlink ref="D27" location="'Table 4 - LTV'!B51" display="Lending, by-loan to-value (LTV), current property value, DKKbn (&quot;Sidste krone&quot;)" xr:uid="{06EDEDCD-0D98-4694-AB72-F299D729AB09}"/>
    <hyperlink ref="D28" location="'Table 4 - LTV'!B73" display="Lending, by-loan to-value (LTV), current property value, Per cent (&quot;Sidste krone&quot;)" xr:uid="{DDBD64A3-A812-4B66-9C05-9AD778EDAC16}"/>
    <hyperlink ref="D29" location="'Table 5 - Lending by region'!B7" display="Lending by region, DKKbn" xr:uid="{230B0607-0199-46FC-8A3B-644C15A07B7F}"/>
    <hyperlink ref="D30" location="'Table 6-8 - Lending by loantype'!B6" display="Lending by loan type - IO Loans, DKKbn" xr:uid="{AB0A8011-0DC6-4962-8244-C4ABD7C39BF0}"/>
    <hyperlink ref="D31" location="'Table 6-8 - Lending by loantype'!B23" display="Lending by loan type - Repayment Loans / Amortizing Loans, DKKbn" xr:uid="{F9967EEF-04AF-4525-B07C-8227106674EF}"/>
    <hyperlink ref="D32" location="'Table 6-8 - Lending by loantype'!B40" display="Lending by loan type - All loans, DKKbn" xr:uid="{A597D397-00DE-459C-BD4E-39075ECED147}"/>
    <hyperlink ref="D33" location="'Table 9-11 - Lending'!B6" display="Lending by Seasoning, DKKbn (Seasoning defined by duration of customer relationship)" xr:uid="{7C4881BF-4044-45A1-9C97-2BEB30235F69}"/>
    <hyperlink ref="D34" location="'Table 9-11 - Lending'!B20" display="Lending by remaining maturity, DKKbn" xr:uid="{694DFA0B-11DA-4B1C-BF80-F05E186BBEF4}"/>
    <hyperlink ref="D35" location="'Table 9-11 - Lending'!B35" display="90 day Non-performing loans by property type, as percentage of instalments payments, %" xr:uid="{40FF2449-798A-44D5-80C3-4E1464A056A7}"/>
    <hyperlink ref="D36" location="'Table 9-11 - Lending'!B45" display="90 day Non-performing loans by property type, as percentage of lending, %" xr:uid="{CDEDAAFC-C64B-4466-BA45-6021339162B2}"/>
    <hyperlink ref="D37" location="'Table 9-11 - Lending'!B55" display="90 day Non-performing loans by property type, as percentage of lending, by continous LTV bracket, %" xr:uid="{D3652B3E-5366-47FA-8FBE-9EECDBD69350}"/>
    <hyperlink ref="D38" location="'Table 9-11 - Lending'!B67" display="Realised losses (DKKm)" xr:uid="{6185EAFD-FCA2-43F3-B049-D3A7C6E28A89}"/>
    <hyperlink ref="D39" location="'Table 9-11 - Lending'!B76" display="Realised losses (%)" xr:uid="{19BEA30B-5B14-49C9-AAD0-27C1225D75BB}"/>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95B83-3015-47D6-8502-DF7D7EA241A1}">
  <sheetPr>
    <pageSetUpPr fitToPage="1"/>
  </sheetPr>
  <dimension ref="B1:I46"/>
  <sheetViews>
    <sheetView zoomScale="85" zoomScaleNormal="85" workbookViewId="0"/>
  </sheetViews>
  <sheetFormatPr defaultColWidth="15.85546875" defaultRowHeight="16.5" x14ac:dyDescent="0.3"/>
  <cols>
    <col min="1" max="1" width="3.42578125" style="270" customWidth="1"/>
    <col min="2" max="2" width="68.42578125" style="270" bestFit="1" customWidth="1"/>
    <col min="3" max="6" width="15.7109375" style="270" bestFit="1" customWidth="1"/>
    <col min="7" max="7" width="5.140625" style="270" customWidth="1"/>
    <col min="8" max="16384" width="15.85546875" style="270"/>
  </cols>
  <sheetData>
    <row r="1" spans="2:6" ht="12" customHeight="1" x14ac:dyDescent="0.3"/>
    <row r="2" spans="2:6" ht="12" customHeight="1" x14ac:dyDescent="0.3"/>
    <row r="3" spans="2:6" ht="12" customHeight="1" x14ac:dyDescent="0.3"/>
    <row r="4" spans="2:6" ht="36" customHeight="1" x14ac:dyDescent="0.3">
      <c r="B4" s="350" t="s">
        <v>3362</v>
      </c>
      <c r="C4" s="349"/>
      <c r="D4" s="349"/>
    </row>
    <row r="5" spans="2:6" x14ac:dyDescent="0.3">
      <c r="B5" s="348" t="s">
        <v>3361</v>
      </c>
      <c r="C5" s="347"/>
      <c r="D5" s="347"/>
      <c r="E5" s="347"/>
      <c r="F5" s="347"/>
    </row>
    <row r="6" spans="2:6" ht="3.75" customHeight="1" x14ac:dyDescent="0.3">
      <c r="B6" s="336"/>
      <c r="C6" s="334"/>
      <c r="D6" s="334"/>
      <c r="E6" s="334"/>
      <c r="F6" s="334"/>
    </row>
    <row r="7" spans="2:6" ht="3" customHeight="1" x14ac:dyDescent="0.3">
      <c r="B7" s="336"/>
    </row>
    <row r="8" spans="2:6" ht="3.75" customHeight="1" x14ac:dyDescent="0.3"/>
    <row r="9" spans="2:6" x14ac:dyDescent="0.3">
      <c r="B9" s="346" t="s">
        <v>3360</v>
      </c>
      <c r="C9" s="345" t="s">
        <v>3359</v>
      </c>
      <c r="D9" s="345" t="s">
        <v>3358</v>
      </c>
      <c r="E9" s="345" t="s">
        <v>3357</v>
      </c>
      <c r="F9" s="345" t="s">
        <v>3356</v>
      </c>
    </row>
    <row r="10" spans="2:6" x14ac:dyDescent="0.3">
      <c r="B10" s="321" t="s">
        <v>3273</v>
      </c>
      <c r="C10" s="338">
        <v>215.76325437538006</v>
      </c>
      <c r="D10" s="338">
        <v>213.01903001799997</v>
      </c>
      <c r="E10" s="338">
        <v>209.8817407769701</v>
      </c>
      <c r="F10" s="338">
        <v>206.55217725284999</v>
      </c>
    </row>
    <row r="11" spans="2:6" x14ac:dyDescent="0.3">
      <c r="B11" s="321" t="s">
        <v>3355</v>
      </c>
      <c r="C11" s="338">
        <v>203.99525978665005</v>
      </c>
      <c r="D11" s="338">
        <v>200.36561911576999</v>
      </c>
      <c r="E11" s="338">
        <v>196.82591009189002</v>
      </c>
      <c r="F11" s="338">
        <v>193.62263745279</v>
      </c>
    </row>
    <row r="12" spans="2:6" ht="33" x14ac:dyDescent="0.3">
      <c r="B12" s="323" t="s">
        <v>3354</v>
      </c>
      <c r="C12" s="337">
        <v>203.99525978665005</v>
      </c>
      <c r="D12" s="337">
        <v>200.36561911576999</v>
      </c>
      <c r="E12" s="337">
        <v>196.82591009189002</v>
      </c>
      <c r="F12" s="337">
        <v>193.62263745279</v>
      </c>
    </row>
    <row r="13" spans="2:6" x14ac:dyDescent="0.3">
      <c r="B13" s="341" t="s">
        <v>3269</v>
      </c>
      <c r="C13" s="344">
        <v>0.2093983593725097</v>
      </c>
      <c r="D13" s="344">
        <v>0.20920733888742199</v>
      </c>
      <c r="E13" s="344">
        <v>0.2124279523683652</v>
      </c>
      <c r="F13" s="344">
        <v>0.21507228804786629</v>
      </c>
    </row>
    <row r="14" spans="2:6" x14ac:dyDescent="0.3">
      <c r="B14" s="321" t="s">
        <v>3267</v>
      </c>
      <c r="C14" s="343">
        <v>0.23120803341459328</v>
      </c>
      <c r="D14" s="343">
        <v>0.23109941458694269</v>
      </c>
      <c r="E14" s="343">
        <v>0.2349024666013157</v>
      </c>
      <c r="F14" s="343">
        <v>0.23719698218772653</v>
      </c>
    </row>
    <row r="15" spans="2:6" x14ac:dyDescent="0.3">
      <c r="B15" s="321" t="s">
        <v>3265</v>
      </c>
      <c r="C15" s="338">
        <v>190.20767560092006</v>
      </c>
      <c r="D15" s="338">
        <v>186.67727920955997</v>
      </c>
      <c r="E15" s="338">
        <v>183.34538273095995</v>
      </c>
      <c r="F15" s="338">
        <v>180.67720331331</v>
      </c>
    </row>
    <row r="16" spans="2:6" x14ac:dyDescent="0.3">
      <c r="B16" s="321" t="s">
        <v>3263</v>
      </c>
      <c r="C16" s="338">
        <v>4.0072604081699996</v>
      </c>
      <c r="D16" s="338">
        <v>4</v>
      </c>
      <c r="E16" s="338">
        <v>4</v>
      </c>
      <c r="F16" s="338">
        <v>4</v>
      </c>
    </row>
    <row r="17" spans="2:6" x14ac:dyDescent="0.3">
      <c r="B17" s="342" t="s">
        <v>3353</v>
      </c>
      <c r="C17" s="338">
        <v>0</v>
      </c>
      <c r="D17" s="338">
        <v>0</v>
      </c>
      <c r="E17" s="338">
        <v>0</v>
      </c>
      <c r="F17" s="338">
        <v>0</v>
      </c>
    </row>
    <row r="18" spans="2:6" x14ac:dyDescent="0.3">
      <c r="B18" s="341" t="s">
        <v>3259</v>
      </c>
      <c r="C18" s="340" t="s">
        <v>3352</v>
      </c>
      <c r="D18" s="340" t="s">
        <v>3352</v>
      </c>
      <c r="E18" s="340" t="s">
        <v>3352</v>
      </c>
      <c r="F18" s="340" t="s">
        <v>3352</v>
      </c>
    </row>
    <row r="19" spans="2:6" x14ac:dyDescent="0.3">
      <c r="B19" s="339" t="s">
        <v>3257</v>
      </c>
      <c r="C19" s="338">
        <v>212.64102725000001</v>
      </c>
      <c r="D19" s="338">
        <v>13.448875719999998</v>
      </c>
      <c r="E19" s="338">
        <v>6.7897112599999998</v>
      </c>
      <c r="F19" s="338">
        <v>35.526330689999995</v>
      </c>
    </row>
    <row r="20" spans="2:6" ht="33" x14ac:dyDescent="0.3">
      <c r="B20" s="319" t="s">
        <v>3255</v>
      </c>
      <c r="C20" s="337">
        <v>0</v>
      </c>
      <c r="D20" s="337">
        <v>0</v>
      </c>
      <c r="E20" s="337">
        <v>0</v>
      </c>
      <c r="F20" s="337">
        <v>1.2741400000005962E-6</v>
      </c>
    </row>
    <row r="21" spans="2:6" ht="9.75" customHeight="1" x14ac:dyDescent="0.3">
      <c r="B21" s="336"/>
      <c r="C21" s="334"/>
      <c r="D21" s="334"/>
      <c r="E21" s="334"/>
      <c r="F21" s="334"/>
    </row>
    <row r="22" spans="2:6" x14ac:dyDescent="0.3">
      <c r="B22" s="335"/>
      <c r="C22" s="334"/>
      <c r="D22" s="334"/>
      <c r="E22" s="334"/>
      <c r="F22" s="334"/>
    </row>
    <row r="23" spans="2:6" x14ac:dyDescent="0.3">
      <c r="B23" s="331" t="s">
        <v>3351</v>
      </c>
      <c r="C23" s="329"/>
      <c r="D23" s="329"/>
      <c r="E23" s="329"/>
      <c r="F23" s="329"/>
    </row>
    <row r="24" spans="2:6" x14ac:dyDescent="0.3">
      <c r="B24" s="333" t="s">
        <v>3253</v>
      </c>
      <c r="C24" s="332">
        <v>209.09100000000001</v>
      </c>
      <c r="D24" s="332">
        <v>206.04900000000001</v>
      </c>
      <c r="E24" s="332">
        <v>202.64099999999999</v>
      </c>
      <c r="F24" s="332">
        <v>199.2</v>
      </c>
    </row>
    <row r="25" spans="2:6" x14ac:dyDescent="0.3">
      <c r="B25" s="331" t="s">
        <v>3350</v>
      </c>
      <c r="C25" s="329"/>
      <c r="D25" s="329"/>
      <c r="E25" s="329"/>
      <c r="F25" s="329"/>
    </row>
    <row r="26" spans="2:6" ht="3" customHeight="1" x14ac:dyDescent="0.3">
      <c r="B26" s="330"/>
      <c r="C26" s="329"/>
      <c r="D26" s="329"/>
      <c r="E26" s="329"/>
      <c r="F26" s="329"/>
    </row>
    <row r="27" spans="2:6" x14ac:dyDescent="0.3">
      <c r="B27" s="323" t="s">
        <v>3251</v>
      </c>
      <c r="C27" s="319"/>
      <c r="D27" s="319"/>
      <c r="E27" s="319"/>
      <c r="F27" s="319"/>
    </row>
    <row r="28" spans="2:6" x14ac:dyDescent="0.3">
      <c r="B28" s="325" t="s">
        <v>3349</v>
      </c>
      <c r="C28" s="324">
        <v>1.7000000000000001E-2</v>
      </c>
      <c r="D28" s="324">
        <v>1.4999999999999999E-2</v>
      </c>
      <c r="E28" s="324">
        <v>1.4999999999999999E-2</v>
      </c>
      <c r="F28" s="324">
        <v>2.1000000000000001E-2</v>
      </c>
    </row>
    <row r="29" spans="2:6" x14ac:dyDescent="0.3">
      <c r="B29" s="325" t="s">
        <v>3348</v>
      </c>
      <c r="C29" s="324">
        <v>0.56999999999999995</v>
      </c>
      <c r="D29" s="324">
        <v>0.56999999999999995</v>
      </c>
      <c r="E29" s="324">
        <v>0.59499999999999997</v>
      </c>
      <c r="F29" s="324">
        <v>0.55700000000000005</v>
      </c>
    </row>
    <row r="30" spans="2:6" x14ac:dyDescent="0.3">
      <c r="B30" s="325" t="s">
        <v>3347</v>
      </c>
      <c r="C30" s="324">
        <v>208.50299999999999</v>
      </c>
      <c r="D30" s="324">
        <v>205.464</v>
      </c>
      <c r="E30" s="324">
        <v>202.03100000000001</v>
      </c>
      <c r="F30" s="324">
        <v>198.62100000000001</v>
      </c>
    </row>
    <row r="31" spans="2:6" x14ac:dyDescent="0.3">
      <c r="B31" s="323" t="s">
        <v>3346</v>
      </c>
      <c r="C31" s="327"/>
      <c r="D31" s="327"/>
      <c r="E31" s="327"/>
      <c r="F31" s="327"/>
    </row>
    <row r="32" spans="2:6" x14ac:dyDescent="0.3">
      <c r="B32" s="325" t="s">
        <v>3345</v>
      </c>
      <c r="C32" s="324">
        <v>208.596</v>
      </c>
      <c r="D32" s="324">
        <v>205.49600000000001</v>
      </c>
      <c r="E32" s="324">
        <v>202.06</v>
      </c>
      <c r="F32" s="324">
        <v>198.57599999999999</v>
      </c>
    </row>
    <row r="33" spans="2:9" x14ac:dyDescent="0.3">
      <c r="B33" s="325" t="s">
        <v>3344</v>
      </c>
      <c r="C33" s="324">
        <v>0.49399999999999999</v>
      </c>
      <c r="D33" s="324">
        <v>0.55300000000000005</v>
      </c>
      <c r="E33" s="324">
        <v>0.58099999999999996</v>
      </c>
      <c r="F33" s="324">
        <v>0.623</v>
      </c>
    </row>
    <row r="34" spans="2:9" x14ac:dyDescent="0.3">
      <c r="B34" s="325" t="s">
        <v>3343</v>
      </c>
      <c r="C34" s="328">
        <v>0</v>
      </c>
      <c r="D34" s="328">
        <v>0</v>
      </c>
      <c r="E34" s="328">
        <v>0</v>
      </c>
      <c r="F34" s="328">
        <v>0</v>
      </c>
    </row>
    <row r="35" spans="2:9" x14ac:dyDescent="0.3">
      <c r="B35" s="325" t="s">
        <v>3342</v>
      </c>
      <c r="C35" s="328">
        <v>0</v>
      </c>
      <c r="D35" s="328">
        <v>0</v>
      </c>
      <c r="E35" s="328">
        <v>0</v>
      </c>
      <c r="F35" s="328">
        <v>0</v>
      </c>
    </row>
    <row r="36" spans="2:9" x14ac:dyDescent="0.3">
      <c r="B36" s="323" t="s">
        <v>3341</v>
      </c>
      <c r="C36" s="327"/>
      <c r="D36" s="327"/>
      <c r="E36" s="327"/>
      <c r="F36" s="327"/>
    </row>
    <row r="37" spans="2:9" ht="33" x14ac:dyDescent="0.3">
      <c r="B37" s="325" t="s">
        <v>3340</v>
      </c>
      <c r="C37" s="324">
        <v>59.207000000000001</v>
      </c>
      <c r="D37" s="324">
        <v>58.286999999999999</v>
      </c>
      <c r="E37" s="324">
        <v>57.253999999999998</v>
      </c>
      <c r="F37" s="324">
        <v>56.295000000000002</v>
      </c>
    </row>
    <row r="38" spans="2:9" ht="33" x14ac:dyDescent="0.3">
      <c r="B38" s="325" t="s">
        <v>3339</v>
      </c>
      <c r="C38" s="324">
        <v>146.48400000000001</v>
      </c>
      <c r="D38" s="324">
        <v>144.34399999999999</v>
      </c>
      <c r="E38" s="324">
        <v>141.95099999999999</v>
      </c>
      <c r="F38" s="324">
        <v>139.40600000000001</v>
      </c>
      <c r="I38" s="326"/>
    </row>
    <row r="39" spans="2:9" x14ac:dyDescent="0.3">
      <c r="B39" s="325" t="s">
        <v>3338</v>
      </c>
      <c r="C39" s="324">
        <v>3.4</v>
      </c>
      <c r="D39" s="324">
        <v>3.4180000000000001</v>
      </c>
      <c r="E39" s="324">
        <v>3.4350000000000001</v>
      </c>
      <c r="F39" s="324">
        <v>3.4990000000000001</v>
      </c>
    </row>
    <row r="40" spans="2:9" x14ac:dyDescent="0.3">
      <c r="B40" s="323" t="s">
        <v>3337</v>
      </c>
      <c r="C40" s="322">
        <v>209.09100000000001</v>
      </c>
      <c r="D40" s="322">
        <v>206.04900000000001</v>
      </c>
      <c r="E40" s="322">
        <v>202.64099999999999</v>
      </c>
      <c r="F40" s="322">
        <v>199.2</v>
      </c>
    </row>
    <row r="41" spans="2:9" x14ac:dyDescent="0.3">
      <c r="B41" s="321" t="s">
        <v>3249</v>
      </c>
      <c r="C41" s="320">
        <v>0.26900000000000002</v>
      </c>
      <c r="D41" s="320">
        <v>0.318</v>
      </c>
      <c r="E41" s="320">
        <v>0.26400000000000001</v>
      </c>
      <c r="F41" s="320">
        <v>0.34799999999999998</v>
      </c>
    </row>
    <row r="42" spans="2:9" ht="33" x14ac:dyDescent="0.3">
      <c r="B42" s="319" t="s">
        <v>3336</v>
      </c>
      <c r="C42" s="318">
        <v>0.59739200000319681</v>
      </c>
      <c r="D42" s="318">
        <v>0.39758499999694358</v>
      </c>
      <c r="E42" s="318">
        <v>0.3847908216929759</v>
      </c>
      <c r="F42" s="318">
        <v>0.3987506565237271</v>
      </c>
    </row>
    <row r="46" spans="2:9" x14ac:dyDescent="0.3">
      <c r="F46" s="317" t="s">
        <v>3335</v>
      </c>
    </row>
  </sheetData>
  <mergeCells count="1">
    <mergeCell ref="C4:D4"/>
  </mergeCells>
  <hyperlinks>
    <hyperlink ref="F46" location="Contents!A1" display="To Frontpage" xr:uid="{9AAB8740-0D03-430F-B281-4F6CE473A801}"/>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614C-552E-45EE-ACD3-34C98600318A}">
  <sheetPr>
    <pageSetUpPr fitToPage="1"/>
  </sheetPr>
  <dimension ref="A3:L133"/>
  <sheetViews>
    <sheetView zoomScale="85" zoomScaleNormal="85" workbookViewId="0"/>
  </sheetViews>
  <sheetFormatPr defaultRowHeight="16.5" x14ac:dyDescent="0.3"/>
  <cols>
    <col min="1" max="1" width="3.28515625" style="270" customWidth="1"/>
    <col min="2" max="2" width="57.140625" style="270" customWidth="1"/>
    <col min="3" max="3" width="15.85546875" style="270" customWidth="1"/>
    <col min="4" max="8" width="10.7109375" style="270" customWidth="1"/>
    <col min="9" max="9" width="10.85546875" style="270" customWidth="1"/>
    <col min="10" max="10" width="10.7109375" style="270" customWidth="1"/>
    <col min="11" max="11" width="9.140625" style="270"/>
    <col min="12" max="12" width="8.85546875" style="270" customWidth="1"/>
    <col min="13" max="16384" width="9.140625" style="270"/>
  </cols>
  <sheetData>
    <row r="3" spans="2:10" ht="12" customHeight="1" x14ac:dyDescent="0.3"/>
    <row r="4" spans="2:10" ht="18" x14ac:dyDescent="0.3">
      <c r="B4" s="418" t="s">
        <v>3451</v>
      </c>
      <c r="C4" s="417"/>
      <c r="D4" s="417"/>
      <c r="E4" s="417"/>
      <c r="F4" s="350"/>
      <c r="G4" s="350"/>
      <c r="H4" s="350"/>
      <c r="I4" s="350"/>
    </row>
    <row r="5" spans="2:10" ht="4.5" customHeight="1" x14ac:dyDescent="0.3">
      <c r="B5" s="436"/>
      <c r="C5" s="436"/>
      <c r="D5" s="436"/>
      <c r="E5" s="436"/>
      <c r="F5" s="436"/>
      <c r="G5" s="436"/>
      <c r="H5" s="436"/>
      <c r="I5" s="436"/>
    </row>
    <row r="6" spans="2:10" ht="5.25" customHeight="1" x14ac:dyDescent="0.3">
      <c r="B6" s="415"/>
      <c r="C6" s="415"/>
      <c r="D6" s="415"/>
      <c r="E6" s="415"/>
      <c r="F6" s="415"/>
      <c r="G6" s="415"/>
      <c r="H6" s="415"/>
      <c r="I6" s="415"/>
    </row>
    <row r="7" spans="2:10" x14ac:dyDescent="0.3">
      <c r="B7" s="414" t="s">
        <v>3438</v>
      </c>
      <c r="C7" s="413"/>
      <c r="D7" s="413"/>
      <c r="E7" s="413"/>
      <c r="F7" s="413"/>
      <c r="G7" s="345" t="s">
        <v>3359</v>
      </c>
      <c r="H7" s="345" t="s">
        <v>3358</v>
      </c>
      <c r="I7" s="345" t="s">
        <v>3357</v>
      </c>
      <c r="J7" s="345" t="s">
        <v>3356</v>
      </c>
    </row>
    <row r="8" spans="2:10" x14ac:dyDescent="0.3">
      <c r="B8" s="367" t="s">
        <v>3244</v>
      </c>
      <c r="G8" s="338">
        <v>232.20913198868226</v>
      </c>
      <c r="H8" s="338">
        <v>229.82513868088196</v>
      </c>
      <c r="I8" s="338">
        <v>227.14216905796061</v>
      </c>
      <c r="J8" s="338">
        <v>223.21410422964908</v>
      </c>
    </row>
    <row r="9" spans="2:10" x14ac:dyDescent="0.3">
      <c r="B9" s="367" t="s">
        <v>3450</v>
      </c>
      <c r="G9" s="435">
        <v>1.2353276147075216</v>
      </c>
      <c r="H9" s="435">
        <v>1.2624995204746177</v>
      </c>
      <c r="I9" s="435">
        <v>1.5772568958613129</v>
      </c>
      <c r="J9" s="435">
        <v>1.7970758252397412</v>
      </c>
    </row>
    <row r="10" spans="2:10" x14ac:dyDescent="0.3">
      <c r="B10" s="367" t="s">
        <v>3449</v>
      </c>
      <c r="G10" s="435">
        <v>25.513785397074564</v>
      </c>
      <c r="H10" s="435">
        <v>26.329507350423409</v>
      </c>
      <c r="I10" s="435">
        <v>25.011963741989046</v>
      </c>
      <c r="J10" s="435">
        <v>23.979073648110031</v>
      </c>
    </row>
    <row r="11" spans="2:10" x14ac:dyDescent="0.3">
      <c r="B11" s="367" t="s">
        <v>3448</v>
      </c>
      <c r="C11" s="367" t="s">
        <v>3447</v>
      </c>
      <c r="D11" s="367"/>
      <c r="E11" s="367"/>
      <c r="F11" s="367"/>
      <c r="G11" s="434">
        <v>0.11687530390722142</v>
      </c>
      <c r="H11" s="434">
        <v>0.12152777850083187</v>
      </c>
      <c r="I11" s="434">
        <v>0.12315642472324119</v>
      </c>
      <c r="J11" s="434">
        <v>0.12067224823607492</v>
      </c>
    </row>
    <row r="12" spans="2:10" x14ac:dyDescent="0.3">
      <c r="B12" s="376"/>
      <c r="C12" s="404" t="s">
        <v>3446</v>
      </c>
      <c r="D12" s="404"/>
      <c r="E12" s="404"/>
      <c r="F12" s="404"/>
      <c r="G12" s="433">
        <v>0.08</v>
      </c>
      <c r="H12" s="433">
        <v>0.08</v>
      </c>
      <c r="I12" s="433">
        <v>0.08</v>
      </c>
      <c r="J12" s="433">
        <v>0.08</v>
      </c>
    </row>
    <row r="13" spans="2:10" x14ac:dyDescent="0.3">
      <c r="B13" s="367" t="s">
        <v>3437</v>
      </c>
      <c r="G13" s="432">
        <v>210.95699999999999</v>
      </c>
      <c r="H13" s="432">
        <v>207.78700000000001</v>
      </c>
      <c r="I13" s="432">
        <v>205.42500000000001</v>
      </c>
      <c r="J13" s="432">
        <v>202.17400000000001</v>
      </c>
    </row>
    <row r="14" spans="2:10" x14ac:dyDescent="0.3">
      <c r="C14" s="367" t="s">
        <v>3445</v>
      </c>
      <c r="D14" s="367"/>
      <c r="E14" s="367"/>
      <c r="F14" s="367"/>
      <c r="G14" s="432">
        <v>0</v>
      </c>
      <c r="H14" s="432">
        <v>14.6</v>
      </c>
      <c r="I14" s="432">
        <v>5.2069999999999999</v>
      </c>
      <c r="J14" s="432">
        <v>5.2859999999999996</v>
      </c>
    </row>
    <row r="15" spans="2:10" x14ac:dyDescent="0.3">
      <c r="B15" s="367" t="s">
        <v>3444</v>
      </c>
      <c r="G15" s="432">
        <v>0</v>
      </c>
      <c r="H15" s="432">
        <v>0</v>
      </c>
      <c r="I15" s="432">
        <v>0</v>
      </c>
      <c r="J15" s="432">
        <v>0</v>
      </c>
    </row>
    <row r="16" spans="2:10" x14ac:dyDescent="0.3">
      <c r="B16" s="367" t="s">
        <v>3443</v>
      </c>
      <c r="G16" s="371">
        <v>4</v>
      </c>
      <c r="H16" s="371">
        <v>4</v>
      </c>
      <c r="I16" s="371">
        <v>4</v>
      </c>
      <c r="J16" s="371">
        <v>4</v>
      </c>
    </row>
    <row r="17" spans="1:10" x14ac:dyDescent="0.3">
      <c r="B17" s="367" t="s">
        <v>3234</v>
      </c>
      <c r="G17" s="371">
        <v>1.7174827915252087</v>
      </c>
      <c r="H17" s="371">
        <v>1.7113606514140864</v>
      </c>
      <c r="I17" s="371">
        <v>1.7289694170564172</v>
      </c>
      <c r="J17" s="371">
        <v>1.6903761595976283</v>
      </c>
    </row>
    <row r="18" spans="1:10" x14ac:dyDescent="0.3">
      <c r="A18" s="373"/>
      <c r="B18" s="431" t="s">
        <v>3232</v>
      </c>
      <c r="C18" s="421"/>
      <c r="D18" s="421"/>
      <c r="E18" s="421"/>
      <c r="F18" s="421"/>
      <c r="G18" s="430">
        <v>0</v>
      </c>
      <c r="H18" s="430">
        <v>0</v>
      </c>
      <c r="I18" s="430">
        <v>0</v>
      </c>
      <c r="J18" s="430">
        <v>0</v>
      </c>
    </row>
    <row r="19" spans="1:10" x14ac:dyDescent="0.3">
      <c r="B19" s="431" t="s">
        <v>3442</v>
      </c>
      <c r="C19" s="421"/>
      <c r="D19" s="421"/>
      <c r="E19" s="421"/>
      <c r="F19" s="421"/>
      <c r="G19" s="430">
        <v>17.467669285740687</v>
      </c>
      <c r="H19" s="430">
        <v>17.331071480756329</v>
      </c>
      <c r="I19" s="430">
        <v>17.793343235247193</v>
      </c>
      <c r="J19" s="430">
        <v>17.511868255802444</v>
      </c>
    </row>
    <row r="20" spans="1:10" x14ac:dyDescent="0.3">
      <c r="A20" s="373"/>
      <c r="B20" s="431" t="s">
        <v>3441</v>
      </c>
      <c r="C20" s="421"/>
      <c r="D20" s="421"/>
      <c r="E20" s="421"/>
      <c r="F20" s="421"/>
      <c r="G20" s="430">
        <v>17.467669285740687</v>
      </c>
      <c r="H20" s="430">
        <v>17.331071480756329</v>
      </c>
      <c r="I20" s="430">
        <v>17.793343235247193</v>
      </c>
      <c r="J20" s="430">
        <v>17.511868255802444</v>
      </c>
    </row>
    <row r="21" spans="1:10" x14ac:dyDescent="0.3">
      <c r="B21" s="429"/>
      <c r="C21" s="421"/>
      <c r="D21" s="421"/>
      <c r="E21" s="421"/>
      <c r="F21" s="421"/>
      <c r="G21" s="428"/>
      <c r="H21" s="428"/>
      <c r="I21" s="428"/>
      <c r="J21" s="428"/>
    </row>
    <row r="22" spans="1:10" x14ac:dyDescent="0.3">
      <c r="B22" s="427" t="s">
        <v>3440</v>
      </c>
      <c r="C22" s="426"/>
      <c r="D22" s="425"/>
      <c r="E22" s="425"/>
      <c r="F22" s="425"/>
      <c r="G22" s="423">
        <v>0</v>
      </c>
      <c r="H22" s="423">
        <v>0</v>
      </c>
      <c r="I22" s="424">
        <v>0</v>
      </c>
      <c r="J22" s="423">
        <v>0</v>
      </c>
    </row>
    <row r="23" spans="1:10" x14ac:dyDescent="0.3">
      <c r="B23" s="368"/>
      <c r="C23" s="422"/>
      <c r="D23" s="421"/>
      <c r="E23" s="421"/>
      <c r="F23" s="421"/>
      <c r="G23" s="420"/>
      <c r="H23" s="419"/>
      <c r="I23" s="419"/>
      <c r="J23" s="419"/>
    </row>
    <row r="24" spans="1:10" ht="21" customHeight="1" x14ac:dyDescent="0.3"/>
    <row r="25" spans="1:10" ht="18" x14ac:dyDescent="0.3">
      <c r="B25" s="418" t="s">
        <v>3439</v>
      </c>
      <c r="C25" s="417"/>
      <c r="D25" s="417"/>
      <c r="E25" s="417"/>
      <c r="F25" s="416"/>
      <c r="G25" s="350"/>
      <c r="H25" s="350"/>
      <c r="I25" s="350"/>
      <c r="J25" s="350"/>
    </row>
    <row r="26" spans="1:10" ht="5.25" customHeight="1" x14ac:dyDescent="0.3">
      <c r="B26" s="415"/>
      <c r="C26" s="415"/>
      <c r="D26" s="415"/>
      <c r="E26" s="415"/>
      <c r="F26" s="415"/>
      <c r="G26" s="415"/>
      <c r="H26" s="415"/>
      <c r="I26" s="415"/>
      <c r="J26" s="415"/>
    </row>
    <row r="27" spans="1:10" x14ac:dyDescent="0.3">
      <c r="B27" s="414" t="s">
        <v>3438</v>
      </c>
      <c r="C27" s="413"/>
      <c r="D27" s="413"/>
      <c r="E27" s="413"/>
      <c r="F27" s="413"/>
      <c r="G27" s="345" t="s">
        <v>3359</v>
      </c>
      <c r="H27" s="345" t="s">
        <v>3358</v>
      </c>
      <c r="I27" s="345" t="s">
        <v>3357</v>
      </c>
      <c r="J27" s="345" t="s">
        <v>3356</v>
      </c>
    </row>
    <row r="28" spans="1:10" x14ac:dyDescent="0.3">
      <c r="B28" s="367" t="s">
        <v>3437</v>
      </c>
      <c r="G28" s="410">
        <v>210.95699999999999</v>
      </c>
      <c r="H28" s="410">
        <v>207.78700000000001</v>
      </c>
      <c r="I28" s="410">
        <v>205.42500000000001</v>
      </c>
      <c r="J28" s="410">
        <v>202.17400000000001</v>
      </c>
    </row>
    <row r="29" spans="1:10" x14ac:dyDescent="0.3">
      <c r="B29" s="367" t="s">
        <v>3436</v>
      </c>
      <c r="G29" s="412"/>
      <c r="H29" s="410"/>
      <c r="I29" s="410"/>
      <c r="J29" s="410"/>
    </row>
    <row r="30" spans="1:10" x14ac:dyDescent="0.3">
      <c r="B30" s="367" t="s">
        <v>3435</v>
      </c>
      <c r="C30" s="367" t="s">
        <v>3434</v>
      </c>
      <c r="D30" s="367"/>
      <c r="E30" s="367"/>
      <c r="F30" s="367"/>
      <c r="G30" s="410">
        <v>0</v>
      </c>
      <c r="H30" s="410">
        <v>14.6</v>
      </c>
      <c r="I30" s="410">
        <v>5.2069999999999999</v>
      </c>
      <c r="J30" s="410">
        <v>5.2859999999999996</v>
      </c>
    </row>
    <row r="31" spans="1:10" x14ac:dyDescent="0.3">
      <c r="C31" s="367" t="s">
        <v>3433</v>
      </c>
      <c r="D31" s="367"/>
      <c r="E31" s="367"/>
      <c r="F31" s="367"/>
      <c r="G31" s="410">
        <v>35.100999999999999</v>
      </c>
      <c r="H31" s="410">
        <v>24.055</v>
      </c>
      <c r="I31" s="410">
        <v>25.411000000000001</v>
      </c>
      <c r="J31" s="410">
        <v>20.187999999999999</v>
      </c>
    </row>
    <row r="32" spans="1:10" x14ac:dyDescent="0.3">
      <c r="C32" s="355" t="s">
        <v>3432</v>
      </c>
      <c r="D32" s="355"/>
      <c r="E32" s="355"/>
      <c r="F32" s="355"/>
      <c r="G32" s="410">
        <v>0</v>
      </c>
      <c r="H32" s="411">
        <v>11.497999999999999</v>
      </c>
      <c r="I32" s="411">
        <v>12.778</v>
      </c>
      <c r="J32" s="411">
        <v>7.048</v>
      </c>
    </row>
    <row r="33" spans="2:10" x14ac:dyDescent="0.3">
      <c r="C33" s="355" t="s">
        <v>3431</v>
      </c>
      <c r="D33" s="355"/>
      <c r="E33" s="355"/>
      <c r="F33" s="355"/>
      <c r="G33" s="410">
        <v>38.502000000000002</v>
      </c>
      <c r="H33" s="411">
        <v>39.195</v>
      </c>
      <c r="I33" s="411">
        <v>40.106000000000002</v>
      </c>
      <c r="J33" s="411">
        <v>39.314</v>
      </c>
    </row>
    <row r="34" spans="2:10" x14ac:dyDescent="0.3">
      <c r="C34" s="355" t="s">
        <v>3430</v>
      </c>
      <c r="D34" s="355"/>
      <c r="E34" s="355"/>
      <c r="F34" s="355"/>
      <c r="G34" s="412">
        <v>31.539000000000001</v>
      </c>
      <c r="H34" s="411">
        <v>31.411999999999999</v>
      </c>
      <c r="I34" s="411">
        <v>29.992000000000001</v>
      </c>
      <c r="J34" s="411">
        <v>39.268000000000001</v>
      </c>
    </row>
    <row r="35" spans="2:10" x14ac:dyDescent="0.3">
      <c r="C35" s="355" t="s">
        <v>3429</v>
      </c>
      <c r="D35" s="355"/>
      <c r="E35" s="355"/>
      <c r="F35" s="355"/>
      <c r="G35" s="410">
        <v>29.373000000000001</v>
      </c>
      <c r="H35" s="411">
        <v>29.86</v>
      </c>
      <c r="I35" s="411">
        <v>29.978999999999999</v>
      </c>
      <c r="J35" s="411">
        <v>27.012</v>
      </c>
    </row>
    <row r="36" spans="2:10" x14ac:dyDescent="0.3">
      <c r="C36" s="355" t="s">
        <v>3428</v>
      </c>
      <c r="D36" s="355"/>
      <c r="E36" s="355"/>
      <c r="F36" s="355"/>
      <c r="G36" s="410">
        <v>30.875</v>
      </c>
      <c r="H36" s="411">
        <v>11.053000000000001</v>
      </c>
      <c r="I36" s="411">
        <v>15.609</v>
      </c>
      <c r="J36" s="411">
        <v>17.388000000000002</v>
      </c>
    </row>
    <row r="37" spans="2:10" x14ac:dyDescent="0.3">
      <c r="C37" s="367" t="s">
        <v>3427</v>
      </c>
      <c r="D37" s="367"/>
      <c r="E37" s="367"/>
      <c r="F37" s="367"/>
      <c r="G37" s="410">
        <v>0.16300000000000001</v>
      </c>
      <c r="H37" s="409">
        <v>0.14000000000000001</v>
      </c>
      <c r="I37" s="409">
        <v>0.14599999999999999</v>
      </c>
      <c r="J37" s="409">
        <v>0.154</v>
      </c>
    </row>
    <row r="38" spans="2:10" x14ac:dyDescent="0.3">
      <c r="C38" s="367" t="s">
        <v>3426</v>
      </c>
      <c r="D38" s="367"/>
      <c r="E38" s="367"/>
      <c r="F38" s="367"/>
      <c r="G38" s="410">
        <v>12.587999999999999</v>
      </c>
      <c r="H38" s="409">
        <v>12.935</v>
      </c>
      <c r="I38" s="409">
        <v>13.33</v>
      </c>
      <c r="J38" s="409">
        <v>13.750999999999999</v>
      </c>
    </row>
    <row r="39" spans="2:10" x14ac:dyDescent="0.3">
      <c r="C39" s="367" t="s">
        <v>3425</v>
      </c>
      <c r="D39" s="367"/>
      <c r="E39" s="367"/>
      <c r="F39" s="367"/>
      <c r="G39" s="410">
        <v>32.817</v>
      </c>
      <c r="H39" s="409">
        <v>33.040999999999997</v>
      </c>
      <c r="I39" s="409">
        <v>32.866999999999997</v>
      </c>
      <c r="J39" s="409">
        <v>32.765000000000001</v>
      </c>
    </row>
    <row r="40" spans="2:10" x14ac:dyDescent="0.3">
      <c r="B40" s="367" t="s">
        <v>3424</v>
      </c>
      <c r="C40" s="367" t="s">
        <v>3423</v>
      </c>
      <c r="D40" s="367"/>
      <c r="E40" s="367"/>
      <c r="F40" s="367"/>
      <c r="G40" s="406">
        <v>0.39200000000000002</v>
      </c>
      <c r="H40" s="406">
        <v>0.38800000000000001</v>
      </c>
      <c r="I40" s="406">
        <v>0.38800000000000001</v>
      </c>
      <c r="J40" s="406">
        <v>0.38700000000000001</v>
      </c>
    </row>
    <row r="41" spans="2:10" x14ac:dyDescent="0.3">
      <c r="C41" s="408" t="s">
        <v>3422</v>
      </c>
      <c r="D41" s="367"/>
      <c r="E41" s="367"/>
      <c r="F41" s="367"/>
      <c r="G41" s="406">
        <v>0.60799999999999998</v>
      </c>
      <c r="H41" s="406">
        <v>0.61199999999999999</v>
      </c>
      <c r="I41" s="406">
        <v>0.61199999999999999</v>
      </c>
      <c r="J41" s="406">
        <v>0.61299999999999999</v>
      </c>
    </row>
    <row r="42" spans="2:10" x14ac:dyDescent="0.3">
      <c r="C42" s="367" t="s">
        <v>3421</v>
      </c>
      <c r="D42" s="367"/>
      <c r="E42" s="367"/>
      <c r="F42" s="367"/>
      <c r="G42" s="399"/>
      <c r="H42" s="399"/>
      <c r="I42" s="399"/>
      <c r="J42" s="399"/>
    </row>
    <row r="43" spans="2:10" x14ac:dyDescent="0.3">
      <c r="B43" s="367" t="s">
        <v>3420</v>
      </c>
      <c r="C43" s="367" t="s">
        <v>3419</v>
      </c>
      <c r="D43" s="367"/>
      <c r="E43" s="367"/>
      <c r="F43" s="367"/>
      <c r="G43" s="407">
        <v>0.434</v>
      </c>
      <c r="H43" s="407">
        <v>0.436</v>
      </c>
      <c r="I43" s="407">
        <v>0.437</v>
      </c>
      <c r="J43" s="407">
        <v>0.441</v>
      </c>
    </row>
    <row r="44" spans="2:10" x14ac:dyDescent="0.3">
      <c r="C44" s="367" t="s">
        <v>3418</v>
      </c>
      <c r="D44" s="367"/>
      <c r="E44" s="367"/>
      <c r="F44" s="367"/>
      <c r="G44" s="407">
        <v>0.56599999999999995</v>
      </c>
      <c r="H44" s="407">
        <v>0.56399999999999995</v>
      </c>
      <c r="I44" s="407">
        <v>0.56299999999999994</v>
      </c>
      <c r="J44" s="407">
        <v>0.55900000000000005</v>
      </c>
    </row>
    <row r="45" spans="2:10" x14ac:dyDescent="0.3">
      <c r="C45" s="367" t="s">
        <v>3417</v>
      </c>
      <c r="D45" s="367"/>
      <c r="E45" s="367"/>
      <c r="F45" s="367"/>
      <c r="G45" s="399"/>
      <c r="H45" s="399"/>
      <c r="I45" s="399"/>
      <c r="J45" s="399"/>
    </row>
    <row r="46" spans="2:10" x14ac:dyDescent="0.3">
      <c r="B46" s="367" t="s">
        <v>3416</v>
      </c>
      <c r="C46" s="367" t="s">
        <v>214</v>
      </c>
      <c r="D46" s="367"/>
      <c r="E46" s="367"/>
      <c r="F46" s="367"/>
      <c r="G46" s="406">
        <v>0.997</v>
      </c>
      <c r="H46" s="406">
        <v>0.997</v>
      </c>
      <c r="I46" s="406">
        <v>0.997</v>
      </c>
      <c r="J46" s="406">
        <v>0.997</v>
      </c>
    </row>
    <row r="47" spans="2:10" x14ac:dyDescent="0.3">
      <c r="C47" s="367" t="s">
        <v>201</v>
      </c>
      <c r="D47" s="367"/>
      <c r="E47" s="367"/>
      <c r="F47" s="367"/>
      <c r="G47" s="406">
        <v>3.0000000000000001E-3</v>
      </c>
      <c r="H47" s="406">
        <v>3.0000000000000001E-3</v>
      </c>
      <c r="I47" s="406">
        <v>3.0000000000000001E-3</v>
      </c>
      <c r="J47" s="406">
        <v>3.0000000000000001E-3</v>
      </c>
    </row>
    <row r="48" spans="2:10" x14ac:dyDescent="0.3">
      <c r="C48" s="367" t="s">
        <v>220</v>
      </c>
      <c r="D48" s="367"/>
      <c r="E48" s="367"/>
      <c r="F48" s="367"/>
      <c r="G48" s="382">
        <v>0</v>
      </c>
      <c r="H48" s="382">
        <v>0</v>
      </c>
      <c r="I48" s="382">
        <v>0</v>
      </c>
      <c r="J48" s="382">
        <v>0</v>
      </c>
    </row>
    <row r="49" spans="2:11" x14ac:dyDescent="0.3">
      <c r="C49" s="367" t="s">
        <v>1547</v>
      </c>
      <c r="D49" s="367"/>
      <c r="E49" s="367"/>
      <c r="F49" s="367"/>
      <c r="G49" s="382">
        <v>0</v>
      </c>
      <c r="H49" s="382">
        <v>0</v>
      </c>
      <c r="I49" s="382">
        <v>0</v>
      </c>
      <c r="J49" s="382">
        <v>0</v>
      </c>
    </row>
    <row r="50" spans="2:11" x14ac:dyDescent="0.3">
      <c r="C50" s="367" t="s">
        <v>205</v>
      </c>
      <c r="D50" s="367"/>
      <c r="E50" s="367"/>
      <c r="F50" s="367"/>
      <c r="G50" s="382">
        <v>0</v>
      </c>
      <c r="H50" s="382">
        <v>0</v>
      </c>
      <c r="I50" s="382">
        <v>0</v>
      </c>
      <c r="J50" s="382">
        <v>0</v>
      </c>
    </row>
    <row r="51" spans="2:11" x14ac:dyDescent="0.3">
      <c r="C51" s="367" t="s">
        <v>1549</v>
      </c>
      <c r="D51" s="367"/>
      <c r="E51" s="367"/>
      <c r="F51" s="367"/>
      <c r="G51" s="382">
        <v>0</v>
      </c>
      <c r="H51" s="382">
        <v>0</v>
      </c>
      <c r="I51" s="382">
        <v>0</v>
      </c>
      <c r="J51" s="382">
        <v>0</v>
      </c>
    </row>
    <row r="52" spans="2:11" x14ac:dyDescent="0.3">
      <c r="C52" s="367" t="s">
        <v>134</v>
      </c>
      <c r="D52" s="367"/>
      <c r="E52" s="367"/>
      <c r="F52" s="367"/>
      <c r="G52" s="382">
        <v>0</v>
      </c>
      <c r="H52" s="382">
        <v>0</v>
      </c>
      <c r="I52" s="382">
        <v>0</v>
      </c>
      <c r="J52" s="382">
        <v>0</v>
      </c>
    </row>
    <row r="53" spans="2:11" x14ac:dyDescent="0.3">
      <c r="B53" s="367" t="s">
        <v>3415</v>
      </c>
      <c r="G53" s="405">
        <v>1</v>
      </c>
      <c r="H53" s="405">
        <v>1</v>
      </c>
      <c r="I53" s="405">
        <v>1</v>
      </c>
      <c r="J53" s="405">
        <v>1</v>
      </c>
    </row>
    <row r="54" spans="2:11" x14ac:dyDescent="0.3">
      <c r="B54" s="367" t="s">
        <v>3414</v>
      </c>
      <c r="G54" s="405">
        <v>1</v>
      </c>
      <c r="H54" s="405">
        <v>1</v>
      </c>
      <c r="I54" s="405">
        <v>1</v>
      </c>
      <c r="J54" s="405">
        <v>1</v>
      </c>
    </row>
    <row r="55" spans="2:11" x14ac:dyDescent="0.3">
      <c r="B55" s="367" t="s">
        <v>3413</v>
      </c>
      <c r="G55" s="405">
        <v>1</v>
      </c>
      <c r="H55" s="405">
        <v>1</v>
      </c>
      <c r="I55" s="405">
        <v>1</v>
      </c>
      <c r="J55" s="405">
        <v>1</v>
      </c>
    </row>
    <row r="56" spans="2:11" x14ac:dyDescent="0.3">
      <c r="B56" s="367" t="s">
        <v>3412</v>
      </c>
      <c r="C56" s="367" t="s">
        <v>3411</v>
      </c>
      <c r="D56" s="367"/>
      <c r="E56" s="367"/>
      <c r="F56" s="367"/>
      <c r="G56" s="365" t="s">
        <v>3408</v>
      </c>
      <c r="H56" s="366" t="s">
        <v>3408</v>
      </c>
      <c r="I56" s="366" t="s">
        <v>3408</v>
      </c>
      <c r="J56" s="365" t="s">
        <v>3408</v>
      </c>
    </row>
    <row r="57" spans="2:11" x14ac:dyDescent="0.3">
      <c r="C57" s="367" t="s">
        <v>3410</v>
      </c>
      <c r="D57" s="367"/>
      <c r="E57" s="367"/>
      <c r="F57" s="367"/>
      <c r="G57" s="365" t="s">
        <v>3401</v>
      </c>
      <c r="H57" s="366" t="s">
        <v>3401</v>
      </c>
      <c r="I57" s="366" t="s">
        <v>3401</v>
      </c>
      <c r="J57" s="365" t="s">
        <v>3401</v>
      </c>
    </row>
    <row r="58" spans="2:11" x14ac:dyDescent="0.3">
      <c r="B58" s="376"/>
      <c r="C58" s="404" t="s">
        <v>3409</v>
      </c>
      <c r="D58" s="404"/>
      <c r="E58" s="404"/>
      <c r="F58" s="404"/>
      <c r="G58" s="402" t="s">
        <v>3408</v>
      </c>
      <c r="H58" s="403" t="s">
        <v>3408</v>
      </c>
      <c r="I58" s="403" t="s">
        <v>3408</v>
      </c>
      <c r="J58" s="402" t="s">
        <v>3408</v>
      </c>
    </row>
    <row r="59" spans="2:11" ht="18" customHeight="1" x14ac:dyDescent="0.3">
      <c r="C59" s="367"/>
      <c r="D59" s="367"/>
      <c r="E59" s="367"/>
      <c r="F59" s="365"/>
      <c r="G59" s="366"/>
      <c r="H59" s="366"/>
      <c r="I59" s="365"/>
    </row>
    <row r="60" spans="2:11" ht="18" x14ac:dyDescent="0.3">
      <c r="B60" s="401" t="s">
        <v>3407</v>
      </c>
      <c r="C60" s="401"/>
      <c r="D60" s="401"/>
      <c r="E60" s="367"/>
      <c r="F60" s="365"/>
      <c r="G60" s="366"/>
      <c r="H60" s="366"/>
      <c r="I60" s="365"/>
      <c r="J60" s="373"/>
    </row>
    <row r="61" spans="2:11" ht="18" x14ac:dyDescent="0.3">
      <c r="B61" s="359"/>
      <c r="C61" s="359"/>
      <c r="D61" s="359"/>
      <c r="E61" s="359"/>
      <c r="F61" s="359"/>
      <c r="G61" s="359"/>
      <c r="H61" s="359"/>
      <c r="I61" s="359"/>
      <c r="J61" s="359"/>
      <c r="K61" s="359"/>
    </row>
    <row r="62" spans="2:11" x14ac:dyDescent="0.3">
      <c r="B62" s="315" t="s">
        <v>3406</v>
      </c>
      <c r="K62" s="373"/>
    </row>
    <row r="63" spans="2:11" x14ac:dyDescent="0.3">
      <c r="B63" s="395" t="s">
        <v>3405</v>
      </c>
      <c r="C63" s="397" t="s">
        <v>3401</v>
      </c>
      <c r="D63" s="397" t="s">
        <v>3400</v>
      </c>
      <c r="E63" s="397" t="s">
        <v>3399</v>
      </c>
      <c r="F63" s="397" t="s">
        <v>3398</v>
      </c>
      <c r="G63" s="397" t="s">
        <v>3397</v>
      </c>
      <c r="H63" s="397" t="s">
        <v>3396</v>
      </c>
      <c r="I63" s="397" t="s">
        <v>3395</v>
      </c>
      <c r="J63" s="397" t="s">
        <v>3394</v>
      </c>
      <c r="K63" s="397" t="s">
        <v>3393</v>
      </c>
    </row>
    <row r="64" spans="2:11" x14ac:dyDescent="0.3">
      <c r="B64" s="270" t="s">
        <v>3404</v>
      </c>
      <c r="D64" s="382"/>
      <c r="E64" s="382"/>
      <c r="F64" s="382"/>
      <c r="G64" s="382"/>
      <c r="H64" s="382"/>
      <c r="I64" s="382"/>
      <c r="J64" s="382"/>
      <c r="K64" s="382"/>
    </row>
    <row r="65" spans="2:11" x14ac:dyDescent="0.3">
      <c r="B65" s="270" t="s">
        <v>3390</v>
      </c>
      <c r="C65" s="386">
        <v>6.9477889852253405</v>
      </c>
      <c r="D65" s="382">
        <v>0</v>
      </c>
      <c r="E65" s="382">
        <v>0</v>
      </c>
      <c r="F65" s="382">
        <v>0</v>
      </c>
      <c r="G65" s="382">
        <v>0</v>
      </c>
      <c r="H65" s="382">
        <v>0</v>
      </c>
      <c r="I65" s="382">
        <v>0</v>
      </c>
      <c r="J65" s="382">
        <v>0</v>
      </c>
      <c r="K65" s="382">
        <v>0</v>
      </c>
    </row>
    <row r="66" spans="2:11" x14ac:dyDescent="0.3">
      <c r="B66" s="270" t="s">
        <v>3389</v>
      </c>
      <c r="C66" s="386">
        <v>17.394149800469219</v>
      </c>
      <c r="D66" s="382">
        <v>0</v>
      </c>
      <c r="E66" s="382">
        <v>0</v>
      </c>
      <c r="F66" s="382">
        <v>0</v>
      </c>
      <c r="G66" s="382">
        <v>0</v>
      </c>
      <c r="H66" s="382">
        <v>0</v>
      </c>
      <c r="I66" s="382">
        <v>0</v>
      </c>
      <c r="J66" s="382">
        <v>0</v>
      </c>
      <c r="K66" s="382">
        <v>0</v>
      </c>
    </row>
    <row r="67" spans="2:11" x14ac:dyDescent="0.3">
      <c r="B67" s="376" t="s">
        <v>3380</v>
      </c>
      <c r="C67" s="396">
        <v>4.6615306950000004E-2</v>
      </c>
      <c r="D67" s="382">
        <v>0</v>
      </c>
      <c r="E67" s="382">
        <v>0</v>
      </c>
      <c r="F67" s="382">
        <v>0</v>
      </c>
      <c r="G67" s="382">
        <v>0</v>
      </c>
      <c r="H67" s="382">
        <v>0</v>
      </c>
      <c r="I67" s="382">
        <v>0</v>
      </c>
      <c r="J67" s="382">
        <v>0</v>
      </c>
      <c r="K67" s="382">
        <v>0</v>
      </c>
    </row>
    <row r="68" spans="2:11" x14ac:dyDescent="0.3">
      <c r="B68" s="376" t="s">
        <v>136</v>
      </c>
      <c r="C68" s="396">
        <v>24.388554092644558</v>
      </c>
      <c r="D68" s="380">
        <v>0</v>
      </c>
      <c r="E68" s="380">
        <v>0</v>
      </c>
      <c r="F68" s="380">
        <v>0</v>
      </c>
      <c r="G68" s="380">
        <v>0</v>
      </c>
      <c r="H68" s="380">
        <v>0</v>
      </c>
      <c r="I68" s="380">
        <v>0</v>
      </c>
      <c r="J68" s="380">
        <v>0</v>
      </c>
      <c r="K68" s="380">
        <v>0</v>
      </c>
    </row>
    <row r="69" spans="2:11" x14ac:dyDescent="0.3">
      <c r="C69" s="400"/>
    </row>
    <row r="70" spans="2:11" x14ac:dyDescent="0.3">
      <c r="B70" s="315" t="s">
        <v>3403</v>
      </c>
    </row>
    <row r="71" spans="2:11" x14ac:dyDescent="0.3">
      <c r="B71" s="395" t="s">
        <v>3402</v>
      </c>
      <c r="C71" s="397" t="s">
        <v>3401</v>
      </c>
      <c r="D71" s="397" t="s">
        <v>3400</v>
      </c>
      <c r="E71" s="397" t="s">
        <v>3399</v>
      </c>
      <c r="F71" s="397" t="s">
        <v>3398</v>
      </c>
      <c r="G71" s="397" t="s">
        <v>3397</v>
      </c>
      <c r="H71" s="397" t="s">
        <v>3396</v>
      </c>
      <c r="I71" s="397" t="s">
        <v>3395</v>
      </c>
      <c r="J71" s="397" t="s">
        <v>3394</v>
      </c>
      <c r="K71" s="397" t="s">
        <v>3393</v>
      </c>
    </row>
    <row r="72" spans="2:11" x14ac:dyDescent="0.3">
      <c r="B72" s="270" t="s">
        <v>3388</v>
      </c>
      <c r="C72" s="392">
        <v>2.1319382323557736</v>
      </c>
      <c r="D72" s="382">
        <v>0</v>
      </c>
      <c r="E72" s="382">
        <v>0</v>
      </c>
      <c r="F72" s="382">
        <v>0</v>
      </c>
      <c r="G72" s="382">
        <v>0</v>
      </c>
      <c r="H72" s="382">
        <v>0</v>
      </c>
      <c r="I72" s="382">
        <v>0</v>
      </c>
      <c r="J72" s="382">
        <v>0</v>
      </c>
      <c r="K72" s="382">
        <v>0</v>
      </c>
    </row>
    <row r="73" spans="2:11" x14ac:dyDescent="0.3">
      <c r="B73" s="270" t="s">
        <v>3387</v>
      </c>
      <c r="C73" s="382">
        <v>0</v>
      </c>
      <c r="D73" s="382">
        <v>0</v>
      </c>
      <c r="E73" s="382">
        <v>0</v>
      </c>
      <c r="F73" s="382">
        <v>0</v>
      </c>
      <c r="G73" s="382">
        <v>0</v>
      </c>
      <c r="H73" s="382">
        <v>0</v>
      </c>
      <c r="I73" s="382">
        <v>0</v>
      </c>
      <c r="J73" s="382">
        <v>0</v>
      </c>
      <c r="K73" s="382">
        <v>0</v>
      </c>
    </row>
    <row r="74" spans="2:11" x14ac:dyDescent="0.3">
      <c r="B74" s="270" t="s">
        <v>2655</v>
      </c>
      <c r="C74" s="386">
        <v>20.560458937758121</v>
      </c>
      <c r="D74" s="270">
        <v>0</v>
      </c>
      <c r="E74" s="270">
        <v>0</v>
      </c>
      <c r="F74" s="270">
        <v>0</v>
      </c>
      <c r="G74" s="399">
        <v>0</v>
      </c>
      <c r="H74" s="399">
        <v>0</v>
      </c>
      <c r="I74" s="399">
        <v>0</v>
      </c>
      <c r="J74" s="399">
        <v>0</v>
      </c>
      <c r="K74" s="399">
        <v>0</v>
      </c>
    </row>
    <row r="75" spans="2:11" x14ac:dyDescent="0.3">
      <c r="B75" s="370" t="s">
        <v>2656</v>
      </c>
      <c r="C75" s="398">
        <v>0</v>
      </c>
      <c r="D75" s="397">
        <v>0</v>
      </c>
      <c r="E75" s="397">
        <v>0</v>
      </c>
      <c r="F75" s="397">
        <v>0</v>
      </c>
      <c r="G75" s="376">
        <v>0</v>
      </c>
      <c r="H75" s="376">
        <v>0</v>
      </c>
      <c r="I75" s="376">
        <v>0</v>
      </c>
      <c r="J75" s="382">
        <v>0</v>
      </c>
      <c r="K75" s="382">
        <v>0</v>
      </c>
    </row>
    <row r="76" spans="2:11" x14ac:dyDescent="0.3">
      <c r="B76" s="376" t="s">
        <v>136</v>
      </c>
      <c r="C76" s="396">
        <v>22.692397170113892</v>
      </c>
      <c r="D76" s="376">
        <v>0</v>
      </c>
      <c r="E76" s="376">
        <v>0</v>
      </c>
      <c r="F76" s="376">
        <v>0</v>
      </c>
      <c r="G76" s="376">
        <v>0</v>
      </c>
      <c r="H76" s="376">
        <v>0</v>
      </c>
      <c r="I76" s="376">
        <v>0</v>
      </c>
      <c r="J76" s="380">
        <v>0</v>
      </c>
      <c r="K76" s="380">
        <v>0</v>
      </c>
    </row>
    <row r="77" spans="2:11" x14ac:dyDescent="0.3">
      <c r="C77" s="386"/>
    </row>
    <row r="78" spans="2:11" x14ac:dyDescent="0.3">
      <c r="B78" s="315" t="s">
        <v>3392</v>
      </c>
    </row>
    <row r="79" spans="2:11" x14ac:dyDescent="0.3">
      <c r="B79" s="395" t="s">
        <v>3391</v>
      </c>
      <c r="C79" s="376" t="s">
        <v>3390</v>
      </c>
      <c r="D79" s="376" t="s">
        <v>3389</v>
      </c>
      <c r="E79" s="376" t="s">
        <v>3380</v>
      </c>
      <c r="F79" s="376" t="s">
        <v>136</v>
      </c>
    </row>
    <row r="80" spans="2:11" x14ac:dyDescent="0.3">
      <c r="B80" s="270" t="s">
        <v>3388</v>
      </c>
      <c r="C80" s="392">
        <v>1.4231064921999828</v>
      </c>
      <c r="D80" s="394">
        <v>0.26808766899298442</v>
      </c>
      <c r="E80" s="394">
        <v>0</v>
      </c>
      <c r="F80" s="394">
        <v>1.6911941611929673</v>
      </c>
    </row>
    <row r="81" spans="2:12" x14ac:dyDescent="0.3">
      <c r="B81" s="270" t="s">
        <v>3387</v>
      </c>
      <c r="C81" s="394">
        <v>0</v>
      </c>
      <c r="D81" s="394">
        <v>0</v>
      </c>
      <c r="E81" s="394">
        <v>0</v>
      </c>
      <c r="F81" s="394">
        <v>0</v>
      </c>
    </row>
    <row r="82" spans="2:12" x14ac:dyDescent="0.3">
      <c r="B82" s="270" t="s">
        <v>2655</v>
      </c>
      <c r="C82" s="393">
        <v>5.5246824930253577</v>
      </c>
      <c r="D82" s="392">
        <v>17.126062131476235</v>
      </c>
      <c r="E82" s="392">
        <v>4.6615306950000004E-2</v>
      </c>
      <c r="F82" s="392">
        <v>22.69735993145159</v>
      </c>
    </row>
    <row r="83" spans="2:12" x14ac:dyDescent="0.3">
      <c r="B83" s="370" t="s">
        <v>2656</v>
      </c>
      <c r="C83" s="391">
        <v>0</v>
      </c>
      <c r="D83" s="390"/>
      <c r="E83" s="390">
        <v>0</v>
      </c>
      <c r="F83" s="390">
        <v>0</v>
      </c>
    </row>
    <row r="84" spans="2:12" x14ac:dyDescent="0.3">
      <c r="B84" s="376" t="s">
        <v>136</v>
      </c>
      <c r="C84" s="391">
        <v>6.9477889852253405</v>
      </c>
      <c r="D84" s="390">
        <v>17.394149800469219</v>
      </c>
      <c r="E84" s="390">
        <v>4.6615306950000004E-2</v>
      </c>
      <c r="F84" s="390">
        <v>24.388554092644558</v>
      </c>
    </row>
    <row r="85" spans="2:12" x14ac:dyDescent="0.3">
      <c r="C85" s="386"/>
    </row>
    <row r="86" spans="2:12" x14ac:dyDescent="0.3">
      <c r="B86" s="315" t="s">
        <v>3386</v>
      </c>
      <c r="L86" s="362"/>
    </row>
    <row r="87" spans="2:12" x14ac:dyDescent="0.3">
      <c r="B87" s="389" t="s">
        <v>3385</v>
      </c>
      <c r="C87" s="389"/>
      <c r="D87" s="389"/>
      <c r="E87" s="389"/>
      <c r="F87" s="388">
        <v>24.388554092644558</v>
      </c>
    </row>
    <row r="88" spans="2:12" x14ac:dyDescent="0.3">
      <c r="B88" s="387"/>
      <c r="C88" s="387"/>
      <c r="D88" s="387"/>
      <c r="E88" s="387"/>
      <c r="F88" s="386"/>
    </row>
    <row r="89" spans="2:12" x14ac:dyDescent="0.3">
      <c r="B89" s="372"/>
      <c r="C89" s="372"/>
      <c r="D89" s="372"/>
    </row>
    <row r="90" spans="2:12" x14ac:dyDescent="0.3">
      <c r="B90" s="385" t="s">
        <v>3384</v>
      </c>
      <c r="C90" s="384"/>
      <c r="D90" s="372"/>
    </row>
    <row r="91" spans="2:12" x14ac:dyDescent="0.3">
      <c r="B91" s="383" t="s">
        <v>3382</v>
      </c>
      <c r="C91" s="382">
        <v>0</v>
      </c>
      <c r="D91" s="372"/>
    </row>
    <row r="92" spans="2:12" x14ac:dyDescent="0.3">
      <c r="B92" s="372" t="s">
        <v>3381</v>
      </c>
      <c r="C92" s="382">
        <v>0</v>
      </c>
      <c r="D92" s="372"/>
    </row>
    <row r="93" spans="2:12" x14ac:dyDescent="0.3">
      <c r="B93" s="370" t="s">
        <v>3380</v>
      </c>
      <c r="C93" s="382">
        <v>0</v>
      </c>
      <c r="D93" s="372"/>
    </row>
    <row r="94" spans="2:12" x14ac:dyDescent="0.3">
      <c r="B94" s="381" t="s">
        <v>136</v>
      </c>
      <c r="C94" s="380">
        <v>0</v>
      </c>
      <c r="D94" s="372"/>
    </row>
    <row r="95" spans="2:12" x14ac:dyDescent="0.3">
      <c r="B95" s="372"/>
      <c r="C95" s="372"/>
      <c r="D95" s="372"/>
    </row>
    <row r="96" spans="2:12" x14ac:dyDescent="0.3">
      <c r="B96" s="385" t="s">
        <v>3383</v>
      </c>
      <c r="C96" s="384"/>
      <c r="D96" s="372"/>
    </row>
    <row r="97" spans="2:9" x14ac:dyDescent="0.3">
      <c r="B97" s="383" t="s">
        <v>3382</v>
      </c>
      <c r="C97" s="382">
        <v>0</v>
      </c>
      <c r="D97" s="372"/>
    </row>
    <row r="98" spans="2:9" x14ac:dyDescent="0.3">
      <c r="B98" s="372" t="s">
        <v>3381</v>
      </c>
      <c r="C98" s="382">
        <v>0</v>
      </c>
      <c r="D98" s="372"/>
    </row>
    <row r="99" spans="2:9" x14ac:dyDescent="0.3">
      <c r="B99" s="370" t="s">
        <v>3380</v>
      </c>
      <c r="C99" s="382">
        <v>0</v>
      </c>
      <c r="D99" s="372"/>
    </row>
    <row r="100" spans="2:9" x14ac:dyDescent="0.3">
      <c r="B100" s="381" t="s">
        <v>136</v>
      </c>
      <c r="C100" s="380">
        <v>0</v>
      </c>
      <c r="D100" s="372"/>
    </row>
    <row r="101" spans="2:9" x14ac:dyDescent="0.3">
      <c r="B101" s="372"/>
      <c r="C101" s="379"/>
      <c r="D101" s="372"/>
    </row>
    <row r="102" spans="2:9" ht="18" x14ac:dyDescent="0.3">
      <c r="B102" s="360" t="s">
        <v>3379</v>
      </c>
      <c r="C102" s="360"/>
      <c r="D102" s="360"/>
      <c r="E102" s="360"/>
      <c r="F102" s="360"/>
    </row>
    <row r="103" spans="2:9" ht="18" x14ac:dyDescent="0.3">
      <c r="B103" s="359"/>
      <c r="C103" s="378"/>
      <c r="D103" s="377"/>
      <c r="E103" s="377"/>
      <c r="F103" s="377"/>
    </row>
    <row r="104" spans="2:9" x14ac:dyDescent="0.3">
      <c r="B104" s="376" t="s">
        <v>3378</v>
      </c>
      <c r="C104" s="375" t="s">
        <v>3377</v>
      </c>
    </row>
    <row r="105" spans="2:9" x14ac:dyDescent="0.3">
      <c r="B105" s="372" t="s">
        <v>3376</v>
      </c>
      <c r="C105" s="374">
        <v>1</v>
      </c>
      <c r="D105" s="373"/>
    </row>
    <row r="106" spans="2:9" x14ac:dyDescent="0.3">
      <c r="B106" s="372" t="s">
        <v>3375</v>
      </c>
      <c r="C106" s="371">
        <v>0</v>
      </c>
    </row>
    <row r="107" spans="2:9" x14ac:dyDescent="0.3">
      <c r="B107" s="372" t="s">
        <v>3374</v>
      </c>
      <c r="C107" s="371">
        <v>0</v>
      </c>
    </row>
    <row r="108" spans="2:9" x14ac:dyDescent="0.3">
      <c r="B108" s="372" t="s">
        <v>3373</v>
      </c>
      <c r="C108" s="371">
        <v>0</v>
      </c>
    </row>
    <row r="109" spans="2:9" x14ac:dyDescent="0.3">
      <c r="B109" s="372" t="s">
        <v>3372</v>
      </c>
      <c r="C109" s="371">
        <v>0</v>
      </c>
    </row>
    <row r="110" spans="2:9" x14ac:dyDescent="0.3">
      <c r="B110" s="372" t="s">
        <v>3371</v>
      </c>
      <c r="C110" s="371">
        <v>0</v>
      </c>
    </row>
    <row r="111" spans="2:9" x14ac:dyDescent="0.3">
      <c r="B111" s="370" t="s">
        <v>3370</v>
      </c>
      <c r="C111" s="369">
        <v>0</v>
      </c>
    </row>
    <row r="112" spans="2:9" x14ac:dyDescent="0.3">
      <c r="C112" s="367"/>
      <c r="D112" s="367"/>
      <c r="E112" s="367"/>
      <c r="F112" s="365"/>
      <c r="G112" s="366"/>
      <c r="H112" s="366"/>
      <c r="I112" s="365"/>
    </row>
    <row r="113" spans="2:9" x14ac:dyDescent="0.3">
      <c r="B113" s="368"/>
      <c r="C113" s="367"/>
      <c r="D113" s="367"/>
      <c r="E113" s="367"/>
      <c r="F113" s="365"/>
      <c r="G113" s="366"/>
      <c r="H113" s="366"/>
      <c r="I113" s="365"/>
    </row>
    <row r="115" spans="2:9" ht="18" x14ac:dyDescent="0.3">
      <c r="B115" s="360" t="s">
        <v>3369</v>
      </c>
      <c r="C115" s="360"/>
      <c r="D115" s="360"/>
      <c r="E115" s="360"/>
      <c r="F115" s="360"/>
    </row>
    <row r="116" spans="2:9" ht="18" x14ac:dyDescent="0.3">
      <c r="B116" s="359"/>
      <c r="C116" s="358" t="s">
        <v>3366</v>
      </c>
      <c r="D116" s="358"/>
      <c r="E116" s="358"/>
      <c r="F116" s="358"/>
    </row>
    <row r="117" spans="2:9" x14ac:dyDescent="0.3">
      <c r="B117" s="355" t="s">
        <v>3227</v>
      </c>
      <c r="C117" s="354"/>
      <c r="D117" s="354"/>
      <c r="E117" s="354"/>
      <c r="F117" s="354"/>
    </row>
    <row r="118" spans="2:9" ht="9.75" customHeight="1" x14ac:dyDescent="0.3">
      <c r="B118" s="355"/>
      <c r="C118" s="364"/>
      <c r="D118" s="364"/>
      <c r="E118" s="364"/>
      <c r="F118" s="364"/>
    </row>
    <row r="119" spans="2:9" x14ac:dyDescent="0.3">
      <c r="B119" s="353" t="s">
        <v>3225</v>
      </c>
      <c r="C119" s="352" t="s">
        <v>3363</v>
      </c>
      <c r="D119" s="352"/>
      <c r="E119" s="352"/>
      <c r="F119" s="352"/>
    </row>
    <row r="120" spans="2:9" s="362" customFormat="1" ht="14.25" x14ac:dyDescent="0.2">
      <c r="B120" s="363" t="s">
        <v>3368</v>
      </c>
    </row>
    <row r="121" spans="2:9" x14ac:dyDescent="0.3">
      <c r="B121" s="355"/>
    </row>
    <row r="122" spans="2:9" x14ac:dyDescent="0.3">
      <c r="B122" s="355"/>
    </row>
    <row r="123" spans="2:9" ht="17.25" x14ac:dyDescent="0.3">
      <c r="B123" s="361"/>
    </row>
    <row r="124" spans="2:9" ht="18" x14ac:dyDescent="0.3">
      <c r="B124" s="360" t="s">
        <v>3367</v>
      </c>
      <c r="C124" s="360"/>
      <c r="D124" s="360"/>
      <c r="E124" s="360"/>
      <c r="F124" s="360"/>
    </row>
    <row r="125" spans="2:9" ht="18" x14ac:dyDescent="0.3">
      <c r="B125" s="359"/>
      <c r="C125" s="358" t="s">
        <v>3366</v>
      </c>
      <c r="D125" s="358"/>
      <c r="E125" s="358"/>
      <c r="F125" s="358"/>
    </row>
    <row r="126" spans="2:9" x14ac:dyDescent="0.3">
      <c r="B126" s="357"/>
      <c r="C126" s="356" t="s">
        <v>3365</v>
      </c>
      <c r="D126" s="356"/>
      <c r="E126" s="356" t="s">
        <v>3364</v>
      </c>
      <c r="F126" s="356"/>
    </row>
    <row r="127" spans="2:9" ht="33" x14ac:dyDescent="0.3">
      <c r="B127" s="339" t="s">
        <v>3222</v>
      </c>
      <c r="C127" s="354" t="s">
        <v>3363</v>
      </c>
      <c r="D127" s="354"/>
      <c r="E127" s="354"/>
      <c r="F127" s="354"/>
    </row>
    <row r="128" spans="2:9" x14ac:dyDescent="0.3">
      <c r="B128" s="355" t="s">
        <v>3220</v>
      </c>
      <c r="C128" s="354" t="s">
        <v>3363</v>
      </c>
      <c r="D128" s="354"/>
      <c r="E128" s="354"/>
      <c r="F128" s="354"/>
    </row>
    <row r="129" spans="2:9" x14ac:dyDescent="0.3">
      <c r="B129" s="353" t="s">
        <v>3218</v>
      </c>
      <c r="C129" s="352"/>
      <c r="D129" s="352"/>
      <c r="E129" s="352" t="s">
        <v>3363</v>
      </c>
      <c r="F129" s="352"/>
    </row>
    <row r="130" spans="2:9" x14ac:dyDescent="0.3">
      <c r="B130" s="351"/>
    </row>
    <row r="133" spans="2:9" x14ac:dyDescent="0.3">
      <c r="I133" s="317" t="s">
        <v>3335</v>
      </c>
    </row>
  </sheetData>
  <mergeCells count="20">
    <mergeCell ref="B60:D60"/>
    <mergeCell ref="B87:E87"/>
    <mergeCell ref="B102:F102"/>
    <mergeCell ref="C119:F119"/>
    <mergeCell ref="B4:E4"/>
    <mergeCell ref="B25:E25"/>
    <mergeCell ref="C127:D127"/>
    <mergeCell ref="C128:D128"/>
    <mergeCell ref="B115:F115"/>
    <mergeCell ref="B124:F124"/>
    <mergeCell ref="B5:I5"/>
    <mergeCell ref="C125:F125"/>
    <mergeCell ref="C116:F116"/>
    <mergeCell ref="C117:F117"/>
    <mergeCell ref="C129:D129"/>
    <mergeCell ref="E127:F127"/>
    <mergeCell ref="E128:F128"/>
    <mergeCell ref="E129:F129"/>
    <mergeCell ref="C126:D126"/>
    <mergeCell ref="E126:F126"/>
  </mergeCells>
  <hyperlinks>
    <hyperlink ref="I133" location="Contents!A1" display="To Frontpage" xr:uid="{14116F36-09B4-4172-B1F7-CAB8AC47D31F}"/>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A16CA-9305-4AE0-8FC4-86A803A128B3}">
  <sheetPr>
    <pageSetUpPr fitToPage="1"/>
  </sheetPr>
  <dimension ref="B4:N30"/>
  <sheetViews>
    <sheetView zoomScaleNormal="100" workbookViewId="0"/>
  </sheetViews>
  <sheetFormatPr defaultRowHeight="16.5" x14ac:dyDescent="0.3"/>
  <cols>
    <col min="1" max="1" width="4.7109375" style="270" customWidth="1"/>
    <col min="2" max="2" width="7.7109375" style="270" customWidth="1"/>
    <col min="3" max="12" width="15.7109375" style="270" customWidth="1"/>
    <col min="13" max="13" width="19.28515625" style="270" customWidth="1"/>
    <col min="14" max="16384" width="9.140625" style="270"/>
  </cols>
  <sheetData>
    <row r="4" spans="2:13" ht="18" x14ac:dyDescent="0.3">
      <c r="B4" s="304" t="s">
        <v>3458</v>
      </c>
      <c r="K4" s="451" t="s">
        <v>3457</v>
      </c>
      <c r="L4" s="450">
        <v>45930</v>
      </c>
    </row>
    <row r="5" spans="2:13" x14ac:dyDescent="0.3">
      <c r="B5" s="368" t="s">
        <v>3456</v>
      </c>
    </row>
    <row r="7" spans="2:13" x14ac:dyDescent="0.3">
      <c r="B7" s="309" t="s">
        <v>3455</v>
      </c>
    </row>
    <row r="8" spans="2:13" ht="3.75" customHeight="1" x14ac:dyDescent="0.3">
      <c r="B8" s="309"/>
    </row>
    <row r="9" spans="2:13" x14ac:dyDescent="0.3">
      <c r="B9" s="447" t="s">
        <v>3316</v>
      </c>
      <c r="C9" s="446"/>
      <c r="D9" s="446"/>
      <c r="E9" s="446"/>
      <c r="F9" s="446"/>
      <c r="G9" s="446"/>
      <c r="H9" s="446"/>
      <c r="I9" s="446"/>
      <c r="J9" s="446"/>
      <c r="K9" s="446"/>
      <c r="L9" s="446"/>
      <c r="M9" s="446"/>
    </row>
    <row r="10" spans="2:13" ht="66" x14ac:dyDescent="0.3">
      <c r="B10" s="376"/>
      <c r="C10" s="444" t="s">
        <v>3215</v>
      </c>
      <c r="D10" s="444" t="s">
        <v>3213</v>
      </c>
      <c r="E10" s="444" t="s">
        <v>3211</v>
      </c>
      <c r="F10" s="444" t="s">
        <v>3209</v>
      </c>
      <c r="G10" s="444" t="s">
        <v>3207</v>
      </c>
      <c r="H10" s="444" t="s">
        <v>3205</v>
      </c>
      <c r="I10" s="444" t="s">
        <v>3203</v>
      </c>
      <c r="J10" s="444" t="s">
        <v>767</v>
      </c>
      <c r="K10" s="444" t="s">
        <v>3200</v>
      </c>
      <c r="L10" s="444" t="s">
        <v>134</v>
      </c>
      <c r="M10" s="443" t="s">
        <v>136</v>
      </c>
    </row>
    <row r="11" spans="2:13" x14ac:dyDescent="0.3">
      <c r="B11" s="442" t="s">
        <v>136</v>
      </c>
      <c r="C11" s="449">
        <v>7362</v>
      </c>
      <c r="D11" s="449">
        <v>321</v>
      </c>
      <c r="E11" s="449">
        <v>91</v>
      </c>
      <c r="F11" s="449">
        <v>748</v>
      </c>
      <c r="G11" s="449">
        <v>19084</v>
      </c>
      <c r="H11" s="449">
        <v>266</v>
      </c>
      <c r="I11" s="449">
        <v>12595</v>
      </c>
      <c r="J11" s="449">
        <v>33515</v>
      </c>
      <c r="K11" s="449">
        <v>558</v>
      </c>
      <c r="L11" s="449">
        <v>141</v>
      </c>
      <c r="M11" s="448">
        <f>SUM(C11:L11)</f>
        <v>74681</v>
      </c>
    </row>
    <row r="12" spans="2:13" x14ac:dyDescent="0.3">
      <c r="B12" s="439" t="s">
        <v>3452</v>
      </c>
      <c r="C12" s="438">
        <f>+C11/$M$11</f>
        <v>9.8579290582611376E-2</v>
      </c>
      <c r="D12" s="438">
        <f>+D11/$M$11</f>
        <v>4.2982820262181818E-3</v>
      </c>
      <c r="E12" s="438">
        <f>+E11/$M$11</f>
        <v>1.2185160884294532E-3</v>
      </c>
      <c r="F12" s="438">
        <f>+F11/$M$11</f>
        <v>1.0015934441156385E-2</v>
      </c>
      <c r="G12" s="438">
        <f>+G11/$M$11</f>
        <v>0.25554023111634822</v>
      </c>
      <c r="H12" s="438">
        <f>+H11/$M$11</f>
        <v>3.5618162584860943E-3</v>
      </c>
      <c r="I12" s="438">
        <f>+I11/$M$11</f>
        <v>0.16865066081064795</v>
      </c>
      <c r="J12" s="438">
        <f>+J11/$M$11</f>
        <v>0.44877545828256182</v>
      </c>
      <c r="K12" s="438">
        <f>+K11/$M$11</f>
        <v>7.4717799708091748E-3</v>
      </c>
      <c r="L12" s="438">
        <f>+L11/$M$11</f>
        <v>1.8880304227313508E-3</v>
      </c>
      <c r="M12" s="438">
        <f>+M11/$M$11</f>
        <v>1</v>
      </c>
    </row>
    <row r="14" spans="2:13" x14ac:dyDescent="0.3">
      <c r="B14" s="309" t="s">
        <v>3454</v>
      </c>
    </row>
    <row r="15" spans="2:13" ht="3.75" customHeight="1" x14ac:dyDescent="0.3">
      <c r="B15" s="309"/>
    </row>
    <row r="16" spans="2:13" x14ac:dyDescent="0.3">
      <c r="B16" s="447" t="s">
        <v>3314</v>
      </c>
      <c r="C16" s="446"/>
      <c r="D16" s="446"/>
      <c r="E16" s="446"/>
      <c r="F16" s="446"/>
      <c r="G16" s="446"/>
      <c r="H16" s="446"/>
      <c r="I16" s="446"/>
      <c r="J16" s="446"/>
      <c r="K16" s="446"/>
      <c r="L16" s="446"/>
      <c r="M16" s="446"/>
    </row>
    <row r="17" spans="2:14" ht="66" x14ac:dyDescent="0.3">
      <c r="B17" s="376"/>
      <c r="C17" s="444" t="s">
        <v>3215</v>
      </c>
      <c r="D17" s="444" t="s">
        <v>3213</v>
      </c>
      <c r="E17" s="444" t="s">
        <v>3211</v>
      </c>
      <c r="F17" s="444" t="s">
        <v>3209</v>
      </c>
      <c r="G17" s="444" t="s">
        <v>3207</v>
      </c>
      <c r="H17" s="444" t="s">
        <v>3205</v>
      </c>
      <c r="I17" s="444" t="s">
        <v>3203</v>
      </c>
      <c r="J17" s="444" t="s">
        <v>767</v>
      </c>
      <c r="K17" s="444" t="s">
        <v>3200</v>
      </c>
      <c r="L17" s="444" t="s">
        <v>134</v>
      </c>
      <c r="M17" s="443" t="s">
        <v>136</v>
      </c>
    </row>
    <row r="18" spans="2:14" x14ac:dyDescent="0.3">
      <c r="B18" s="442" t="s">
        <v>136</v>
      </c>
      <c r="C18" s="441">
        <v>9.3030000000000008</v>
      </c>
      <c r="D18" s="441">
        <v>0.83699999999999997</v>
      </c>
      <c r="E18" s="441">
        <v>0.40799999999999997</v>
      </c>
      <c r="F18" s="441">
        <v>3.84</v>
      </c>
      <c r="G18" s="441">
        <v>48.030999999999999</v>
      </c>
      <c r="H18" s="441">
        <v>3.03</v>
      </c>
      <c r="I18" s="441">
        <v>38.368000000000002</v>
      </c>
      <c r="J18" s="441">
        <v>102.947</v>
      </c>
      <c r="K18" s="441">
        <v>1.8240000000000001</v>
      </c>
      <c r="L18" s="441">
        <v>8.5000000000000006E-2</v>
      </c>
      <c r="M18" s="440">
        <f>SUM(C18:L18)</f>
        <v>208.67300000000003</v>
      </c>
    </row>
    <row r="19" spans="2:14" x14ac:dyDescent="0.3">
      <c r="B19" s="439" t="s">
        <v>3452</v>
      </c>
      <c r="C19" s="438">
        <f>+C18/$M$18</f>
        <v>4.4581713973537544E-2</v>
      </c>
      <c r="D19" s="438">
        <f>+D18/$M$18</f>
        <v>4.0110603671773531E-3</v>
      </c>
      <c r="E19" s="438">
        <f>+E18/$M$18</f>
        <v>1.9552122219932619E-3</v>
      </c>
      <c r="F19" s="438">
        <f>+F18/$M$18</f>
        <v>1.8401997383465995E-2</v>
      </c>
      <c r="G19" s="438">
        <f>+G18/$M$18</f>
        <v>0.23017352508470187</v>
      </c>
      <c r="H19" s="438">
        <f>+H18/$M$18</f>
        <v>1.4520326060391135E-2</v>
      </c>
      <c r="I19" s="438">
        <f>+I18/$M$18</f>
        <v>0.18386662385646441</v>
      </c>
      <c r="J19" s="438">
        <f>+J18/$M$18</f>
        <v>0.49334125641554005</v>
      </c>
      <c r="K19" s="438">
        <f>+K18/$M$18</f>
        <v>8.7409487571463475E-3</v>
      </c>
      <c r="L19" s="438">
        <f>+L18/$M$18</f>
        <v>4.0733587958192958E-4</v>
      </c>
      <c r="M19" s="438">
        <f>+M18/$M$18</f>
        <v>1</v>
      </c>
    </row>
    <row r="21" spans="2:14" x14ac:dyDescent="0.3">
      <c r="B21" s="309" t="s">
        <v>3453</v>
      </c>
    </row>
    <row r="22" spans="2:14" ht="3.75" customHeight="1" x14ac:dyDescent="0.3">
      <c r="B22" s="309"/>
    </row>
    <row r="23" spans="2:14" x14ac:dyDescent="0.3">
      <c r="B23" s="447" t="s">
        <v>3312</v>
      </c>
      <c r="C23" s="446"/>
      <c r="D23" s="446"/>
      <c r="E23" s="446"/>
      <c r="F23" s="446"/>
      <c r="G23" s="446"/>
      <c r="H23" s="446"/>
      <c r="I23" s="446"/>
      <c r="J23" s="446"/>
      <c r="K23" s="446"/>
      <c r="L23" s="446"/>
      <c r="M23" s="446"/>
    </row>
    <row r="24" spans="2:14" x14ac:dyDescent="0.3">
      <c r="C24" s="445"/>
    </row>
    <row r="25" spans="2:14" x14ac:dyDescent="0.3">
      <c r="B25" s="376"/>
      <c r="C25" s="444" t="s">
        <v>3135</v>
      </c>
      <c r="D25" s="444" t="s">
        <v>3136</v>
      </c>
      <c r="E25" s="444" t="s">
        <v>3137</v>
      </c>
      <c r="F25" s="444" t="s">
        <v>3138</v>
      </c>
      <c r="G25" s="444" t="s">
        <v>3139</v>
      </c>
      <c r="H25" s="444" t="s">
        <v>3140</v>
      </c>
      <c r="I25" s="443" t="s">
        <v>136</v>
      </c>
    </row>
    <row r="26" spans="2:14" x14ac:dyDescent="0.3">
      <c r="B26" s="442" t="s">
        <v>136</v>
      </c>
      <c r="C26" s="441">
        <v>64.244</v>
      </c>
      <c r="D26" s="441">
        <v>59.136000000000003</v>
      </c>
      <c r="E26" s="441">
        <v>62.335999999999999</v>
      </c>
      <c r="F26" s="441">
        <v>14.605</v>
      </c>
      <c r="G26" s="441">
        <v>4.8680000000000003</v>
      </c>
      <c r="H26" s="441">
        <v>3.4820000000000002</v>
      </c>
      <c r="I26" s="440">
        <f>SUM(C26:H26)</f>
        <v>208.67099999999999</v>
      </c>
    </row>
    <row r="27" spans="2:14" x14ac:dyDescent="0.3">
      <c r="B27" s="439" t="s">
        <v>3452</v>
      </c>
      <c r="C27" s="438">
        <f>+C26/$I$26</f>
        <v>0.30787220073704541</v>
      </c>
      <c r="D27" s="438">
        <f>+D26/$I$26</f>
        <v>0.28339347585433533</v>
      </c>
      <c r="E27" s="438">
        <f>+E26/$I$26</f>
        <v>0.29872862065164779</v>
      </c>
      <c r="F27" s="438">
        <f>+F26/$I$26</f>
        <v>6.9990559301484165E-2</v>
      </c>
      <c r="G27" s="438">
        <f>+G26/$I$26</f>
        <v>2.3328589022911666E-2</v>
      </c>
      <c r="H27" s="438">
        <f>+H26/$I$26</f>
        <v>1.6686554432575683E-2</v>
      </c>
      <c r="I27" s="437">
        <f>+I26/$I$26</f>
        <v>1</v>
      </c>
    </row>
    <row r="30" spans="2:14" x14ac:dyDescent="0.3">
      <c r="N30" s="317" t="s">
        <v>3335</v>
      </c>
    </row>
  </sheetData>
  <hyperlinks>
    <hyperlink ref="N30" location="Contents!A1" display="To Frontpage" xr:uid="{FFBE9189-9300-49DC-832A-4419C8AB7A6B}"/>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5FC0-11AD-4881-8595-B2407404ACA8}">
  <sheetPr>
    <pageSetUpPr fitToPage="1"/>
  </sheetPr>
  <dimension ref="B4:N95"/>
  <sheetViews>
    <sheetView zoomScale="70" zoomScaleNormal="70" workbookViewId="0"/>
  </sheetViews>
  <sheetFormatPr defaultRowHeight="16.5" x14ac:dyDescent="0.3"/>
  <cols>
    <col min="1" max="1" width="4.7109375" style="270" customWidth="1"/>
    <col min="2" max="2" width="31" style="270" customWidth="1"/>
    <col min="3" max="3" width="21.5703125" style="270" customWidth="1"/>
    <col min="4" max="12" width="15.7109375" style="270" customWidth="1"/>
    <col min="13" max="13" width="3.42578125" style="270" customWidth="1"/>
    <col min="14" max="16384" width="9.140625" style="270"/>
  </cols>
  <sheetData>
    <row r="4" spans="2:14" x14ac:dyDescent="0.3">
      <c r="J4" s="451" t="s">
        <v>3457</v>
      </c>
      <c r="K4" s="450">
        <v>45930</v>
      </c>
    </row>
    <row r="5" spans="2:14" x14ac:dyDescent="0.3">
      <c r="B5" s="309" t="s">
        <v>3481</v>
      </c>
    </row>
    <row r="6" spans="2:14" ht="3.75" customHeight="1" x14ac:dyDescent="0.3">
      <c r="B6" s="309"/>
    </row>
    <row r="7" spans="2:14" x14ac:dyDescent="0.3">
      <c r="B7" s="470" t="s">
        <v>3480</v>
      </c>
      <c r="C7" s="470"/>
      <c r="D7" s="462"/>
      <c r="E7" s="474"/>
      <c r="F7" s="474"/>
      <c r="G7" s="474"/>
      <c r="H7" s="474"/>
      <c r="I7" s="474"/>
      <c r="J7" s="474"/>
      <c r="K7" s="461"/>
      <c r="L7" s="461"/>
      <c r="M7" s="461"/>
      <c r="N7" s="461"/>
    </row>
    <row r="8" spans="2:14" x14ac:dyDescent="0.3">
      <c r="B8" s="376"/>
      <c r="C8" s="460" t="s">
        <v>3475</v>
      </c>
      <c r="D8" s="460"/>
      <c r="E8" s="460"/>
      <c r="F8" s="460"/>
      <c r="G8" s="460"/>
      <c r="H8" s="460"/>
      <c r="I8" s="460"/>
      <c r="J8" s="460"/>
      <c r="K8" s="460"/>
      <c r="L8" s="460"/>
    </row>
    <row r="9" spans="2:14" x14ac:dyDescent="0.3">
      <c r="B9" s="376"/>
      <c r="C9" s="459" t="s">
        <v>3471</v>
      </c>
      <c r="D9" s="459" t="s">
        <v>3470</v>
      </c>
      <c r="E9" s="459" t="s">
        <v>3469</v>
      </c>
      <c r="F9" s="459" t="s">
        <v>3468</v>
      </c>
      <c r="G9" s="459" t="s">
        <v>3467</v>
      </c>
      <c r="H9" s="459" t="s">
        <v>3466</v>
      </c>
      <c r="I9" s="459" t="s">
        <v>3465</v>
      </c>
      <c r="J9" s="459" t="s">
        <v>3464</v>
      </c>
      <c r="K9" s="459" t="s">
        <v>3463</v>
      </c>
      <c r="L9" s="459" t="s">
        <v>3462</v>
      </c>
      <c r="N9" s="469"/>
    </row>
    <row r="10" spans="2:14" x14ac:dyDescent="0.3">
      <c r="C10" s="458"/>
      <c r="D10" s="458"/>
      <c r="E10" s="458"/>
      <c r="F10" s="458"/>
      <c r="G10" s="458"/>
      <c r="H10" s="458"/>
      <c r="I10" s="458"/>
      <c r="J10" s="458"/>
      <c r="K10" s="458"/>
      <c r="L10" s="458"/>
    </row>
    <row r="11" spans="2:14" x14ac:dyDescent="0.3">
      <c r="B11" s="457" t="s">
        <v>3215</v>
      </c>
      <c r="C11" s="473">
        <v>3.669</v>
      </c>
      <c r="D11" s="473">
        <v>3.0710000000000002</v>
      </c>
      <c r="E11" s="473">
        <v>1.9239999999999999</v>
      </c>
      <c r="F11" s="473">
        <v>0.433</v>
      </c>
      <c r="G11" s="473">
        <v>0.16400000000000001</v>
      </c>
      <c r="H11" s="473">
        <v>1.2999999999999999E-2</v>
      </c>
      <c r="I11" s="473">
        <v>5.0000000000000001E-3</v>
      </c>
      <c r="J11" s="473">
        <v>3.0000000000000001E-3</v>
      </c>
      <c r="K11" s="473">
        <v>3.0000000000000001E-3</v>
      </c>
      <c r="L11" s="473">
        <v>1.7999999999999999E-2</v>
      </c>
      <c r="N11" s="458"/>
    </row>
    <row r="12" spans="2:14" x14ac:dyDescent="0.3">
      <c r="B12" s="457" t="s">
        <v>3213</v>
      </c>
      <c r="C12" s="473">
        <v>0.27100000000000002</v>
      </c>
      <c r="D12" s="473">
        <v>0.25900000000000001</v>
      </c>
      <c r="E12" s="473">
        <v>0.215</v>
      </c>
      <c r="F12" s="473">
        <v>6.3E-2</v>
      </c>
      <c r="G12" s="473">
        <v>2.4E-2</v>
      </c>
      <c r="H12" s="473">
        <v>1E-3</v>
      </c>
      <c r="I12" s="473">
        <v>1E-3</v>
      </c>
      <c r="J12" s="473">
        <v>0</v>
      </c>
      <c r="K12" s="473">
        <v>0</v>
      </c>
      <c r="L12" s="473">
        <v>3.0000000000000001E-3</v>
      </c>
      <c r="N12" s="473"/>
    </row>
    <row r="13" spans="2:14" x14ac:dyDescent="0.3">
      <c r="B13" s="457" t="s">
        <v>3211</v>
      </c>
      <c r="C13" s="473">
        <v>0.17699999999999999</v>
      </c>
      <c r="D13" s="473">
        <v>0.14799999999999999</v>
      </c>
      <c r="E13" s="473">
        <v>6.9000000000000006E-2</v>
      </c>
      <c r="F13" s="473">
        <v>8.9999999999999993E-3</v>
      </c>
      <c r="G13" s="473">
        <v>4.0000000000000001E-3</v>
      </c>
      <c r="H13" s="473">
        <v>0</v>
      </c>
      <c r="I13" s="473">
        <v>0</v>
      </c>
      <c r="J13" s="473">
        <v>0</v>
      </c>
      <c r="K13" s="473">
        <v>0</v>
      </c>
      <c r="L13" s="473">
        <v>0</v>
      </c>
      <c r="N13" s="458"/>
    </row>
    <row r="14" spans="2:14" x14ac:dyDescent="0.3">
      <c r="B14" s="457" t="s">
        <v>3209</v>
      </c>
      <c r="C14" s="473">
        <v>1.7929999999999999</v>
      </c>
      <c r="D14" s="473">
        <v>1.1839999999999999</v>
      </c>
      <c r="E14" s="473">
        <v>0.63800000000000001</v>
      </c>
      <c r="F14" s="473">
        <v>0.151</v>
      </c>
      <c r="G14" s="473">
        <v>5.7000000000000002E-2</v>
      </c>
      <c r="H14" s="473">
        <v>0.01</v>
      </c>
      <c r="I14" s="473">
        <v>4.0000000000000001E-3</v>
      </c>
      <c r="J14" s="473">
        <v>1E-3</v>
      </c>
      <c r="K14" s="473">
        <v>1E-3</v>
      </c>
      <c r="L14" s="473">
        <v>2E-3</v>
      </c>
      <c r="N14" s="458"/>
    </row>
    <row r="15" spans="2:14" x14ac:dyDescent="0.3">
      <c r="B15" s="457" t="s">
        <v>3207</v>
      </c>
      <c r="C15" s="473">
        <v>18.222000000000001</v>
      </c>
      <c r="D15" s="473">
        <v>15.509</v>
      </c>
      <c r="E15" s="473">
        <v>9.9969999999999999</v>
      </c>
      <c r="F15" s="473">
        <v>2.8889999999999998</v>
      </c>
      <c r="G15" s="473">
        <v>1.2190000000000001</v>
      </c>
      <c r="H15" s="473">
        <v>0.10199999999999999</v>
      </c>
      <c r="I15" s="473">
        <v>2.5999999999999999E-2</v>
      </c>
      <c r="J15" s="473">
        <v>1.2999999999999999E-2</v>
      </c>
      <c r="K15" s="473">
        <v>0.01</v>
      </c>
      <c r="L15" s="473">
        <v>4.3999999999999997E-2</v>
      </c>
      <c r="N15" s="458"/>
    </row>
    <row r="16" spans="2:14" ht="33" x14ac:dyDescent="0.3">
      <c r="B16" s="457" t="s">
        <v>3205</v>
      </c>
      <c r="C16" s="473">
        <v>1.3360000000000001</v>
      </c>
      <c r="D16" s="473">
        <v>1.0589999999999999</v>
      </c>
      <c r="E16" s="473">
        <v>0.57499999999999996</v>
      </c>
      <c r="F16" s="473">
        <v>0.06</v>
      </c>
      <c r="G16" s="473">
        <v>0</v>
      </c>
      <c r="H16" s="473">
        <v>0</v>
      </c>
      <c r="I16" s="473">
        <v>0</v>
      </c>
      <c r="J16" s="473">
        <v>0</v>
      </c>
      <c r="K16" s="473">
        <v>0</v>
      </c>
      <c r="L16" s="473">
        <v>0</v>
      </c>
      <c r="N16" s="458"/>
    </row>
    <row r="17" spans="2:14" x14ac:dyDescent="0.3">
      <c r="B17" s="457" t="s">
        <v>3203</v>
      </c>
      <c r="C17" s="473">
        <v>16.946999999999999</v>
      </c>
      <c r="D17" s="473">
        <v>13.093</v>
      </c>
      <c r="E17" s="473">
        <v>7.0629999999999997</v>
      </c>
      <c r="F17" s="473">
        <v>1.0049999999999999</v>
      </c>
      <c r="G17" s="473">
        <v>0.13500000000000001</v>
      </c>
      <c r="H17" s="473">
        <v>2.1999999999999999E-2</v>
      </c>
      <c r="I17" s="473">
        <v>1.6E-2</v>
      </c>
      <c r="J17" s="473">
        <v>1.2999999999999999E-2</v>
      </c>
      <c r="K17" s="473">
        <v>1.0999999999999999E-2</v>
      </c>
      <c r="L17" s="473">
        <v>6.0999999999999999E-2</v>
      </c>
      <c r="N17" s="458"/>
    </row>
    <row r="18" spans="2:14" x14ac:dyDescent="0.3">
      <c r="B18" s="457" t="s">
        <v>3460</v>
      </c>
      <c r="C18" s="473">
        <v>53.761000000000003</v>
      </c>
      <c r="D18" s="473">
        <v>33.627000000000002</v>
      </c>
      <c r="E18" s="473">
        <v>14.15</v>
      </c>
      <c r="F18" s="473">
        <v>1.2649999999999999</v>
      </c>
      <c r="G18" s="473">
        <v>8.3000000000000004E-2</v>
      </c>
      <c r="H18" s="473">
        <v>1.4999999999999999E-2</v>
      </c>
      <c r="I18" s="473">
        <v>1.0999999999999999E-2</v>
      </c>
      <c r="J18" s="473">
        <v>7.0000000000000001E-3</v>
      </c>
      <c r="K18" s="473">
        <v>6.0000000000000001E-3</v>
      </c>
      <c r="L18" s="473">
        <v>2.4E-2</v>
      </c>
      <c r="N18" s="458"/>
    </row>
    <row r="19" spans="2:14" ht="33" x14ac:dyDescent="0.3">
      <c r="B19" s="457" t="s">
        <v>3459</v>
      </c>
      <c r="C19" s="473">
        <v>0.80500000000000005</v>
      </c>
      <c r="D19" s="473">
        <v>0.64</v>
      </c>
      <c r="E19" s="473">
        <v>0.33500000000000002</v>
      </c>
      <c r="F19" s="473">
        <v>2.9000000000000001E-2</v>
      </c>
      <c r="G19" s="473">
        <v>5.0000000000000001E-3</v>
      </c>
      <c r="H19" s="473">
        <v>1E-3</v>
      </c>
      <c r="I19" s="473">
        <v>1E-3</v>
      </c>
      <c r="J19" s="473">
        <v>1E-3</v>
      </c>
      <c r="K19" s="473">
        <v>1E-3</v>
      </c>
      <c r="L19" s="473">
        <v>6.0000000000000001E-3</v>
      </c>
      <c r="N19" s="458"/>
    </row>
    <row r="20" spans="2:14" x14ac:dyDescent="0.3">
      <c r="B20" s="457" t="s">
        <v>134</v>
      </c>
      <c r="C20" s="473">
        <v>4.8000000000000001E-2</v>
      </c>
      <c r="D20" s="473">
        <v>2.5000000000000001E-2</v>
      </c>
      <c r="E20" s="473">
        <v>8.0000000000000002E-3</v>
      </c>
      <c r="F20" s="473">
        <v>3.0000000000000001E-3</v>
      </c>
      <c r="G20" s="473">
        <v>1E-3</v>
      </c>
      <c r="H20" s="473">
        <v>0</v>
      </c>
      <c r="I20" s="473">
        <v>0</v>
      </c>
      <c r="J20" s="473">
        <v>0</v>
      </c>
      <c r="K20" s="473">
        <v>0</v>
      </c>
      <c r="L20" s="473">
        <v>0</v>
      </c>
      <c r="N20" s="458"/>
    </row>
    <row r="21" spans="2:14" x14ac:dyDescent="0.3">
      <c r="C21" s="473"/>
      <c r="D21" s="473"/>
      <c r="E21" s="473"/>
      <c r="F21" s="473"/>
      <c r="G21" s="473"/>
      <c r="H21" s="473"/>
      <c r="I21" s="473"/>
      <c r="J21" s="473"/>
      <c r="K21" s="473"/>
      <c r="L21" s="473"/>
      <c r="N21" s="314"/>
    </row>
    <row r="22" spans="2:14" x14ac:dyDescent="0.3">
      <c r="B22" s="442" t="s">
        <v>136</v>
      </c>
      <c r="C22" s="472">
        <f>SUM(C11:C20)</f>
        <v>97.029000000000011</v>
      </c>
      <c r="D22" s="472">
        <f>SUM(D11:D20)</f>
        <v>68.615000000000009</v>
      </c>
      <c r="E22" s="472">
        <f>SUM(E11:E20)</f>
        <v>34.974000000000004</v>
      </c>
      <c r="F22" s="472">
        <f>SUM(F11:F20)</f>
        <v>5.9069999999999991</v>
      </c>
      <c r="G22" s="472">
        <f>SUM(G11:G20)</f>
        <v>1.6919999999999997</v>
      </c>
      <c r="H22" s="472">
        <f>SUM(H11:H20)</f>
        <v>0.16399999999999998</v>
      </c>
      <c r="I22" s="472">
        <f>SUM(I11:I20)</f>
        <v>6.4000000000000001E-2</v>
      </c>
      <c r="J22" s="472">
        <f>SUM(J11:J20)</f>
        <v>3.7999999999999999E-2</v>
      </c>
      <c r="K22" s="472">
        <f>SUM(K11:K20)</f>
        <v>3.2000000000000001E-2</v>
      </c>
      <c r="L22" s="472">
        <f>SUM(L11:L20)</f>
        <v>0.158</v>
      </c>
      <c r="N22" s="471"/>
    </row>
    <row r="27" spans="2:14" x14ac:dyDescent="0.3">
      <c r="B27" s="309" t="s">
        <v>3479</v>
      </c>
    </row>
    <row r="28" spans="2:14" ht="3.75" customHeight="1" x14ac:dyDescent="0.3">
      <c r="B28" s="309"/>
    </row>
    <row r="29" spans="2:14" x14ac:dyDescent="0.3">
      <c r="B29" s="470" t="s">
        <v>3478</v>
      </c>
      <c r="C29" s="462"/>
      <c r="D29" s="461"/>
      <c r="E29" s="461"/>
      <c r="F29" s="461"/>
      <c r="G29" s="461"/>
      <c r="H29" s="461"/>
      <c r="I29" s="461"/>
      <c r="J29" s="461"/>
      <c r="K29" s="461"/>
      <c r="L29" s="461"/>
    </row>
    <row r="30" spans="2:14" x14ac:dyDescent="0.3">
      <c r="B30" s="376"/>
      <c r="C30" s="460" t="s">
        <v>3472</v>
      </c>
      <c r="D30" s="460"/>
      <c r="E30" s="460"/>
      <c r="F30" s="460"/>
      <c r="G30" s="460"/>
      <c r="H30" s="460"/>
      <c r="I30" s="460"/>
      <c r="J30" s="460"/>
      <c r="K30" s="460"/>
      <c r="L30" s="460"/>
    </row>
    <row r="31" spans="2:14" x14ac:dyDescent="0.3">
      <c r="B31" s="376"/>
      <c r="C31" s="459" t="s">
        <v>3471</v>
      </c>
      <c r="D31" s="459" t="s">
        <v>3470</v>
      </c>
      <c r="E31" s="459" t="s">
        <v>3469</v>
      </c>
      <c r="F31" s="459" t="s">
        <v>3468</v>
      </c>
      <c r="G31" s="459" t="s">
        <v>3467</v>
      </c>
      <c r="H31" s="459" t="s">
        <v>3466</v>
      </c>
      <c r="I31" s="459" t="s">
        <v>3465</v>
      </c>
      <c r="J31" s="459" t="s">
        <v>3464</v>
      </c>
      <c r="K31" s="459" t="s">
        <v>3463</v>
      </c>
      <c r="L31" s="459" t="s">
        <v>3462</v>
      </c>
      <c r="N31" s="469"/>
    </row>
    <row r="32" spans="2:14" x14ac:dyDescent="0.3">
      <c r="C32" s="458"/>
      <c r="D32" s="458"/>
      <c r="E32" s="458"/>
      <c r="F32" s="458"/>
      <c r="G32" s="458"/>
      <c r="H32" s="458"/>
      <c r="I32" s="458"/>
      <c r="J32" s="458"/>
      <c r="K32" s="458"/>
      <c r="L32" s="458"/>
    </row>
    <row r="33" spans="2:14" x14ac:dyDescent="0.3">
      <c r="B33" s="457" t="s">
        <v>3215</v>
      </c>
      <c r="C33" s="456">
        <f>IFERROR(C11/SUM($C11:$L11),0)</f>
        <v>0.39438890680425664</v>
      </c>
      <c r="D33" s="456">
        <f>IFERROR(D11/SUM($C11:$L11),0)</f>
        <v>0.33010856712888315</v>
      </c>
      <c r="E33" s="456">
        <f>IFERROR(E11/SUM($C11:$L11),0)</f>
        <v>0.20681500591207136</v>
      </c>
      <c r="F33" s="456">
        <f>IFERROR(F11/SUM($C11:$L11),0)</f>
        <v>4.6544125550897555E-2</v>
      </c>
      <c r="G33" s="456">
        <f>IFERROR(G11/SUM($C11:$L11),0)</f>
        <v>1.7628721917660968E-2</v>
      </c>
      <c r="H33" s="456">
        <f>IFERROR(H11/SUM($C11:$L11),0)</f>
        <v>1.3973986885950766E-3</v>
      </c>
      <c r="I33" s="456">
        <f>IFERROR(I11/SUM($C11:$L11),0)</f>
        <v>5.3746103407502951E-4</v>
      </c>
      <c r="J33" s="456">
        <f>IFERROR(J11/SUM($C11:$L11),0)</f>
        <v>3.2247662044501772E-4</v>
      </c>
      <c r="K33" s="456">
        <f>IFERROR(K11/SUM($C11:$L11),0)</f>
        <v>3.2247662044501772E-4</v>
      </c>
      <c r="L33" s="456">
        <f>IFERROR(L11/SUM($C11:$L11),0)</f>
        <v>1.9348597226701062E-3</v>
      </c>
      <c r="M33" s="421"/>
      <c r="N33" s="468"/>
    </row>
    <row r="34" spans="2:14" x14ac:dyDescent="0.3">
      <c r="B34" s="457" t="s">
        <v>3213</v>
      </c>
      <c r="C34" s="456">
        <f>IFERROR(C12/SUM($C12:$L12),0)</f>
        <v>0.32377538829151731</v>
      </c>
      <c r="D34" s="456">
        <f>IFERROR(D12/SUM($C12:$L12),0)</f>
        <v>0.30943847072879327</v>
      </c>
      <c r="E34" s="456">
        <f>IFERROR(E12/SUM($C12:$L12),0)</f>
        <v>0.2568697729988052</v>
      </c>
      <c r="F34" s="456">
        <f>IFERROR(F12/SUM($C12:$L12),0)</f>
        <v>7.5268817204301064E-2</v>
      </c>
      <c r="G34" s="456">
        <f>IFERROR(G12/SUM($C12:$L12),0)</f>
        <v>2.8673835125448025E-2</v>
      </c>
      <c r="H34" s="456">
        <f>IFERROR(H12/SUM($C12:$L12),0)</f>
        <v>1.1947431302270011E-3</v>
      </c>
      <c r="I34" s="456">
        <f>IFERROR(I12/SUM($C12:$L12),0)</f>
        <v>1.1947431302270011E-3</v>
      </c>
      <c r="J34" s="456">
        <f>IFERROR(J12/SUM($C12:$L12),0)</f>
        <v>0</v>
      </c>
      <c r="K34" s="456">
        <f>IFERROR(K12/SUM($C12:$L12),0)</f>
        <v>0</v>
      </c>
      <c r="L34" s="456">
        <f>IFERROR(L12/SUM($C12:$L12),0)</f>
        <v>3.5842293906810031E-3</v>
      </c>
      <c r="M34" s="421"/>
      <c r="N34" s="468"/>
    </row>
    <row r="35" spans="2:14" x14ac:dyDescent="0.3">
      <c r="B35" s="457" t="s">
        <v>3211</v>
      </c>
      <c r="C35" s="456">
        <f>IFERROR(C13/SUM($C13:$L13),0)</f>
        <v>0.43488943488943488</v>
      </c>
      <c r="D35" s="456">
        <f>IFERROR(D13/SUM($C13:$L13),0)</f>
        <v>0.36363636363636365</v>
      </c>
      <c r="E35" s="456">
        <f>IFERROR(E13/SUM($C13:$L13),0)</f>
        <v>0.16953316953316955</v>
      </c>
      <c r="F35" s="456">
        <f>IFERROR(F13/SUM($C13:$L13),0)</f>
        <v>2.2113022113022112E-2</v>
      </c>
      <c r="G35" s="456">
        <f>IFERROR(G13/SUM($C13:$L13),0)</f>
        <v>9.8280098280098295E-3</v>
      </c>
      <c r="H35" s="456">
        <f>IFERROR(H13/SUM($C13:$L13),0)</f>
        <v>0</v>
      </c>
      <c r="I35" s="456">
        <f>IFERROR(I13/SUM($C13:$L13),0)</f>
        <v>0</v>
      </c>
      <c r="J35" s="456">
        <f>IFERROR(J13/SUM($C13:$L13),0)</f>
        <v>0</v>
      </c>
      <c r="K35" s="456">
        <f>IFERROR(K13/SUM($C13:$L13),0)</f>
        <v>0</v>
      </c>
      <c r="L35" s="456">
        <f>IFERROR(L13/SUM($C13:$L13),0)</f>
        <v>0</v>
      </c>
      <c r="M35" s="421"/>
      <c r="N35" s="468"/>
    </row>
    <row r="36" spans="2:14" x14ac:dyDescent="0.3">
      <c r="B36" s="457" t="s">
        <v>3209</v>
      </c>
      <c r="C36" s="456">
        <f>IFERROR(C14/SUM($C14:$L14),0)</f>
        <v>0.46680551939599074</v>
      </c>
      <c r="D36" s="456">
        <f>IFERROR(D14/SUM($C14:$L14),0)</f>
        <v>0.30825305909919298</v>
      </c>
      <c r="E36" s="456">
        <f>IFERROR(E14/SUM($C14:$L14),0)</f>
        <v>0.16610257745378812</v>
      </c>
      <c r="F36" s="456">
        <f>IFERROR(F14/SUM($C14:$L14),0)</f>
        <v>3.9312678989846403E-2</v>
      </c>
      <c r="G36" s="456">
        <f>IFERROR(G14/SUM($C14:$L14),0)</f>
        <v>1.4839885446498313E-2</v>
      </c>
      <c r="H36" s="456">
        <f>IFERROR(H14/SUM($C14:$L14),0)</f>
        <v>2.6034886748242652E-3</v>
      </c>
      <c r="I36" s="456">
        <f>IFERROR(I14/SUM($C14:$L14),0)</f>
        <v>1.0413954699297061E-3</v>
      </c>
      <c r="J36" s="456">
        <f>IFERROR(J14/SUM($C14:$L14),0)</f>
        <v>2.6034886748242653E-4</v>
      </c>
      <c r="K36" s="456">
        <f>IFERROR(K14/SUM($C14:$L14),0)</f>
        <v>2.6034886748242653E-4</v>
      </c>
      <c r="L36" s="456">
        <f>IFERROR(L14/SUM($C14:$L14),0)</f>
        <v>5.2069773496485306E-4</v>
      </c>
      <c r="M36" s="421"/>
      <c r="N36" s="468"/>
    </row>
    <row r="37" spans="2:14" x14ac:dyDescent="0.3">
      <c r="B37" s="457" t="s">
        <v>3207</v>
      </c>
      <c r="C37" s="456">
        <f>IFERROR(C15/SUM($C15:$L15),0)</f>
        <v>0.37937998376048804</v>
      </c>
      <c r="D37" s="456">
        <f>IFERROR(D15/SUM($C15:$L15),0)</f>
        <v>0.32289562990568593</v>
      </c>
      <c r="E37" s="456">
        <f>IFERROR(E15/SUM($C15:$L15),0)</f>
        <v>0.20813641190064749</v>
      </c>
      <c r="F37" s="456">
        <f>IFERROR(F15/SUM($C15:$L15),0)</f>
        <v>6.0148653994295351E-2</v>
      </c>
      <c r="G37" s="456">
        <f>IFERROR(G15/SUM($C15:$L15),0)</f>
        <v>2.5379442443421957E-2</v>
      </c>
      <c r="H37" s="456">
        <f>IFERROR(H15/SUM($C15:$L15),0)</f>
        <v>2.1236284899335844E-3</v>
      </c>
      <c r="I37" s="456">
        <f>IFERROR(I15/SUM($C15:$L15),0)</f>
        <v>5.413170660615019E-4</v>
      </c>
      <c r="J37" s="456">
        <f>IFERROR(J15/SUM($C15:$L15),0)</f>
        <v>2.7065853303075095E-4</v>
      </c>
      <c r="K37" s="456">
        <f>IFERROR(K15/SUM($C15:$L15),0)</f>
        <v>2.0819887156211614E-4</v>
      </c>
      <c r="L37" s="456">
        <f>IFERROR(L15/SUM($C15:$L15),0)</f>
        <v>9.1607503487331097E-4</v>
      </c>
      <c r="M37" s="421"/>
      <c r="N37" s="468"/>
    </row>
    <row r="38" spans="2:14" ht="33" x14ac:dyDescent="0.3">
      <c r="B38" s="457" t="s">
        <v>3205</v>
      </c>
      <c r="C38" s="456">
        <f>IFERROR(C16/SUM($C16:$L16),0)</f>
        <v>0.44092409240924096</v>
      </c>
      <c r="D38" s="456">
        <f>IFERROR(D16/SUM($C16:$L16),0)</f>
        <v>0.34950495049504948</v>
      </c>
      <c r="E38" s="456">
        <f>IFERROR(E16/SUM($C16:$L16),0)</f>
        <v>0.18976897689768976</v>
      </c>
      <c r="F38" s="456">
        <f>IFERROR(F16/SUM($C16:$L16),0)</f>
        <v>1.9801980198019802E-2</v>
      </c>
      <c r="G38" s="456">
        <f>IFERROR(G16/SUM($C16:$L16),0)</f>
        <v>0</v>
      </c>
      <c r="H38" s="456">
        <f>IFERROR(H16/SUM($C16:$L16),0)</f>
        <v>0</v>
      </c>
      <c r="I38" s="456">
        <f>IFERROR(I16/SUM($C16:$L16),0)</f>
        <v>0</v>
      </c>
      <c r="J38" s="456">
        <f>IFERROR(J16/SUM($C16:$L16),0)</f>
        <v>0</v>
      </c>
      <c r="K38" s="456">
        <f>IFERROR(K16/SUM($C16:$L16),0)</f>
        <v>0</v>
      </c>
      <c r="L38" s="456">
        <f>IFERROR(L16/SUM($C16:$L16),0)</f>
        <v>0</v>
      </c>
      <c r="M38" s="421"/>
      <c r="N38" s="468"/>
    </row>
    <row r="39" spans="2:14" x14ac:dyDescent="0.3">
      <c r="B39" s="457" t="s">
        <v>3203</v>
      </c>
      <c r="C39" s="456">
        <f>IFERROR(C17/SUM($C17:$L17),0)</f>
        <v>0.44171923056873269</v>
      </c>
      <c r="D39" s="456">
        <f>IFERROR(D17/SUM($C17:$L17),0)</f>
        <v>0.34126570400875778</v>
      </c>
      <c r="E39" s="456">
        <f>IFERROR(E17/SUM($C17:$L17),0)</f>
        <v>0.18409529270708438</v>
      </c>
      <c r="F39" s="456">
        <f>IFERROR(F17/SUM($C17:$L17),0)</f>
        <v>2.619506855027889E-2</v>
      </c>
      <c r="G39" s="456">
        <f>IFERROR(G17/SUM($C17:$L17),0)</f>
        <v>3.5187405515300007E-3</v>
      </c>
      <c r="H39" s="456">
        <f>IFERROR(H17/SUM($C17:$L17),0)</f>
        <v>5.7342438617525931E-4</v>
      </c>
      <c r="I39" s="456">
        <f>IFERROR(I17/SUM($C17:$L17),0)</f>
        <v>4.1703591721837044E-4</v>
      </c>
      <c r="J39" s="456">
        <f>IFERROR(J17/SUM($C17:$L17),0)</f>
        <v>3.3884168273992595E-4</v>
      </c>
      <c r="K39" s="456">
        <f>IFERROR(K17/SUM($C17:$L17),0)</f>
        <v>2.8671219308762965E-4</v>
      </c>
      <c r="L39" s="456">
        <f>IFERROR(L17/SUM($C17:$L17),0)</f>
        <v>1.5899494343950373E-3</v>
      </c>
      <c r="M39" s="421"/>
      <c r="N39" s="468"/>
    </row>
    <row r="40" spans="2:14" x14ac:dyDescent="0.3">
      <c r="B40" s="457" t="s">
        <v>3460</v>
      </c>
      <c r="C40" s="456">
        <f>IFERROR(C18/SUM($C18:$L18),0)</f>
        <v>0.52221002632371361</v>
      </c>
      <c r="D40" s="456">
        <f>IFERROR(D18/SUM($C18:$L18),0)</f>
        <v>0.32663746126722937</v>
      </c>
      <c r="E40" s="456">
        <f>IFERROR(E18/SUM($C18:$L18),0)</f>
        <v>0.13744669690817782</v>
      </c>
      <c r="F40" s="456">
        <f>IFERROR(F18/SUM($C18:$L18),0)</f>
        <v>1.2287637568116249E-2</v>
      </c>
      <c r="G40" s="456">
        <f>IFERROR(G18/SUM($C18:$L18),0)</f>
        <v>8.0622444122818086E-4</v>
      </c>
      <c r="H40" s="456">
        <f>IFERROR(H18/SUM($C18:$L18),0)</f>
        <v>1.4570321227015315E-4</v>
      </c>
      <c r="I40" s="456">
        <f>IFERROR(I18/SUM($C18:$L18),0)</f>
        <v>1.0684902233144565E-4</v>
      </c>
      <c r="J40" s="456">
        <f>IFERROR(J18/SUM($C18:$L18),0)</f>
        <v>6.7994832392738152E-5</v>
      </c>
      <c r="K40" s="456">
        <f>IFERROR(K18/SUM($C18:$L18),0)</f>
        <v>5.8281284908061268E-5</v>
      </c>
      <c r="L40" s="456">
        <f>IFERROR(L18/SUM($C18:$L18),0)</f>
        <v>2.3312513963224507E-4</v>
      </c>
      <c r="M40" s="421"/>
      <c r="N40" s="468"/>
    </row>
    <row r="41" spans="2:14" ht="33" x14ac:dyDescent="0.3">
      <c r="B41" s="457" t="s">
        <v>3459</v>
      </c>
      <c r="C41" s="456">
        <f>IFERROR(C19/SUM($C19:$L19),0)</f>
        <v>0.44133771929824578</v>
      </c>
      <c r="D41" s="456">
        <f>IFERROR(D19/SUM($C19:$L19),0)</f>
        <v>0.35087719298245629</v>
      </c>
      <c r="E41" s="456">
        <f>IFERROR(E19/SUM($C19:$L19),0)</f>
        <v>0.18366228070175447</v>
      </c>
      <c r="F41" s="456">
        <f>IFERROR(F19/SUM($C19:$L19),0)</f>
        <v>1.5899122807017548E-2</v>
      </c>
      <c r="G41" s="456">
        <f>IFERROR(G19/SUM($C19:$L19),0)</f>
        <v>2.7412280701754397E-3</v>
      </c>
      <c r="H41" s="456">
        <f>IFERROR(H19/SUM($C19:$L19),0)</f>
        <v>5.4824561403508791E-4</v>
      </c>
      <c r="I41" s="456">
        <f>IFERROR(I19/SUM($C19:$L19),0)</f>
        <v>5.4824561403508791E-4</v>
      </c>
      <c r="J41" s="456">
        <f>IFERROR(J19/SUM($C19:$L19),0)</f>
        <v>5.4824561403508791E-4</v>
      </c>
      <c r="K41" s="456">
        <f>IFERROR(K19/SUM($C19:$L19),0)</f>
        <v>5.4824561403508791E-4</v>
      </c>
      <c r="L41" s="456">
        <f>IFERROR(L19/SUM($C19:$L19),0)</f>
        <v>3.2894736842105274E-3</v>
      </c>
      <c r="M41" s="421"/>
      <c r="N41" s="468"/>
    </row>
    <row r="42" spans="2:14" x14ac:dyDescent="0.3">
      <c r="B42" s="457" t="s">
        <v>134</v>
      </c>
      <c r="C42" s="456">
        <f>IFERROR(C20/SUM($C20:$L20),0)</f>
        <v>0.56470588235294106</v>
      </c>
      <c r="D42" s="456">
        <f>IFERROR(D20/SUM($C20:$L20),0)</f>
        <v>0.29411764705882348</v>
      </c>
      <c r="E42" s="456">
        <f>IFERROR(E20/SUM($C20:$L20),0)</f>
        <v>9.4117647058823514E-2</v>
      </c>
      <c r="F42" s="456">
        <f>IFERROR(F20/SUM($C20:$L20),0)</f>
        <v>3.5294117647058816E-2</v>
      </c>
      <c r="G42" s="456">
        <f>IFERROR(G20/SUM($C20:$L20),0)</f>
        <v>1.1764705882352939E-2</v>
      </c>
      <c r="H42" s="456">
        <f>IFERROR(H20/SUM($C20:$L20),0)</f>
        <v>0</v>
      </c>
      <c r="I42" s="456">
        <f>IFERROR(I20/SUM($C20:$L20),0)</f>
        <v>0</v>
      </c>
      <c r="J42" s="456">
        <f>IFERROR(J20/SUM($C20:$L20),0)</f>
        <v>0</v>
      </c>
      <c r="K42" s="456">
        <f>IFERROR(K20/SUM($C20:$L20),0)</f>
        <v>0</v>
      </c>
      <c r="L42" s="456">
        <f>IFERROR(L20/SUM($C20:$L20),0)</f>
        <v>0</v>
      </c>
      <c r="M42" s="421"/>
      <c r="N42" s="468"/>
    </row>
    <row r="43" spans="2:14" x14ac:dyDescent="0.3">
      <c r="C43" s="456"/>
      <c r="D43" s="456"/>
      <c r="E43" s="456"/>
      <c r="F43" s="456"/>
      <c r="G43" s="456"/>
      <c r="H43" s="456"/>
      <c r="I43" s="456"/>
      <c r="J43" s="456"/>
      <c r="K43" s="456"/>
      <c r="L43" s="456"/>
      <c r="M43" s="421"/>
    </row>
    <row r="44" spans="2:14" x14ac:dyDescent="0.3">
      <c r="B44" s="442" t="s">
        <v>136</v>
      </c>
      <c r="C44" s="453">
        <f>IFERROR(C22/SUM($C22:$L22),0)</f>
        <v>0.46498109482300065</v>
      </c>
      <c r="D44" s="453">
        <f>IFERROR(D22/SUM($C22:$L22),0)</f>
        <v>0.32881589855898946</v>
      </c>
      <c r="E44" s="453">
        <f>IFERROR(E22/SUM($C22:$L22),0)</f>
        <v>0.16760194179409893</v>
      </c>
      <c r="F44" s="453">
        <f>IFERROR(F22/SUM($C22:$L22),0)</f>
        <v>2.8307447537534797E-2</v>
      </c>
      <c r="G44" s="453">
        <f>IFERROR(G22/SUM($C22:$L22),0)</f>
        <v>8.1083800970897027E-3</v>
      </c>
      <c r="H44" s="453">
        <f>IFERROR(H22/SUM($C22:$L22),0)</f>
        <v>7.8591863825219353E-4</v>
      </c>
      <c r="I44" s="453">
        <f>IFERROR(I22/SUM($C22:$L22),0)</f>
        <v>3.0669995639109995E-4</v>
      </c>
      <c r="J44" s="453">
        <f>IFERROR(J22/SUM($C22:$L22),0)</f>
        <v>1.821030991072156E-4</v>
      </c>
      <c r="K44" s="453">
        <f>IFERROR(K22/SUM($C22:$L22),0)</f>
        <v>1.5334997819554998E-4</v>
      </c>
      <c r="L44" s="453">
        <f>IFERROR(L22/SUM($C22:$L22),0)</f>
        <v>7.5716551734052802E-4</v>
      </c>
      <c r="M44" s="421"/>
      <c r="N44" s="467"/>
    </row>
    <row r="49" spans="2:14" x14ac:dyDescent="0.3">
      <c r="B49" s="309" t="s">
        <v>3477</v>
      </c>
    </row>
    <row r="50" spans="2:14" ht="3.75" customHeight="1" x14ac:dyDescent="0.3">
      <c r="B50" s="309"/>
    </row>
    <row r="51" spans="2:14" x14ac:dyDescent="0.3">
      <c r="B51" s="463" t="s">
        <v>3476</v>
      </c>
      <c r="C51" s="462"/>
      <c r="D51" s="462"/>
      <c r="E51" s="461"/>
      <c r="F51" s="461"/>
      <c r="G51" s="461"/>
      <c r="H51" s="461"/>
      <c r="I51" s="461"/>
      <c r="J51" s="461"/>
      <c r="K51" s="461"/>
      <c r="L51" s="461"/>
      <c r="M51" s="461"/>
      <c r="N51" s="461"/>
    </row>
    <row r="52" spans="2:14" x14ac:dyDescent="0.3">
      <c r="B52" s="376"/>
      <c r="C52" s="460" t="s">
        <v>3475</v>
      </c>
      <c r="D52" s="460"/>
      <c r="E52" s="460"/>
      <c r="F52" s="460"/>
      <c r="G52" s="460"/>
      <c r="H52" s="460"/>
      <c r="I52" s="460"/>
      <c r="J52" s="460"/>
      <c r="K52" s="460"/>
      <c r="L52" s="460"/>
      <c r="N52" s="376"/>
    </row>
    <row r="53" spans="2:14" ht="33" x14ac:dyDescent="0.3">
      <c r="B53" s="376"/>
      <c r="C53" s="459" t="s">
        <v>3471</v>
      </c>
      <c r="D53" s="459" t="s">
        <v>3470</v>
      </c>
      <c r="E53" s="459" t="s">
        <v>3469</v>
      </c>
      <c r="F53" s="459" t="s">
        <v>3468</v>
      </c>
      <c r="G53" s="459" t="s">
        <v>3467</v>
      </c>
      <c r="H53" s="459" t="s">
        <v>3466</v>
      </c>
      <c r="I53" s="459" t="s">
        <v>3465</v>
      </c>
      <c r="J53" s="459" t="s">
        <v>3464</v>
      </c>
      <c r="K53" s="459" t="s">
        <v>3463</v>
      </c>
      <c r="L53" s="459" t="s">
        <v>3462</v>
      </c>
      <c r="N53" s="459" t="s">
        <v>3461</v>
      </c>
    </row>
    <row r="54" spans="2:14" x14ac:dyDescent="0.3">
      <c r="C54" s="458"/>
      <c r="D54" s="458"/>
      <c r="E54" s="458"/>
      <c r="F54" s="458"/>
      <c r="G54" s="458"/>
      <c r="H54" s="458"/>
      <c r="I54" s="458"/>
      <c r="J54" s="458"/>
      <c r="K54" s="458"/>
      <c r="L54" s="458"/>
    </row>
    <row r="55" spans="2:14" x14ac:dyDescent="0.3">
      <c r="B55" s="457" t="s">
        <v>3215</v>
      </c>
      <c r="C55" s="466">
        <v>0.191</v>
      </c>
      <c r="D55" s="466">
        <v>1.427</v>
      </c>
      <c r="E55" s="466">
        <v>3.4119999999999999</v>
      </c>
      <c r="F55" s="466">
        <v>2.2029999999999998</v>
      </c>
      <c r="G55" s="466">
        <v>1.5009999999999999</v>
      </c>
      <c r="H55" s="466">
        <v>0.436</v>
      </c>
      <c r="I55" s="466">
        <v>3.5000000000000003E-2</v>
      </c>
      <c r="J55" s="466">
        <v>0.02</v>
      </c>
      <c r="K55" s="466">
        <v>8.9999999999999993E-3</v>
      </c>
      <c r="L55" s="466">
        <v>6.9000000000000006E-2</v>
      </c>
      <c r="N55" s="454">
        <v>0.56999999999999995</v>
      </c>
    </row>
    <row r="56" spans="2:14" x14ac:dyDescent="0.3">
      <c r="B56" s="457" t="s">
        <v>3213</v>
      </c>
      <c r="C56" s="466">
        <v>2E-3</v>
      </c>
      <c r="D56" s="466">
        <v>0.03</v>
      </c>
      <c r="E56" s="466">
        <v>0.22600000000000001</v>
      </c>
      <c r="F56" s="466">
        <v>0.222</v>
      </c>
      <c r="G56" s="466">
        <v>0.33900000000000002</v>
      </c>
      <c r="H56" s="466">
        <v>6.0000000000000001E-3</v>
      </c>
      <c r="I56" s="466">
        <v>0</v>
      </c>
      <c r="J56" s="466">
        <v>1E-3</v>
      </c>
      <c r="K56" s="466">
        <v>0</v>
      </c>
      <c r="L56" s="466">
        <v>1.2E-2</v>
      </c>
      <c r="N56" s="454">
        <v>0.65500000000000003</v>
      </c>
    </row>
    <row r="57" spans="2:14" x14ac:dyDescent="0.3">
      <c r="B57" s="457" t="s">
        <v>3211</v>
      </c>
      <c r="C57" s="466">
        <v>0.01</v>
      </c>
      <c r="D57" s="466">
        <v>7.9000000000000001E-2</v>
      </c>
      <c r="E57" s="466">
        <v>0.22500000000000001</v>
      </c>
      <c r="F57" s="466">
        <v>3.6999999999999998E-2</v>
      </c>
      <c r="G57" s="466">
        <v>5.8000000000000003E-2</v>
      </c>
      <c r="H57" s="466">
        <v>0</v>
      </c>
      <c r="I57" s="466">
        <v>0</v>
      </c>
      <c r="J57" s="466">
        <v>0</v>
      </c>
      <c r="K57" s="466">
        <v>0</v>
      </c>
      <c r="L57" s="466">
        <v>0</v>
      </c>
      <c r="N57" s="454">
        <v>0.504</v>
      </c>
    </row>
    <row r="58" spans="2:14" x14ac:dyDescent="0.3">
      <c r="B58" s="457" t="s">
        <v>3209</v>
      </c>
      <c r="C58" s="466">
        <v>0.26500000000000001</v>
      </c>
      <c r="D58" s="466">
        <v>0.96299999999999997</v>
      </c>
      <c r="E58" s="466">
        <v>1.117</v>
      </c>
      <c r="F58" s="466">
        <v>0.76500000000000001</v>
      </c>
      <c r="G58" s="466">
        <v>0.501</v>
      </c>
      <c r="H58" s="466">
        <v>0.11</v>
      </c>
      <c r="I58" s="466">
        <v>5.8999999999999997E-2</v>
      </c>
      <c r="J58" s="466">
        <v>4.5999999999999999E-2</v>
      </c>
      <c r="K58" s="466">
        <v>0</v>
      </c>
      <c r="L58" s="466">
        <v>1.4E-2</v>
      </c>
      <c r="N58" s="454">
        <v>0.51200000000000001</v>
      </c>
    </row>
    <row r="59" spans="2:14" x14ac:dyDescent="0.3">
      <c r="B59" s="457" t="s">
        <v>3207</v>
      </c>
      <c r="C59" s="466">
        <v>0.96599999999999997</v>
      </c>
      <c r="D59" s="466">
        <v>7.2110000000000003</v>
      </c>
      <c r="E59" s="466">
        <v>13.465999999999999</v>
      </c>
      <c r="F59" s="466">
        <v>10.569000000000001</v>
      </c>
      <c r="G59" s="466">
        <v>12.413</v>
      </c>
      <c r="H59" s="466">
        <v>2.641</v>
      </c>
      <c r="I59" s="466">
        <v>0.4</v>
      </c>
      <c r="J59" s="466">
        <v>9.9000000000000005E-2</v>
      </c>
      <c r="K59" s="466">
        <v>4.3999999999999997E-2</v>
      </c>
      <c r="L59" s="466">
        <v>0.222</v>
      </c>
      <c r="N59" s="454">
        <v>0.59299999999999997</v>
      </c>
    </row>
    <row r="60" spans="2:14" ht="33" x14ac:dyDescent="0.3">
      <c r="B60" s="457" t="s">
        <v>3205</v>
      </c>
      <c r="C60" s="466">
        <v>0.11700000000000001</v>
      </c>
      <c r="D60" s="466">
        <v>0.70099999999999996</v>
      </c>
      <c r="E60" s="466">
        <v>1.1579999999999999</v>
      </c>
      <c r="F60" s="466">
        <v>1.0509999999999999</v>
      </c>
      <c r="G60" s="466">
        <v>2E-3</v>
      </c>
      <c r="H60" s="466">
        <v>0</v>
      </c>
      <c r="I60" s="466">
        <v>0</v>
      </c>
      <c r="J60" s="466">
        <v>0</v>
      </c>
      <c r="K60" s="466">
        <v>0</v>
      </c>
      <c r="L60" s="466">
        <v>0</v>
      </c>
      <c r="N60" s="454">
        <v>0.499</v>
      </c>
    </row>
    <row r="61" spans="2:14" x14ac:dyDescent="0.3">
      <c r="B61" s="457" t="s">
        <v>3203</v>
      </c>
      <c r="C61" s="466">
        <v>1.423</v>
      </c>
      <c r="D61" s="466">
        <v>7.98</v>
      </c>
      <c r="E61" s="466">
        <v>17.452000000000002</v>
      </c>
      <c r="F61" s="466">
        <v>8.91</v>
      </c>
      <c r="G61" s="466">
        <v>2.048</v>
      </c>
      <c r="H61" s="466">
        <v>0.14399999999999999</v>
      </c>
      <c r="I61" s="466">
        <v>5.8000000000000003E-2</v>
      </c>
      <c r="J61" s="466">
        <v>5.2999999999999999E-2</v>
      </c>
      <c r="K61" s="466">
        <v>0.03</v>
      </c>
      <c r="L61" s="466">
        <v>0.26800000000000002</v>
      </c>
      <c r="N61" s="454">
        <v>0.50900000000000001</v>
      </c>
    </row>
    <row r="62" spans="2:14" x14ac:dyDescent="0.3">
      <c r="B62" s="457" t="s">
        <v>3460</v>
      </c>
      <c r="C62" s="466">
        <v>10.163</v>
      </c>
      <c r="D62" s="466">
        <v>29.001000000000001</v>
      </c>
      <c r="E62" s="466">
        <v>46.741</v>
      </c>
      <c r="F62" s="466">
        <v>15.311999999999999</v>
      </c>
      <c r="G62" s="466">
        <v>1.407</v>
      </c>
      <c r="H62" s="466">
        <v>5.2999999999999999E-2</v>
      </c>
      <c r="I62" s="466">
        <v>8.5000000000000006E-2</v>
      </c>
      <c r="J62" s="466">
        <v>3.3000000000000002E-2</v>
      </c>
      <c r="K62" s="466">
        <v>3.1E-2</v>
      </c>
      <c r="L62" s="466">
        <v>0.123</v>
      </c>
      <c r="N62" s="454">
        <v>0.437</v>
      </c>
    </row>
    <row r="63" spans="2:14" ht="33" x14ac:dyDescent="0.3">
      <c r="B63" s="457" t="s">
        <v>3459</v>
      </c>
      <c r="C63" s="466">
        <v>5.3999999999999999E-2</v>
      </c>
      <c r="D63" s="466">
        <v>0.38</v>
      </c>
      <c r="E63" s="466">
        <v>1.0640000000000001</v>
      </c>
      <c r="F63" s="466">
        <v>0.23499999999999999</v>
      </c>
      <c r="G63" s="466">
        <v>6.4000000000000001E-2</v>
      </c>
      <c r="H63" s="466">
        <v>5.0000000000000001E-3</v>
      </c>
      <c r="I63" s="466">
        <v>1E-3</v>
      </c>
      <c r="J63" s="466">
        <v>0</v>
      </c>
      <c r="K63" s="466">
        <v>0</v>
      </c>
      <c r="L63" s="466">
        <v>0.02</v>
      </c>
      <c r="N63" s="454">
        <v>0.504</v>
      </c>
    </row>
    <row r="64" spans="2:14" x14ac:dyDescent="0.3">
      <c r="B64" s="457" t="s">
        <v>134</v>
      </c>
      <c r="C64" s="466">
        <v>5.0000000000000001E-3</v>
      </c>
      <c r="D64" s="466">
        <v>5.0999999999999997E-2</v>
      </c>
      <c r="E64" s="466">
        <v>7.0000000000000001E-3</v>
      </c>
      <c r="F64" s="466">
        <v>7.0000000000000001E-3</v>
      </c>
      <c r="G64" s="466">
        <v>1.4999999999999999E-2</v>
      </c>
      <c r="H64" s="466">
        <v>0</v>
      </c>
      <c r="I64" s="466">
        <v>0</v>
      </c>
      <c r="J64" s="466">
        <v>0</v>
      </c>
      <c r="K64" s="466">
        <v>0</v>
      </c>
      <c r="L64" s="466">
        <v>0</v>
      </c>
      <c r="N64" s="454">
        <v>0.43099999999999999</v>
      </c>
    </row>
    <row r="65" spans="2:14" x14ac:dyDescent="0.3">
      <c r="C65" s="466"/>
      <c r="D65" s="466"/>
      <c r="E65" s="466"/>
      <c r="F65" s="466"/>
      <c r="G65" s="466"/>
      <c r="H65" s="466"/>
      <c r="I65" s="466"/>
      <c r="J65" s="466"/>
      <c r="K65" s="466"/>
      <c r="L65" s="466"/>
      <c r="N65" s="454"/>
    </row>
    <row r="66" spans="2:14" x14ac:dyDescent="0.3">
      <c r="B66" s="442" t="s">
        <v>136</v>
      </c>
      <c r="C66" s="465">
        <f>SUM(C55:C64)</f>
        <v>13.196000000000002</v>
      </c>
      <c r="D66" s="465">
        <f>SUM(D55:D64)</f>
        <v>47.823000000000008</v>
      </c>
      <c r="E66" s="465">
        <f>SUM(E55:E64)</f>
        <v>84.867999999999995</v>
      </c>
      <c r="F66" s="465">
        <f>SUM(F55:F64)</f>
        <v>39.311</v>
      </c>
      <c r="G66" s="465">
        <f>SUM(G55:G64)</f>
        <v>18.348000000000003</v>
      </c>
      <c r="H66" s="465">
        <f>SUM(H55:H64)</f>
        <v>3.395</v>
      </c>
      <c r="I66" s="465">
        <f>SUM(I55:I64)</f>
        <v>0.63800000000000001</v>
      </c>
      <c r="J66" s="465">
        <f>SUM(J55:J64)</f>
        <v>0.252</v>
      </c>
      <c r="K66" s="465">
        <f>SUM(K55:K64)</f>
        <v>0.11399999999999999</v>
      </c>
      <c r="L66" s="465">
        <f>SUM(L55:L64)</f>
        <v>0.72799999999999998</v>
      </c>
      <c r="N66" s="464">
        <v>0.496</v>
      </c>
    </row>
    <row r="71" spans="2:14" x14ac:dyDescent="0.3">
      <c r="B71" s="309" t="s">
        <v>3474</v>
      </c>
    </row>
    <row r="72" spans="2:14" ht="3.75" customHeight="1" x14ac:dyDescent="0.3">
      <c r="B72" s="309"/>
    </row>
    <row r="73" spans="2:14" x14ac:dyDescent="0.3">
      <c r="B73" s="463" t="s">
        <v>3473</v>
      </c>
      <c r="C73" s="462"/>
      <c r="D73" s="462"/>
      <c r="E73" s="461"/>
      <c r="F73" s="461"/>
      <c r="G73" s="461"/>
      <c r="H73" s="461"/>
      <c r="I73" s="461"/>
      <c r="J73" s="461"/>
      <c r="K73" s="461"/>
      <c r="L73" s="461"/>
      <c r="N73" s="461"/>
    </row>
    <row r="74" spans="2:14" x14ac:dyDescent="0.3">
      <c r="B74" s="376"/>
      <c r="C74" s="460" t="s">
        <v>3472</v>
      </c>
      <c r="D74" s="460"/>
      <c r="E74" s="460"/>
      <c r="F74" s="460"/>
      <c r="G74" s="460"/>
      <c r="H74" s="460"/>
      <c r="I74" s="460"/>
      <c r="J74" s="460"/>
      <c r="K74" s="460"/>
      <c r="L74" s="460"/>
      <c r="N74" s="376"/>
    </row>
    <row r="75" spans="2:14" ht="33" x14ac:dyDescent="0.3">
      <c r="B75" s="376"/>
      <c r="C75" s="459" t="s">
        <v>3471</v>
      </c>
      <c r="D75" s="459" t="s">
        <v>3470</v>
      </c>
      <c r="E75" s="459" t="s">
        <v>3469</v>
      </c>
      <c r="F75" s="459" t="s">
        <v>3468</v>
      </c>
      <c r="G75" s="459" t="s">
        <v>3467</v>
      </c>
      <c r="H75" s="459" t="s">
        <v>3466</v>
      </c>
      <c r="I75" s="459" t="s">
        <v>3465</v>
      </c>
      <c r="J75" s="459" t="s">
        <v>3464</v>
      </c>
      <c r="K75" s="459" t="s">
        <v>3463</v>
      </c>
      <c r="L75" s="459" t="s">
        <v>3462</v>
      </c>
      <c r="N75" s="459" t="s">
        <v>3461</v>
      </c>
    </row>
    <row r="76" spans="2:14" x14ac:dyDescent="0.3">
      <c r="C76" s="458"/>
      <c r="D76" s="458"/>
      <c r="E76" s="458"/>
      <c r="F76" s="458"/>
      <c r="G76" s="458"/>
      <c r="H76" s="458"/>
      <c r="I76" s="458"/>
      <c r="J76" s="458"/>
      <c r="K76" s="458"/>
      <c r="L76" s="458"/>
    </row>
    <row r="77" spans="2:14" x14ac:dyDescent="0.3">
      <c r="B77" s="457" t="s">
        <v>3215</v>
      </c>
      <c r="C77" s="456">
        <f>IFERROR(C55/SUM($C55:$L55),0)</f>
        <v>2.0531011501666127E-2</v>
      </c>
      <c r="D77" s="456">
        <f>IFERROR(D55/SUM($C55:$L55),0)</f>
        <v>0.15339137912501344</v>
      </c>
      <c r="E77" s="456">
        <f>IFERROR(E55/SUM($C55:$L55),0)</f>
        <v>0.36676340965280013</v>
      </c>
      <c r="F77" s="456">
        <f>IFERROR(F55/SUM($C55:$L55),0)</f>
        <v>0.23680533161345799</v>
      </c>
      <c r="G77" s="456">
        <f>IFERROR(G55/SUM($C55:$L55),0)</f>
        <v>0.16134580242932384</v>
      </c>
      <c r="H77" s="456">
        <f>IFERROR(H55/SUM($C55:$L55),0)</f>
        <v>4.6866602171342572E-2</v>
      </c>
      <c r="I77" s="456">
        <f>IFERROR(I55/SUM($C55:$L55),0)</f>
        <v>3.7622272385252069E-3</v>
      </c>
      <c r="J77" s="456">
        <f>IFERROR(J55/SUM($C55:$L55),0)</f>
        <v>2.149844136300118E-3</v>
      </c>
      <c r="K77" s="456">
        <f>IFERROR(K55/SUM($C55:$L55),0)</f>
        <v>9.674298613350531E-4</v>
      </c>
      <c r="L77" s="456">
        <f>IFERROR(L55/SUM($C55:$L55),0)</f>
        <v>7.4169622702354079E-3</v>
      </c>
      <c r="M77" s="421"/>
      <c r="N77" s="454">
        <f>+N55</f>
        <v>0.56999999999999995</v>
      </c>
    </row>
    <row r="78" spans="2:14" x14ac:dyDescent="0.3">
      <c r="B78" s="457" t="s">
        <v>3213</v>
      </c>
      <c r="C78" s="456">
        <f>IFERROR(C56/SUM($C56:$L56),0)</f>
        <v>2.3866348448687352E-3</v>
      </c>
      <c r="D78" s="456">
        <f>IFERROR(D56/SUM($C56:$L56),0)</f>
        <v>3.5799522673031027E-2</v>
      </c>
      <c r="E78" s="456">
        <f>IFERROR(E56/SUM($C56:$L56),0)</f>
        <v>0.26968973747016706</v>
      </c>
      <c r="F78" s="456">
        <f>IFERROR(F56/SUM($C56:$L56),0)</f>
        <v>0.2649164677804296</v>
      </c>
      <c r="G78" s="456">
        <f>IFERROR(G56/SUM($C56:$L56),0)</f>
        <v>0.40453460620525061</v>
      </c>
      <c r="H78" s="456">
        <f>IFERROR(H56/SUM($C56:$L56),0)</f>
        <v>7.1599045346062056E-3</v>
      </c>
      <c r="I78" s="456">
        <f>IFERROR(I56/SUM($C56:$L56),0)</f>
        <v>0</v>
      </c>
      <c r="J78" s="456">
        <f>IFERROR(J56/SUM($C56:$L56),0)</f>
        <v>1.1933174224343676E-3</v>
      </c>
      <c r="K78" s="456">
        <f>IFERROR(K56/SUM($C56:$L56),0)</f>
        <v>0</v>
      </c>
      <c r="L78" s="456">
        <f>IFERROR(L56/SUM($C56:$L56),0)</f>
        <v>1.4319809069212411E-2</v>
      </c>
      <c r="M78" s="421"/>
      <c r="N78" s="454">
        <f>+N56</f>
        <v>0.65500000000000003</v>
      </c>
    </row>
    <row r="79" spans="2:14" x14ac:dyDescent="0.3">
      <c r="B79" s="457" t="s">
        <v>3211</v>
      </c>
      <c r="C79" s="456">
        <f>IFERROR(C57/SUM($C57:$L57),0)</f>
        <v>2.4449877750611249E-2</v>
      </c>
      <c r="D79" s="456">
        <f>IFERROR(D57/SUM($C57:$L57),0)</f>
        <v>0.19315403422982885</v>
      </c>
      <c r="E79" s="456">
        <f>IFERROR(E57/SUM($C57:$L57),0)</f>
        <v>0.55012224938875309</v>
      </c>
      <c r="F79" s="456">
        <f>IFERROR(F57/SUM($C57:$L57),0)</f>
        <v>9.0464547677261614E-2</v>
      </c>
      <c r="G79" s="456">
        <f>IFERROR(G57/SUM($C57:$L57),0)</f>
        <v>0.14180929095354525</v>
      </c>
      <c r="H79" s="456">
        <f>IFERROR(H57/SUM($C57:$L57),0)</f>
        <v>0</v>
      </c>
      <c r="I79" s="456">
        <f>IFERROR(I57/SUM($C57:$L57),0)</f>
        <v>0</v>
      </c>
      <c r="J79" s="456">
        <f>IFERROR(J57/SUM($C57:$L57),0)</f>
        <v>0</v>
      </c>
      <c r="K79" s="456">
        <f>IFERROR(K57/SUM($C57:$L57),0)</f>
        <v>0</v>
      </c>
      <c r="L79" s="456">
        <f>IFERROR(L57/SUM($C57:$L57),0)</f>
        <v>0</v>
      </c>
      <c r="M79" s="421"/>
      <c r="N79" s="454">
        <f>+N57</f>
        <v>0.504</v>
      </c>
    </row>
    <row r="80" spans="2:14" x14ac:dyDescent="0.3">
      <c r="B80" s="457" t="s">
        <v>3209</v>
      </c>
      <c r="C80" s="456">
        <f>IFERROR(C58/SUM($C58:$L58),0)</f>
        <v>6.9010416666666685E-2</v>
      </c>
      <c r="D80" s="456">
        <f>IFERROR(D58/SUM($C58:$L58),0)</f>
        <v>0.25078125000000001</v>
      </c>
      <c r="E80" s="456">
        <f>IFERROR(E58/SUM($C58:$L58),0)</f>
        <v>0.29088541666666673</v>
      </c>
      <c r="F80" s="456">
        <f>IFERROR(F58/SUM($C58:$L58),0)</f>
        <v>0.19921875000000003</v>
      </c>
      <c r="G80" s="456">
        <f>IFERROR(G58/SUM($C58:$L58),0)</f>
        <v>0.13046875000000002</v>
      </c>
      <c r="H80" s="456">
        <f>IFERROR(H58/SUM($C58:$L58),0)</f>
        <v>2.8645833333333339E-2</v>
      </c>
      <c r="I80" s="456">
        <f>IFERROR(I58/SUM($C58:$L58),0)</f>
        <v>1.5364583333333334E-2</v>
      </c>
      <c r="J80" s="456">
        <f>IFERROR(J58/SUM($C58:$L58),0)</f>
        <v>1.1979166666666667E-2</v>
      </c>
      <c r="K80" s="456">
        <f>IFERROR(K58/SUM($C58:$L58),0)</f>
        <v>0</v>
      </c>
      <c r="L80" s="456">
        <f>IFERROR(L58/SUM($C58:$L58),0)</f>
        <v>3.6458333333333338E-3</v>
      </c>
      <c r="M80" s="421"/>
      <c r="N80" s="454">
        <f>+N58</f>
        <v>0.51200000000000001</v>
      </c>
    </row>
    <row r="81" spans="2:14" x14ac:dyDescent="0.3">
      <c r="B81" s="457" t="s">
        <v>3207</v>
      </c>
      <c r="C81" s="456">
        <f>IFERROR(C59/SUM($C59:$L59),0)</f>
        <v>2.0112010992900421E-2</v>
      </c>
      <c r="D81" s="456">
        <f>IFERROR(D59/SUM($C59:$L59),0)</f>
        <v>0.15013220628344198</v>
      </c>
      <c r="E81" s="456">
        <f>IFERROR(E59/SUM($C59:$L59),0)</f>
        <v>0.28036060044554562</v>
      </c>
      <c r="F81" s="456">
        <f>IFERROR(F59/SUM($C59:$L59),0)</f>
        <v>0.22004538735400059</v>
      </c>
      <c r="G81" s="456">
        <f>IFERROR(G59/SUM($C59:$L59),0)</f>
        <v>0.25843725927005479</v>
      </c>
      <c r="H81" s="456">
        <f>IFERROR(H59/SUM($C59:$L59),0)</f>
        <v>5.4985321979554878E-2</v>
      </c>
      <c r="I81" s="456">
        <f>IFERROR(I59/SUM($C59:$L59),0)</f>
        <v>8.3279548624846465E-3</v>
      </c>
      <c r="J81" s="456">
        <f>IFERROR(J59/SUM($C59:$L59),0)</f>
        <v>2.0611688284649502E-3</v>
      </c>
      <c r="K81" s="456">
        <f>IFERROR(K59/SUM($C59:$L59),0)</f>
        <v>9.1607503487331108E-4</v>
      </c>
      <c r="L81" s="456">
        <f>IFERROR(L59/SUM($C59:$L59),0)</f>
        <v>4.6220149486789789E-3</v>
      </c>
      <c r="M81" s="421"/>
      <c r="N81" s="454">
        <f>+N59</f>
        <v>0.59299999999999997</v>
      </c>
    </row>
    <row r="82" spans="2:14" ht="33" x14ac:dyDescent="0.3">
      <c r="B82" s="457" t="s">
        <v>3205</v>
      </c>
      <c r="C82" s="456">
        <f>IFERROR(C60/SUM($C60:$L60),0)</f>
        <v>3.8626609442060089E-2</v>
      </c>
      <c r="D82" s="456">
        <f>IFERROR(D60/SUM($C60:$L60),0)</f>
        <v>0.23142951469131726</v>
      </c>
      <c r="E82" s="456">
        <f>IFERROR(E60/SUM($C60:$L60),0)</f>
        <v>0.38230439088808188</v>
      </c>
      <c r="F82" s="456">
        <f>IFERROR(F60/SUM($C60:$L60),0)</f>
        <v>0.34697920105645425</v>
      </c>
      <c r="G82" s="456">
        <f>IFERROR(G60/SUM($C60:$L60),0)</f>
        <v>6.6028392208649722E-4</v>
      </c>
      <c r="H82" s="456">
        <f>IFERROR(H60/SUM($C60:$L60),0)</f>
        <v>0</v>
      </c>
      <c r="I82" s="456">
        <f>IFERROR(I60/SUM($C60:$L60),0)</f>
        <v>0</v>
      </c>
      <c r="J82" s="456">
        <f>IFERROR(J60/SUM($C60:$L60),0)</f>
        <v>0</v>
      </c>
      <c r="K82" s="456">
        <f>IFERROR(K60/SUM($C60:$L60),0)</f>
        <v>0</v>
      </c>
      <c r="L82" s="456">
        <f>IFERROR(L60/SUM($C60:$L60),0)</f>
        <v>0</v>
      </c>
      <c r="M82" s="421"/>
      <c r="N82" s="454">
        <f>+N60</f>
        <v>0.499</v>
      </c>
    </row>
    <row r="83" spans="2:14" x14ac:dyDescent="0.3">
      <c r="B83" s="457" t="s">
        <v>3203</v>
      </c>
      <c r="C83" s="456">
        <f>IFERROR(C61/SUM($C61:$L61),0)</f>
        <v>3.7090131887608825E-2</v>
      </c>
      <c r="D83" s="456">
        <f>IFERROR(D61/SUM($C61:$L61),0)</f>
        <v>0.20799666371266226</v>
      </c>
      <c r="E83" s="456">
        <f>IFERROR(E61/SUM($C61:$L61),0)</f>
        <v>0.45488192670593758</v>
      </c>
      <c r="F83" s="456">
        <f>IFERROR(F61/SUM($C61:$L61),0)</f>
        <v>0.23223687640098004</v>
      </c>
      <c r="G83" s="456">
        <f>IFERROR(G61/SUM($C61:$L61),0)</f>
        <v>5.3380597403951416E-2</v>
      </c>
      <c r="H83" s="456">
        <f>IFERROR(H61/SUM($C61:$L61),0)</f>
        <v>3.7533232549653338E-3</v>
      </c>
      <c r="I83" s="456">
        <f>IFERROR(I61/SUM($C61:$L61),0)</f>
        <v>1.5117551999165929E-3</v>
      </c>
      <c r="J83" s="456">
        <f>IFERROR(J61/SUM($C61:$L61),0)</f>
        <v>1.3814314757858519E-3</v>
      </c>
      <c r="K83" s="456">
        <f>IFERROR(K61/SUM($C61:$L61),0)</f>
        <v>7.8194234478444458E-4</v>
      </c>
      <c r="L83" s="456">
        <f>IFERROR(L61/SUM($C61:$L61),0)</f>
        <v>6.9853516134077056E-3</v>
      </c>
      <c r="M83" s="421"/>
      <c r="N83" s="454">
        <f>+N61</f>
        <v>0.50900000000000001</v>
      </c>
    </row>
    <row r="84" spans="2:14" x14ac:dyDescent="0.3">
      <c r="B84" s="457" t="s">
        <v>3460</v>
      </c>
      <c r="C84" s="456">
        <f>IFERROR(C62/SUM($C62:$L62),0)</f>
        <v>9.8718783086771122E-2</v>
      </c>
      <c r="D84" s="456">
        <f>IFERROR(D62/SUM($C62:$L62),0)</f>
        <v>0.2817025906031142</v>
      </c>
      <c r="E84" s="456">
        <f>IFERROR(E62/SUM($C62:$L62),0)</f>
        <v>0.45402092298128199</v>
      </c>
      <c r="F84" s="456">
        <f>IFERROR(F62/SUM($C62:$L62),0)</f>
        <v>0.14873383908537235</v>
      </c>
      <c r="G84" s="456">
        <f>IFERROR(G62/SUM($C62:$L62),0)</f>
        <v>1.3666961310940369E-2</v>
      </c>
      <c r="H84" s="456">
        <f>IFERROR(H62/SUM($C62:$L62),0)</f>
        <v>5.1481801668787461E-4</v>
      </c>
      <c r="I84" s="456">
        <f>IFERROR(I62/SUM($C62:$L62),0)</f>
        <v>8.2565153619753478E-4</v>
      </c>
      <c r="J84" s="456">
        <f>IFERROR(J62/SUM($C62:$L62),0)</f>
        <v>3.2054706699433702E-4</v>
      </c>
      <c r="K84" s="456">
        <f>IFERROR(K62/SUM($C62:$L62),0)</f>
        <v>3.0111997202498326E-4</v>
      </c>
      <c r="L84" s="456">
        <f>IFERROR(L62/SUM($C62:$L62),0)</f>
        <v>1.1947663406152562E-3</v>
      </c>
      <c r="M84" s="421"/>
      <c r="N84" s="454">
        <f>+N62</f>
        <v>0.437</v>
      </c>
    </row>
    <row r="85" spans="2:14" ht="33" x14ac:dyDescent="0.3">
      <c r="B85" s="457" t="s">
        <v>3459</v>
      </c>
      <c r="C85" s="456">
        <f>IFERROR(C63/SUM($C63:$L63),0)</f>
        <v>2.9621503017004936E-2</v>
      </c>
      <c r="D85" s="456">
        <f>IFERROR(D63/SUM($C63:$L63),0)</f>
        <v>0.20844761382336807</v>
      </c>
      <c r="E85" s="456">
        <f>IFERROR(E63/SUM($C63:$L63),0)</f>
        <v>0.58365331870543069</v>
      </c>
      <c r="F85" s="456">
        <f>IFERROR(F63/SUM($C63:$L63),0)</f>
        <v>0.12890839275918814</v>
      </c>
      <c r="G85" s="456">
        <f>IFERROR(G63/SUM($C63:$L63),0)</f>
        <v>3.510696653867252E-2</v>
      </c>
      <c r="H85" s="456">
        <f>IFERROR(H63/SUM($C63:$L63),0)</f>
        <v>2.7427317608337905E-3</v>
      </c>
      <c r="I85" s="456">
        <f>IFERROR(I63/SUM($C63:$L63),0)</f>
        <v>5.4854635216675812E-4</v>
      </c>
      <c r="J85" s="456">
        <f>IFERROR(J63/SUM($C63:$L63),0)</f>
        <v>0</v>
      </c>
      <c r="K85" s="456">
        <f>IFERROR(K63/SUM($C63:$L63),0)</f>
        <v>0</v>
      </c>
      <c r="L85" s="456">
        <f>IFERROR(L63/SUM($C63:$L63),0)</f>
        <v>1.0970927043335162E-2</v>
      </c>
      <c r="M85" s="421"/>
      <c r="N85" s="454">
        <f>+N63</f>
        <v>0.504</v>
      </c>
    </row>
    <row r="86" spans="2:14" x14ac:dyDescent="0.3">
      <c r="B86" s="457" t="s">
        <v>134</v>
      </c>
      <c r="C86" s="456">
        <f>IFERROR(C64/SUM($C64:$L64),0)</f>
        <v>5.8823529411764705E-2</v>
      </c>
      <c r="D86" s="456">
        <f>IFERROR(D64/SUM($C64:$L64),0)</f>
        <v>0.59999999999999987</v>
      </c>
      <c r="E86" s="456">
        <f>IFERROR(E64/SUM($C64:$L64),0)</f>
        <v>8.2352941176470587E-2</v>
      </c>
      <c r="F86" s="456">
        <f>IFERROR(F64/SUM($C64:$L64),0)</f>
        <v>8.2352941176470587E-2</v>
      </c>
      <c r="G86" s="456">
        <f>IFERROR(G64/SUM($C64:$L64),0)</f>
        <v>0.1764705882352941</v>
      </c>
      <c r="H86" s="456">
        <f>IFERROR(H64/SUM($C64:$L64),0)</f>
        <v>0</v>
      </c>
      <c r="I86" s="456">
        <f>IFERROR(I64/SUM($C64:$L64),0)</f>
        <v>0</v>
      </c>
      <c r="J86" s="456">
        <f>IFERROR(J64/SUM($C64:$L64),0)</f>
        <v>0</v>
      </c>
      <c r="K86" s="456">
        <f>IFERROR(K64/SUM($C64:$L64),0)</f>
        <v>0</v>
      </c>
      <c r="L86" s="456">
        <f>IFERROR(L64/SUM($C64:$L64),0)</f>
        <v>0</v>
      </c>
      <c r="M86" s="421"/>
      <c r="N86" s="454">
        <f>+N64</f>
        <v>0.43099999999999999</v>
      </c>
    </row>
    <row r="87" spans="2:14" x14ac:dyDescent="0.3">
      <c r="C87" s="455"/>
      <c r="D87" s="455"/>
      <c r="E87" s="455"/>
      <c r="F87" s="455"/>
      <c r="G87" s="455"/>
      <c r="H87" s="455"/>
      <c r="I87" s="455"/>
      <c r="J87" s="455"/>
      <c r="K87" s="455"/>
      <c r="L87" s="455"/>
      <c r="M87" s="421"/>
      <c r="N87" s="454"/>
    </row>
    <row r="88" spans="2:14" x14ac:dyDescent="0.3">
      <c r="B88" s="442" t="s">
        <v>136</v>
      </c>
      <c r="C88" s="453">
        <f>IFERROR(C66/SUM($C66:$L66),0)</f>
        <v>6.3237697258389916E-2</v>
      </c>
      <c r="D88" s="453">
        <f>IFERROR(D66/SUM($C66:$L66),0)</f>
        <v>0.2291767502264308</v>
      </c>
      <c r="E88" s="453">
        <f>IFERROR(E66/SUM($C66:$L66),0)</f>
        <v>0.40670331092187284</v>
      </c>
      <c r="F88" s="453">
        <f>IFERROR(F66/SUM($C66:$L66),0)</f>
        <v>0.18838565602641449</v>
      </c>
      <c r="G88" s="453">
        <f>IFERROR(G66/SUM($C66:$L66),0)</f>
        <v>8.7927043747873454E-2</v>
      </c>
      <c r="H88" s="453">
        <f>IFERROR(H66/SUM($C66:$L66),0)</f>
        <v>1.6269474249184127E-2</v>
      </c>
      <c r="I88" s="453">
        <f>IFERROR(I66/SUM($C66:$L66),0)</f>
        <v>3.0574151902737767E-3</v>
      </c>
      <c r="J88" s="453">
        <f>IFERROR(J66/SUM($C66:$L66),0)</f>
        <v>1.2076310782899557E-3</v>
      </c>
      <c r="K88" s="453">
        <f>IFERROR(K66/SUM($C66:$L66),0)</f>
        <v>5.4630929732164661E-4</v>
      </c>
      <c r="L88" s="453">
        <f>IFERROR(L66/SUM($C66:$L66),0)</f>
        <v>3.4887120039487607E-3</v>
      </c>
      <c r="M88" s="421"/>
      <c r="N88" s="452">
        <f>+N66</f>
        <v>0.496</v>
      </c>
    </row>
    <row r="95" spans="2:14" x14ac:dyDescent="0.3">
      <c r="N95" s="317" t="s">
        <v>3335</v>
      </c>
    </row>
  </sheetData>
  <mergeCells count="4">
    <mergeCell ref="C8:L8"/>
    <mergeCell ref="C30:L30"/>
    <mergeCell ref="C52:L52"/>
    <mergeCell ref="C74:L74"/>
  </mergeCells>
  <hyperlinks>
    <hyperlink ref="N95" location="Contents!A1" display="To Frontpage" xr:uid="{BBCF10BE-22FB-42D7-99F4-C7D3B51747F8}"/>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C7D30-B93B-4395-89A6-44A0DF062732}">
  <sheetPr>
    <pageSetUpPr fitToPage="1"/>
  </sheetPr>
  <dimension ref="B4:I31"/>
  <sheetViews>
    <sheetView zoomScale="85" zoomScaleNormal="85" workbookViewId="0"/>
  </sheetViews>
  <sheetFormatPr defaultRowHeight="16.5" x14ac:dyDescent="0.3"/>
  <cols>
    <col min="1" max="1" width="4.7109375" style="270" customWidth="1"/>
    <col min="2" max="2" width="30.28515625" style="270" customWidth="1"/>
    <col min="3" max="8" width="27.42578125" style="270" customWidth="1"/>
    <col min="9" max="9" width="25.7109375" style="270" customWidth="1"/>
    <col min="10" max="16384" width="9.140625" style="270"/>
  </cols>
  <sheetData>
    <row r="4" spans="2:9" x14ac:dyDescent="0.3">
      <c r="G4" s="451" t="s">
        <v>3457</v>
      </c>
      <c r="H4" s="450">
        <v>45930</v>
      </c>
    </row>
    <row r="5" spans="2:9" x14ac:dyDescent="0.3">
      <c r="B5" s="309" t="s">
        <v>3489</v>
      </c>
    </row>
    <row r="6" spans="2:9" ht="3.75" customHeight="1" x14ac:dyDescent="0.3">
      <c r="B6" s="309"/>
    </row>
    <row r="7" spans="2:9" x14ac:dyDescent="0.3">
      <c r="B7" s="470" t="s">
        <v>3302</v>
      </c>
      <c r="C7" s="470"/>
      <c r="D7" s="476"/>
      <c r="E7" s="476"/>
      <c r="F7" s="476"/>
      <c r="G7" s="476"/>
      <c r="H7" s="476"/>
      <c r="I7" s="476"/>
    </row>
    <row r="8" spans="2:9" x14ac:dyDescent="0.3">
      <c r="B8" s="376"/>
      <c r="C8" s="376"/>
      <c r="D8" s="376"/>
      <c r="E8" s="376"/>
      <c r="F8" s="376"/>
      <c r="G8" s="376"/>
      <c r="H8" s="376"/>
      <c r="I8" s="376"/>
    </row>
    <row r="9" spans="2:9" ht="49.5" x14ac:dyDescent="0.3">
      <c r="B9" s="376"/>
      <c r="C9" s="459" t="s">
        <v>3488</v>
      </c>
      <c r="D9" s="459" t="s">
        <v>3487</v>
      </c>
      <c r="E9" s="459" t="s">
        <v>3486</v>
      </c>
      <c r="F9" s="459" t="s">
        <v>3485</v>
      </c>
      <c r="G9" s="459" t="s">
        <v>3484</v>
      </c>
      <c r="H9" s="459" t="s">
        <v>3483</v>
      </c>
      <c r="I9" s="459" t="s">
        <v>136</v>
      </c>
    </row>
    <row r="11" spans="2:9" x14ac:dyDescent="0.3">
      <c r="B11" s="457" t="s">
        <v>3215</v>
      </c>
      <c r="C11" s="475">
        <v>0.38700000000000001</v>
      </c>
      <c r="D11" s="475">
        <v>0.96699999999999997</v>
      </c>
      <c r="E11" s="475">
        <v>1.129</v>
      </c>
      <c r="F11" s="475">
        <v>1.89</v>
      </c>
      <c r="G11" s="475">
        <v>1.9770000000000001</v>
      </c>
      <c r="H11" s="475">
        <v>2.9529999999999998</v>
      </c>
      <c r="I11" s="475">
        <f>SUM(C11:H11)</f>
        <v>9.3030000000000008</v>
      </c>
    </row>
    <row r="12" spans="2:9" x14ac:dyDescent="0.3">
      <c r="B12" s="457" t="s">
        <v>3213</v>
      </c>
      <c r="C12" s="475">
        <v>4.8000000000000001E-2</v>
      </c>
      <c r="D12" s="475">
        <v>7.4999999999999997E-2</v>
      </c>
      <c r="E12" s="475">
        <v>0.13300000000000001</v>
      </c>
      <c r="F12" s="475">
        <v>0.20399999999999999</v>
      </c>
      <c r="G12" s="475">
        <v>0.378</v>
      </c>
      <c r="H12" s="475">
        <v>0</v>
      </c>
      <c r="I12" s="475">
        <f>SUM(C12:H12)</f>
        <v>0.83799999999999997</v>
      </c>
    </row>
    <row r="13" spans="2:9" x14ac:dyDescent="0.3">
      <c r="B13" s="457" t="s">
        <v>3211</v>
      </c>
      <c r="C13" s="475">
        <v>0</v>
      </c>
      <c r="D13" s="475">
        <v>0</v>
      </c>
      <c r="E13" s="475">
        <v>0.23100000000000001</v>
      </c>
      <c r="F13" s="475">
        <v>0.17599999999999999</v>
      </c>
      <c r="G13" s="475">
        <v>1E-3</v>
      </c>
      <c r="H13" s="475">
        <v>0</v>
      </c>
      <c r="I13" s="475">
        <f>SUM(C13:H13)</f>
        <v>0.40800000000000003</v>
      </c>
    </row>
    <row r="14" spans="2:9" x14ac:dyDescent="0.3">
      <c r="B14" s="457" t="s">
        <v>3209</v>
      </c>
      <c r="C14" s="475">
        <v>0.55400000000000005</v>
      </c>
      <c r="D14" s="475">
        <v>0.47</v>
      </c>
      <c r="E14" s="475">
        <v>1.1479999999999999</v>
      </c>
      <c r="F14" s="475">
        <v>0.73499999999999999</v>
      </c>
      <c r="G14" s="475">
        <v>0.41299999999999998</v>
      </c>
      <c r="H14" s="475">
        <v>0.52</v>
      </c>
      <c r="I14" s="475">
        <f>SUM(C14:H14)</f>
        <v>3.8399999999999994</v>
      </c>
    </row>
    <row r="15" spans="2:9" x14ac:dyDescent="0.3">
      <c r="B15" s="457" t="s">
        <v>3207</v>
      </c>
      <c r="C15" s="475">
        <v>4.5549999999999997</v>
      </c>
      <c r="D15" s="475">
        <v>4.444</v>
      </c>
      <c r="E15" s="475">
        <v>9.2799999999999994</v>
      </c>
      <c r="F15" s="475">
        <v>16.164000000000001</v>
      </c>
      <c r="G15" s="475">
        <v>12.555</v>
      </c>
      <c r="H15" s="475">
        <v>1.0329999999999999</v>
      </c>
      <c r="I15" s="475">
        <f>SUM(C15:H15)</f>
        <v>48.030999999999999</v>
      </c>
    </row>
    <row r="16" spans="2:9" ht="33" x14ac:dyDescent="0.3">
      <c r="B16" s="457" t="s">
        <v>3205</v>
      </c>
      <c r="C16" s="475">
        <v>7.0000000000000007E-2</v>
      </c>
      <c r="D16" s="475">
        <v>0.09</v>
      </c>
      <c r="E16" s="475">
        <v>1.0549999999999999</v>
      </c>
      <c r="F16" s="475">
        <v>1.321</v>
      </c>
      <c r="G16" s="475">
        <v>0.49399999999999999</v>
      </c>
      <c r="H16" s="475">
        <v>0</v>
      </c>
      <c r="I16" s="475">
        <f>SUM(C16:H16)</f>
        <v>3.0299999999999994</v>
      </c>
    </row>
    <row r="17" spans="2:9" x14ac:dyDescent="0.3">
      <c r="B17" s="457" t="s">
        <v>3203</v>
      </c>
      <c r="C17" s="475">
        <v>5.5609999999999999</v>
      </c>
      <c r="D17" s="475">
        <v>4.5990000000000002</v>
      </c>
      <c r="E17" s="475">
        <v>5.867</v>
      </c>
      <c r="F17" s="475">
        <v>11.704000000000001</v>
      </c>
      <c r="G17" s="475">
        <v>9.86</v>
      </c>
      <c r="H17" s="475">
        <v>0.77600000000000002</v>
      </c>
      <c r="I17" s="475">
        <f>SUM(C17:H17)</f>
        <v>38.367000000000004</v>
      </c>
    </row>
    <row r="18" spans="2:9" x14ac:dyDescent="0.3">
      <c r="B18" s="457" t="s">
        <v>3460</v>
      </c>
      <c r="C18" s="475">
        <v>1.663</v>
      </c>
      <c r="D18" s="475">
        <v>14.273999999999999</v>
      </c>
      <c r="E18" s="475">
        <v>24.587</v>
      </c>
      <c r="F18" s="475">
        <v>31.667000000000002</v>
      </c>
      <c r="G18" s="475">
        <v>30.756</v>
      </c>
      <c r="H18" s="475">
        <v>0</v>
      </c>
      <c r="I18" s="475">
        <f>SUM(C18:H18)</f>
        <v>102.947</v>
      </c>
    </row>
    <row r="19" spans="2:9" ht="33" x14ac:dyDescent="0.3">
      <c r="B19" s="457" t="s">
        <v>3459</v>
      </c>
      <c r="C19" s="475">
        <v>0.36099999999999999</v>
      </c>
      <c r="D19" s="475">
        <v>0.38400000000000001</v>
      </c>
      <c r="E19" s="475">
        <v>0.36799999999999999</v>
      </c>
      <c r="F19" s="475">
        <v>0.47299999999999998</v>
      </c>
      <c r="G19" s="475">
        <v>0.23799999999999999</v>
      </c>
      <c r="H19" s="475">
        <v>0</v>
      </c>
      <c r="I19" s="475">
        <f>SUM(C19:H19)</f>
        <v>1.8239999999999998</v>
      </c>
    </row>
    <row r="20" spans="2:9" x14ac:dyDescent="0.3">
      <c r="B20" s="457" t="s">
        <v>134</v>
      </c>
      <c r="C20" s="475">
        <v>0.01</v>
      </c>
      <c r="D20" s="475">
        <v>2E-3</v>
      </c>
      <c r="E20" s="475">
        <v>5.0000000000000001E-3</v>
      </c>
      <c r="F20" s="475">
        <v>2.1999999999999999E-2</v>
      </c>
      <c r="G20" s="475">
        <v>4.5999999999999999E-2</v>
      </c>
      <c r="H20" s="475">
        <v>0</v>
      </c>
      <c r="I20" s="475">
        <f>SUM(C20:H20)</f>
        <v>8.4999999999999992E-2</v>
      </c>
    </row>
    <row r="21" spans="2:9" x14ac:dyDescent="0.3">
      <c r="C21" s="475"/>
      <c r="D21" s="475"/>
      <c r="E21" s="475"/>
      <c r="F21" s="475"/>
      <c r="G21" s="475"/>
      <c r="H21" s="475"/>
      <c r="I21" s="475"/>
    </row>
    <row r="22" spans="2:9" x14ac:dyDescent="0.3">
      <c r="B22" s="442" t="s">
        <v>136</v>
      </c>
      <c r="C22" s="440">
        <f>SUM(C11:C20)</f>
        <v>13.209000000000001</v>
      </c>
      <c r="D22" s="440">
        <f>SUM(D11:D20)</f>
        <v>25.304999999999996</v>
      </c>
      <c r="E22" s="440">
        <f>SUM(E11:E20)</f>
        <v>43.803000000000004</v>
      </c>
      <c r="F22" s="440">
        <f>SUM(F11:F20)</f>
        <v>64.356000000000009</v>
      </c>
      <c r="G22" s="440">
        <f>SUM(G11:G20)</f>
        <v>56.717999999999996</v>
      </c>
      <c r="H22" s="440">
        <f>SUM(H11:H20)</f>
        <v>5.282</v>
      </c>
      <c r="I22" s="440">
        <f>SUM(I11:I20)</f>
        <v>208.67300000000003</v>
      </c>
    </row>
    <row r="23" spans="2:9" x14ac:dyDescent="0.3">
      <c r="B23" s="368" t="s">
        <v>3482</v>
      </c>
    </row>
    <row r="31" spans="2:9" x14ac:dyDescent="0.3">
      <c r="I31" s="317" t="s">
        <v>3335</v>
      </c>
    </row>
  </sheetData>
  <hyperlinks>
    <hyperlink ref="I31" location="Contents!A1" display="To Frontpage" xr:uid="{9642BBD0-D8D5-4DF1-B645-816816311FAD}"/>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D6" sqref="D6:H6"/>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231" t="s">
        <v>3070</v>
      </c>
      <c r="E6" s="231"/>
      <c r="F6" s="231"/>
      <c r="G6" s="231"/>
      <c r="H6" s="231"/>
      <c r="I6" s="6"/>
      <c r="J6" s="7"/>
    </row>
    <row r="7" spans="2:10" ht="26.25" x14ac:dyDescent="0.25">
      <c r="B7" s="5"/>
      <c r="C7" s="6"/>
      <c r="D7" s="6"/>
      <c r="E7" s="6"/>
      <c r="F7" s="11" t="s">
        <v>501</v>
      </c>
      <c r="G7" s="6"/>
      <c r="H7" s="6"/>
      <c r="I7" s="6"/>
      <c r="J7" s="7"/>
    </row>
    <row r="8" spans="2:10" ht="26.25" x14ac:dyDescent="0.25">
      <c r="B8" s="5"/>
      <c r="C8" s="6"/>
      <c r="D8" s="6"/>
      <c r="E8" s="6"/>
      <c r="F8" s="11" t="s">
        <v>3098</v>
      </c>
      <c r="G8" s="6"/>
      <c r="H8" s="6"/>
      <c r="I8" s="6"/>
      <c r="J8" s="7"/>
    </row>
    <row r="9" spans="2:10" ht="21" x14ac:dyDescent="0.25">
      <c r="B9" s="5"/>
      <c r="C9" s="6"/>
      <c r="D9" s="6"/>
      <c r="E9" s="6"/>
      <c r="F9" s="12" t="s">
        <v>3099</v>
      </c>
      <c r="G9" s="6"/>
      <c r="H9" s="6"/>
      <c r="I9" s="6"/>
      <c r="J9" s="7"/>
    </row>
    <row r="10" spans="2:10" ht="21" x14ac:dyDescent="0.25">
      <c r="B10" s="5"/>
      <c r="C10" s="6"/>
      <c r="D10" s="6"/>
      <c r="E10" s="6"/>
      <c r="F10" s="12" t="s">
        <v>3100</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234" t="s">
        <v>14</v>
      </c>
      <c r="E24" s="235" t="s">
        <v>15</v>
      </c>
      <c r="F24" s="235"/>
      <c r="G24" s="235"/>
      <c r="H24" s="235"/>
      <c r="I24" s="6"/>
      <c r="J24" s="7"/>
    </row>
    <row r="25" spans="2:10" x14ac:dyDescent="0.25">
      <c r="B25" s="5"/>
      <c r="C25" s="6"/>
      <c r="D25" s="6"/>
      <c r="H25" s="6"/>
      <c r="I25" s="6"/>
      <c r="J25" s="7"/>
    </row>
    <row r="26" spans="2:10" x14ac:dyDescent="0.25">
      <c r="B26" s="5"/>
      <c r="C26" s="6"/>
      <c r="D26" s="234" t="s">
        <v>16</v>
      </c>
      <c r="E26" s="235"/>
      <c r="F26" s="235"/>
      <c r="G26" s="235"/>
      <c r="H26" s="235"/>
      <c r="I26" s="6"/>
      <c r="J26" s="7"/>
    </row>
    <row r="27" spans="2:10" x14ac:dyDescent="0.25">
      <c r="B27" s="5"/>
      <c r="C27" s="6"/>
      <c r="D27" s="15"/>
      <c r="E27" s="15"/>
      <c r="F27" s="15"/>
      <c r="G27" s="15"/>
      <c r="H27" s="15"/>
      <c r="I27" s="6"/>
      <c r="J27" s="7"/>
    </row>
    <row r="28" spans="2:10" x14ac:dyDescent="0.25">
      <c r="B28" s="5"/>
      <c r="C28" s="6"/>
      <c r="D28" s="234" t="s">
        <v>17</v>
      </c>
      <c r="E28" s="235" t="s">
        <v>15</v>
      </c>
      <c r="F28" s="235"/>
      <c r="G28" s="235"/>
      <c r="H28" s="235"/>
      <c r="I28" s="6"/>
      <c r="J28" s="7"/>
    </row>
    <row r="29" spans="2:10" x14ac:dyDescent="0.25">
      <c r="B29" s="5"/>
      <c r="C29" s="6"/>
      <c r="D29" s="15"/>
      <c r="E29" s="15"/>
      <c r="F29" s="15"/>
      <c r="G29" s="15"/>
      <c r="H29" s="15"/>
      <c r="I29" s="6"/>
      <c r="J29" s="7"/>
    </row>
    <row r="30" spans="2:10" x14ac:dyDescent="0.25">
      <c r="B30" s="5"/>
      <c r="C30" s="6"/>
      <c r="D30" s="234" t="s">
        <v>18</v>
      </c>
      <c r="E30" s="235" t="s">
        <v>15</v>
      </c>
      <c r="F30" s="235"/>
      <c r="G30" s="235"/>
      <c r="H30" s="235"/>
      <c r="I30" s="6"/>
      <c r="J30" s="7"/>
    </row>
    <row r="31" spans="2:10" x14ac:dyDescent="0.25">
      <c r="B31" s="5"/>
      <c r="C31" s="6"/>
      <c r="D31" s="15"/>
      <c r="E31" s="15"/>
      <c r="F31" s="15"/>
      <c r="G31" s="15"/>
      <c r="H31" s="15"/>
      <c r="I31" s="6"/>
      <c r="J31" s="7"/>
    </row>
    <row r="32" spans="2:10" x14ac:dyDescent="0.25">
      <c r="B32" s="5"/>
      <c r="C32" s="6"/>
      <c r="D32" s="234" t="s">
        <v>19</v>
      </c>
      <c r="E32" s="235" t="s">
        <v>15</v>
      </c>
      <c r="F32" s="235"/>
      <c r="G32" s="235"/>
      <c r="H32" s="235"/>
      <c r="I32" s="6"/>
      <c r="J32" s="7"/>
    </row>
    <row r="33" spans="2:10" x14ac:dyDescent="0.25">
      <c r="B33" s="5"/>
      <c r="C33" s="6"/>
      <c r="I33" s="6"/>
      <c r="J33" s="7"/>
    </row>
    <row r="34" spans="2:10" x14ac:dyDescent="0.25">
      <c r="B34" s="5"/>
      <c r="C34" s="6"/>
      <c r="D34" s="234" t="s">
        <v>20</v>
      </c>
      <c r="E34" s="235" t="s">
        <v>15</v>
      </c>
      <c r="F34" s="235"/>
      <c r="G34" s="235"/>
      <c r="H34" s="235"/>
      <c r="I34" s="6"/>
      <c r="J34" s="7"/>
    </row>
    <row r="35" spans="2:10" x14ac:dyDescent="0.25">
      <c r="B35" s="5"/>
      <c r="C35" s="6"/>
      <c r="D35" s="6"/>
      <c r="E35" s="6"/>
      <c r="F35" s="6"/>
      <c r="G35" s="6"/>
      <c r="H35" s="6"/>
      <c r="I35" s="6"/>
      <c r="J35" s="7"/>
    </row>
    <row r="36" spans="2:10" x14ac:dyDescent="0.25">
      <c r="B36" s="5"/>
      <c r="C36" s="6"/>
      <c r="D36" s="232" t="s">
        <v>21</v>
      </c>
      <c r="E36" s="233"/>
      <c r="F36" s="233"/>
      <c r="G36" s="233"/>
      <c r="H36" s="233"/>
      <c r="I36" s="6"/>
      <c r="J36" s="7"/>
    </row>
    <row r="37" spans="2:10" x14ac:dyDescent="0.25">
      <c r="B37" s="5"/>
      <c r="C37" s="6"/>
      <c r="D37" s="6"/>
      <c r="E37" s="6"/>
      <c r="F37" s="14"/>
      <c r="G37" s="6"/>
      <c r="H37" s="6"/>
      <c r="I37" s="6"/>
      <c r="J37" s="7"/>
    </row>
    <row r="38" spans="2:10" x14ac:dyDescent="0.25">
      <c r="B38" s="5"/>
      <c r="C38" s="6"/>
      <c r="D38" s="232" t="s">
        <v>1514</v>
      </c>
      <c r="E38" s="233"/>
      <c r="F38" s="233"/>
      <c r="G38" s="233"/>
      <c r="H38" s="233"/>
      <c r="I38" s="6"/>
      <c r="J38" s="7"/>
    </row>
    <row r="39" spans="2:10" x14ac:dyDescent="0.25">
      <c r="B39" s="5"/>
      <c r="C39" s="6"/>
      <c r="I39" s="6"/>
      <c r="J39" s="7"/>
    </row>
    <row r="40" spans="2:10" x14ac:dyDescent="0.25">
      <c r="B40" s="5"/>
      <c r="C40" s="6"/>
      <c r="D40" s="232" t="s">
        <v>2752</v>
      </c>
      <c r="E40" s="233" t="s">
        <v>15</v>
      </c>
      <c r="F40" s="233"/>
      <c r="G40" s="233"/>
      <c r="H40" s="233"/>
      <c r="I40" s="6"/>
      <c r="J40" s="7"/>
    </row>
    <row r="41" spans="2:10" x14ac:dyDescent="0.25">
      <c r="B41" s="5"/>
      <c r="C41" s="6"/>
      <c r="D41" s="6"/>
      <c r="E41" s="15"/>
      <c r="F41" s="15"/>
      <c r="G41" s="15"/>
      <c r="H41" s="15"/>
      <c r="I41" s="6"/>
      <c r="J41" s="7"/>
    </row>
    <row r="42" spans="2:10" x14ac:dyDescent="0.25">
      <c r="B42" s="5"/>
      <c r="C42" s="6"/>
      <c r="D42" s="232" t="s">
        <v>2753</v>
      </c>
      <c r="E42" s="233"/>
      <c r="F42" s="233"/>
      <c r="G42" s="233"/>
      <c r="H42" s="233"/>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358E4-2F48-4FE0-8F71-F39BEABA7F5E}">
  <sheetPr>
    <pageSetUpPr fitToPage="1"/>
  </sheetPr>
  <dimension ref="B4:O66"/>
  <sheetViews>
    <sheetView zoomScale="70" zoomScaleNormal="70" workbookViewId="0"/>
  </sheetViews>
  <sheetFormatPr defaultRowHeight="16.5" x14ac:dyDescent="0.3"/>
  <cols>
    <col min="1" max="1" width="4.7109375" style="270" customWidth="1"/>
    <col min="2" max="2" width="26.28515625" style="270" customWidth="1"/>
    <col min="3" max="12" width="17.7109375" style="270" customWidth="1"/>
    <col min="13" max="13" width="18" style="270" customWidth="1"/>
    <col min="14" max="16384" width="9.140625" style="270"/>
  </cols>
  <sheetData>
    <row r="4" spans="2:13" x14ac:dyDescent="0.3">
      <c r="K4" s="451" t="s">
        <v>3457</v>
      </c>
      <c r="L4" s="450">
        <v>45930</v>
      </c>
    </row>
    <row r="5" spans="2:13" x14ac:dyDescent="0.3">
      <c r="B5" s="309" t="s">
        <v>3501</v>
      </c>
    </row>
    <row r="6" spans="2:13" x14ac:dyDescent="0.3">
      <c r="B6" s="470" t="s">
        <v>3300</v>
      </c>
      <c r="C6" s="476"/>
      <c r="D6" s="476"/>
      <c r="E6" s="476"/>
      <c r="F6" s="476"/>
      <c r="G6" s="476"/>
      <c r="H6" s="476"/>
      <c r="I6" s="476"/>
      <c r="J6" s="476"/>
      <c r="K6" s="476"/>
      <c r="L6" s="476"/>
      <c r="M6" s="476"/>
    </row>
    <row r="7" spans="2:13" x14ac:dyDescent="0.3">
      <c r="B7" s="376"/>
      <c r="C7" s="376"/>
      <c r="D7" s="376"/>
      <c r="E7" s="376"/>
      <c r="F7" s="376"/>
      <c r="G7" s="376"/>
      <c r="H7" s="376"/>
      <c r="I7" s="376"/>
      <c r="J7" s="376"/>
      <c r="K7" s="376"/>
      <c r="L7" s="376"/>
      <c r="M7" s="376"/>
    </row>
    <row r="8" spans="2:13" ht="49.5" x14ac:dyDescent="0.3">
      <c r="B8" s="376"/>
      <c r="C8" s="444" t="s">
        <v>3215</v>
      </c>
      <c r="D8" s="444" t="s">
        <v>3213</v>
      </c>
      <c r="E8" s="444" t="s">
        <v>3211</v>
      </c>
      <c r="F8" s="444" t="s">
        <v>3209</v>
      </c>
      <c r="G8" s="444" t="s">
        <v>3207</v>
      </c>
      <c r="H8" s="444" t="s">
        <v>3205</v>
      </c>
      <c r="I8" s="444" t="s">
        <v>3203</v>
      </c>
      <c r="J8" s="444" t="s">
        <v>767</v>
      </c>
      <c r="K8" s="444" t="s">
        <v>3200</v>
      </c>
      <c r="L8" s="444" t="s">
        <v>134</v>
      </c>
      <c r="M8" s="443" t="s">
        <v>136</v>
      </c>
    </row>
    <row r="9" spans="2:13" x14ac:dyDescent="0.3">
      <c r="B9" s="270" t="s">
        <v>3196</v>
      </c>
      <c r="C9" s="475">
        <v>0</v>
      </c>
      <c r="D9" s="475">
        <v>0</v>
      </c>
      <c r="E9" s="475">
        <v>0</v>
      </c>
      <c r="F9" s="475">
        <v>0</v>
      </c>
      <c r="G9" s="475">
        <v>0</v>
      </c>
      <c r="H9" s="475">
        <v>0</v>
      </c>
      <c r="I9" s="475">
        <v>0</v>
      </c>
      <c r="J9" s="475">
        <v>0</v>
      </c>
      <c r="K9" s="475">
        <v>0</v>
      </c>
      <c r="L9" s="475">
        <v>0</v>
      </c>
      <c r="M9" s="475">
        <f>SUM(C9:L9)</f>
        <v>0</v>
      </c>
    </row>
    <row r="10" spans="2:13" x14ac:dyDescent="0.3">
      <c r="B10" s="270" t="s">
        <v>3497</v>
      </c>
      <c r="C10" s="475">
        <v>0.29399999999999998</v>
      </c>
      <c r="D10" s="475">
        <v>0</v>
      </c>
      <c r="E10" s="475">
        <v>0</v>
      </c>
      <c r="F10" s="475">
        <v>0.70299999999999996</v>
      </c>
      <c r="G10" s="475">
        <v>2.464</v>
      </c>
      <c r="H10" s="475">
        <v>0</v>
      </c>
      <c r="I10" s="475">
        <v>0.34799999999999998</v>
      </c>
      <c r="J10" s="475">
        <v>4.0460000000000003</v>
      </c>
      <c r="K10" s="475">
        <v>3.5999999999999997E-2</v>
      </c>
      <c r="L10" s="475">
        <v>0</v>
      </c>
      <c r="M10" s="475">
        <f>SUM(C10:L10)</f>
        <v>7.891</v>
      </c>
    </row>
    <row r="11" spans="2:13" ht="30" customHeight="1" x14ac:dyDescent="0.3">
      <c r="B11" s="482" t="s">
        <v>3496</v>
      </c>
      <c r="C11" s="475">
        <v>0.41199999999999998</v>
      </c>
      <c r="D11" s="475">
        <v>1.2999999999999999E-2</v>
      </c>
      <c r="E11" s="475">
        <v>0</v>
      </c>
      <c r="F11" s="475">
        <v>0.46</v>
      </c>
      <c r="G11" s="475">
        <v>5.6379999999999999</v>
      </c>
      <c r="H11" s="475">
        <v>3.0000000000000001E-3</v>
      </c>
      <c r="I11" s="475">
        <v>1.4990000000000001</v>
      </c>
      <c r="J11" s="475">
        <v>8.9670000000000005</v>
      </c>
      <c r="K11" s="475">
        <v>2.1000000000000001E-2</v>
      </c>
      <c r="L11" s="475">
        <v>0</v>
      </c>
      <c r="M11" s="475">
        <f>SUM(C11:L11)</f>
        <v>17.013000000000002</v>
      </c>
    </row>
    <row r="12" spans="2:13" x14ac:dyDescent="0.3">
      <c r="B12" s="481" t="s">
        <v>3495</v>
      </c>
      <c r="C12" s="475">
        <v>1.6E-2</v>
      </c>
      <c r="D12" s="475">
        <v>0</v>
      </c>
      <c r="E12" s="475">
        <v>0</v>
      </c>
      <c r="F12" s="475">
        <v>0</v>
      </c>
      <c r="G12" s="475">
        <v>0.161</v>
      </c>
      <c r="H12" s="475">
        <v>0</v>
      </c>
      <c r="I12" s="475">
        <v>7.1999999999999995E-2</v>
      </c>
      <c r="J12" s="475">
        <v>0.504</v>
      </c>
      <c r="K12" s="475">
        <v>0</v>
      </c>
      <c r="L12" s="475">
        <v>0</v>
      </c>
      <c r="M12" s="475">
        <f>SUM(C12:L12)</f>
        <v>0.753</v>
      </c>
    </row>
    <row r="13" spans="2:13" x14ac:dyDescent="0.3">
      <c r="B13" s="481" t="s">
        <v>3494</v>
      </c>
      <c r="C13" s="475">
        <v>0.112</v>
      </c>
      <c r="D13" s="475">
        <v>1.0999999999999999E-2</v>
      </c>
      <c r="E13" s="475">
        <v>0</v>
      </c>
      <c r="F13" s="475">
        <v>7.3999999999999996E-2</v>
      </c>
      <c r="G13" s="475">
        <v>2.214</v>
      </c>
      <c r="H13" s="475">
        <v>0</v>
      </c>
      <c r="I13" s="475">
        <v>0.56200000000000006</v>
      </c>
      <c r="J13" s="475">
        <v>1.613</v>
      </c>
      <c r="K13" s="475">
        <v>0</v>
      </c>
      <c r="L13" s="475">
        <v>0</v>
      </c>
      <c r="M13" s="475">
        <f>SUM(C13:L13)</f>
        <v>4.5860000000000003</v>
      </c>
    </row>
    <row r="14" spans="2:13" x14ac:dyDescent="0.3">
      <c r="B14" s="480" t="s">
        <v>3493</v>
      </c>
      <c r="C14" s="475">
        <v>0.28499999999999998</v>
      </c>
      <c r="D14" s="475">
        <v>2E-3</v>
      </c>
      <c r="E14" s="475">
        <v>0</v>
      </c>
      <c r="F14" s="475">
        <v>0.38700000000000001</v>
      </c>
      <c r="G14" s="475">
        <v>3.262</v>
      </c>
      <c r="H14" s="475">
        <v>3.0000000000000001E-3</v>
      </c>
      <c r="I14" s="475">
        <v>0.86499999999999999</v>
      </c>
      <c r="J14" s="475">
        <v>6.851</v>
      </c>
      <c r="K14" s="475">
        <v>2.1000000000000001E-2</v>
      </c>
      <c r="L14" s="475">
        <v>0</v>
      </c>
      <c r="M14" s="475">
        <f>SUM(C14:L14)</f>
        <v>11.676000000000002</v>
      </c>
    </row>
    <row r="15" spans="2:13" x14ac:dyDescent="0.3">
      <c r="B15" s="480" t="s">
        <v>3492</v>
      </c>
      <c r="C15" s="475">
        <v>0</v>
      </c>
      <c r="D15" s="475">
        <v>0</v>
      </c>
      <c r="E15" s="475">
        <v>0</v>
      </c>
      <c r="F15" s="475">
        <v>0</v>
      </c>
      <c r="G15" s="475">
        <v>0</v>
      </c>
      <c r="H15" s="475">
        <v>0</v>
      </c>
      <c r="I15" s="475">
        <v>0</v>
      </c>
      <c r="J15" s="475">
        <v>0</v>
      </c>
      <c r="K15" s="475">
        <v>0</v>
      </c>
      <c r="L15" s="475">
        <v>0</v>
      </c>
      <c r="M15" s="475">
        <f>SUM(C15:L15)</f>
        <v>0</v>
      </c>
    </row>
    <row r="16" spans="2:13" x14ac:dyDescent="0.3">
      <c r="B16" s="270" t="s">
        <v>3190</v>
      </c>
      <c r="C16" s="475">
        <v>0.33700000000000002</v>
      </c>
      <c r="D16" s="475">
        <v>3.2000000000000001E-2</v>
      </c>
      <c r="E16" s="475">
        <v>0</v>
      </c>
      <c r="F16" s="475">
        <v>0.29899999999999999</v>
      </c>
      <c r="G16" s="475">
        <v>8.3040000000000003</v>
      </c>
      <c r="H16" s="475">
        <v>1.0999999999999999E-2</v>
      </c>
      <c r="I16" s="475">
        <v>1.7909999999999999</v>
      </c>
      <c r="J16" s="475">
        <v>46.073999999999998</v>
      </c>
      <c r="K16" s="475">
        <v>3.5999999999999997E-2</v>
      </c>
      <c r="L16" s="475">
        <v>6.0000000000000001E-3</v>
      </c>
      <c r="M16" s="475">
        <f>SUM(C16:L16)</f>
        <v>56.89</v>
      </c>
    </row>
    <row r="17" spans="2:13" x14ac:dyDescent="0.3">
      <c r="B17" s="478" t="s">
        <v>3491</v>
      </c>
      <c r="C17" s="475">
        <v>0.33700000000000002</v>
      </c>
      <c r="D17" s="475">
        <v>3.2000000000000001E-2</v>
      </c>
      <c r="E17" s="475">
        <v>0</v>
      </c>
      <c r="F17" s="475">
        <v>0.29899999999999999</v>
      </c>
      <c r="G17" s="475">
        <v>8.3040000000000003</v>
      </c>
      <c r="H17" s="475">
        <v>1.0999999999999999E-2</v>
      </c>
      <c r="I17" s="475">
        <v>1.7909999999999999</v>
      </c>
      <c r="J17" s="475">
        <v>46.073999999999998</v>
      </c>
      <c r="K17" s="475">
        <v>3.5999999999999997E-2</v>
      </c>
      <c r="L17" s="475">
        <v>6.0000000000000001E-3</v>
      </c>
      <c r="M17" s="475">
        <f>SUM(C17:L17)</f>
        <v>56.89</v>
      </c>
    </row>
    <row r="18" spans="2:13" x14ac:dyDescent="0.3">
      <c r="B18" s="478" t="s">
        <v>3490</v>
      </c>
      <c r="C18" s="475">
        <v>0</v>
      </c>
      <c r="D18" s="475">
        <v>0</v>
      </c>
      <c r="E18" s="475">
        <v>0</v>
      </c>
      <c r="F18" s="475">
        <v>0</v>
      </c>
      <c r="G18" s="475">
        <v>0</v>
      </c>
      <c r="H18" s="475">
        <v>0</v>
      </c>
      <c r="I18" s="475">
        <v>0</v>
      </c>
      <c r="J18" s="475">
        <v>0</v>
      </c>
      <c r="K18" s="475">
        <v>0</v>
      </c>
      <c r="L18" s="475">
        <v>0</v>
      </c>
      <c r="M18" s="475">
        <f>SUM(C18:L18)</f>
        <v>0</v>
      </c>
    </row>
    <row r="19" spans="2:13" x14ac:dyDescent="0.3">
      <c r="B19" s="270" t="s">
        <v>134</v>
      </c>
      <c r="C19" s="475">
        <v>0</v>
      </c>
      <c r="D19" s="475">
        <v>0</v>
      </c>
      <c r="E19" s="475">
        <v>0</v>
      </c>
      <c r="F19" s="475">
        <v>0</v>
      </c>
      <c r="G19" s="475">
        <v>2.1000000000000001E-2</v>
      </c>
      <c r="H19" s="475">
        <v>0</v>
      </c>
      <c r="I19" s="475">
        <v>0</v>
      </c>
      <c r="J19" s="475">
        <v>0</v>
      </c>
      <c r="K19" s="475">
        <v>0</v>
      </c>
      <c r="L19" s="475">
        <v>0</v>
      </c>
      <c r="M19" s="475">
        <f>SUM(C19:L19)</f>
        <v>2.1000000000000001E-2</v>
      </c>
    </row>
    <row r="20" spans="2:13" x14ac:dyDescent="0.3">
      <c r="B20" s="477" t="s">
        <v>136</v>
      </c>
      <c r="C20" s="440">
        <f>SUM(C9:C11,C17:C19)</f>
        <v>1.0429999999999999</v>
      </c>
      <c r="D20" s="440">
        <f>SUM(D9:D11,D17:D19)</f>
        <v>4.4999999999999998E-2</v>
      </c>
      <c r="E20" s="440">
        <f>SUM(E9:E11,E17:E19)</f>
        <v>0</v>
      </c>
      <c r="F20" s="440">
        <f>SUM(F9:F11,F17:F19)</f>
        <v>1.462</v>
      </c>
      <c r="G20" s="440">
        <f>SUM(G9:G11,G17:G19)</f>
        <v>16.427</v>
      </c>
      <c r="H20" s="440">
        <f>SUM(H9:H11,H17:H19)</f>
        <v>1.3999999999999999E-2</v>
      </c>
      <c r="I20" s="440">
        <f>SUM(I9:I11,I17:I19)</f>
        <v>3.6379999999999999</v>
      </c>
      <c r="J20" s="440">
        <f>SUM(J9:J11,J17:J19)</f>
        <v>59.087000000000003</v>
      </c>
      <c r="K20" s="440">
        <f>SUM(K9:K11,K17:K19)</f>
        <v>9.2999999999999999E-2</v>
      </c>
      <c r="L20" s="440">
        <f>SUM(L9:L11,L17:L19)</f>
        <v>6.0000000000000001E-3</v>
      </c>
      <c r="M20" s="440">
        <f>SUM(M9:M11,M17:M19)</f>
        <v>81.815000000000012</v>
      </c>
    </row>
    <row r="21" spans="2:13" x14ac:dyDescent="0.3">
      <c r="B21" s="368" t="s">
        <v>3500</v>
      </c>
    </row>
    <row r="25" spans="2:13" x14ac:dyDescent="0.3">
      <c r="B25" s="309" t="s">
        <v>3499</v>
      </c>
    </row>
    <row r="26" spans="2:13" x14ac:dyDescent="0.3">
      <c r="B26" s="470" t="s">
        <v>3298</v>
      </c>
      <c r="C26" s="476"/>
      <c r="D26" s="476"/>
      <c r="E26" s="476"/>
      <c r="F26" s="476"/>
      <c r="G26" s="476"/>
      <c r="H26" s="476"/>
      <c r="I26" s="476"/>
      <c r="J26" s="476"/>
      <c r="K26" s="476"/>
      <c r="L26" s="476"/>
      <c r="M26" s="476"/>
    </row>
    <row r="27" spans="2:13" x14ac:dyDescent="0.3">
      <c r="B27" s="376"/>
      <c r="C27" s="376"/>
      <c r="D27" s="376"/>
      <c r="E27" s="376"/>
      <c r="F27" s="376"/>
      <c r="G27" s="376"/>
      <c r="H27" s="376"/>
      <c r="I27" s="376"/>
      <c r="J27" s="376"/>
      <c r="K27" s="376"/>
      <c r="L27" s="376"/>
      <c r="M27" s="376"/>
    </row>
    <row r="28" spans="2:13" ht="49.5" x14ac:dyDescent="0.3">
      <c r="B28" s="376"/>
      <c r="C28" s="444" t="s">
        <v>3215</v>
      </c>
      <c r="D28" s="444" t="s">
        <v>3213</v>
      </c>
      <c r="E28" s="444" t="s">
        <v>3211</v>
      </c>
      <c r="F28" s="444" t="s">
        <v>3209</v>
      </c>
      <c r="G28" s="444" t="s">
        <v>3207</v>
      </c>
      <c r="H28" s="444" t="s">
        <v>3205</v>
      </c>
      <c r="I28" s="444" t="s">
        <v>3203</v>
      </c>
      <c r="J28" s="444" t="s">
        <v>767</v>
      </c>
      <c r="K28" s="444" t="s">
        <v>3200</v>
      </c>
      <c r="L28" s="444" t="s">
        <v>134</v>
      </c>
      <c r="M28" s="443" t="s">
        <v>136</v>
      </c>
    </row>
    <row r="29" spans="2:13" x14ac:dyDescent="0.3">
      <c r="B29" s="270" t="s">
        <v>3196</v>
      </c>
      <c r="C29" s="475">
        <v>0</v>
      </c>
      <c r="D29" s="475">
        <v>0</v>
      </c>
      <c r="E29" s="475">
        <v>0</v>
      </c>
      <c r="F29" s="475">
        <v>0</v>
      </c>
      <c r="G29" s="475">
        <v>0</v>
      </c>
      <c r="H29" s="475">
        <v>0</v>
      </c>
      <c r="I29" s="475">
        <v>0</v>
      </c>
      <c r="J29" s="475">
        <v>0</v>
      </c>
      <c r="K29" s="475">
        <v>0</v>
      </c>
      <c r="L29" s="475">
        <v>0</v>
      </c>
      <c r="M29" s="475">
        <f>SUM(C29:L29)</f>
        <v>0</v>
      </c>
    </row>
    <row r="30" spans="2:13" x14ac:dyDescent="0.3">
      <c r="B30" s="372" t="s">
        <v>3497</v>
      </c>
      <c r="C30" s="475">
        <v>5.05</v>
      </c>
      <c r="D30" s="475">
        <v>0.23</v>
      </c>
      <c r="E30" s="475">
        <v>0.21</v>
      </c>
      <c r="F30" s="475">
        <v>2.08</v>
      </c>
      <c r="G30" s="475">
        <v>9.3640000000000008</v>
      </c>
      <c r="H30" s="475">
        <v>0.94899999999999995</v>
      </c>
      <c r="I30" s="475">
        <v>10.439</v>
      </c>
      <c r="J30" s="475">
        <v>7.4669999999999996</v>
      </c>
      <c r="K30" s="475">
        <v>1.087</v>
      </c>
      <c r="L30" s="475">
        <v>1.4E-2</v>
      </c>
      <c r="M30" s="475">
        <f>SUM(C30:L30)</f>
        <v>36.890000000000008</v>
      </c>
    </row>
    <row r="31" spans="2:13" ht="49.5" x14ac:dyDescent="0.3">
      <c r="B31" s="482" t="s">
        <v>3496</v>
      </c>
      <c r="C31" s="475">
        <v>2.1030000000000002</v>
      </c>
      <c r="D31" s="475">
        <v>0.312</v>
      </c>
      <c r="E31" s="475">
        <v>0.19800000000000001</v>
      </c>
      <c r="F31" s="475">
        <v>0.27800000000000002</v>
      </c>
      <c r="G31" s="475">
        <v>9.8230000000000004</v>
      </c>
      <c r="H31" s="475">
        <v>0.23599999999999999</v>
      </c>
      <c r="I31" s="475">
        <v>10.260999999999999</v>
      </c>
      <c r="J31" s="475">
        <v>8.407</v>
      </c>
      <c r="K31" s="475">
        <v>0.26400000000000001</v>
      </c>
      <c r="L31" s="475">
        <v>7.0000000000000001E-3</v>
      </c>
      <c r="M31" s="475">
        <f>SUM(C31:L31)</f>
        <v>31.888999999999999</v>
      </c>
    </row>
    <row r="32" spans="2:13" x14ac:dyDescent="0.3">
      <c r="B32" s="481" t="s">
        <v>3495</v>
      </c>
      <c r="C32" s="475">
        <v>0.218</v>
      </c>
      <c r="D32" s="475">
        <v>1.2E-2</v>
      </c>
      <c r="E32" s="475">
        <v>6.4000000000000001E-2</v>
      </c>
      <c r="F32" s="475">
        <v>0</v>
      </c>
      <c r="G32" s="475">
        <v>0.40899999999999997</v>
      </c>
      <c r="H32" s="475">
        <v>6.0000000000000001E-3</v>
      </c>
      <c r="I32" s="475">
        <v>0.63600000000000001</v>
      </c>
      <c r="J32" s="475">
        <v>0.93400000000000005</v>
      </c>
      <c r="K32" s="475">
        <v>3.0000000000000001E-3</v>
      </c>
      <c r="L32" s="475">
        <v>1E-3</v>
      </c>
      <c r="M32" s="475">
        <f>SUM(C32:L32)</f>
        <v>2.2830000000000004</v>
      </c>
    </row>
    <row r="33" spans="2:13" x14ac:dyDescent="0.3">
      <c r="B33" s="481" t="s">
        <v>3494</v>
      </c>
      <c r="C33" s="475">
        <v>0.505</v>
      </c>
      <c r="D33" s="475">
        <v>7.2999999999999995E-2</v>
      </c>
      <c r="E33" s="475">
        <v>1E-3</v>
      </c>
      <c r="F33" s="475">
        <v>0.06</v>
      </c>
      <c r="G33" s="475">
        <v>3.177</v>
      </c>
      <c r="H33" s="475">
        <v>2.9000000000000001E-2</v>
      </c>
      <c r="I33" s="475">
        <v>1.5509999999999999</v>
      </c>
      <c r="J33" s="475">
        <v>1.7210000000000001</v>
      </c>
      <c r="K33" s="475">
        <v>4.3999999999999997E-2</v>
      </c>
      <c r="L33" s="475">
        <v>1E-3</v>
      </c>
      <c r="M33" s="475">
        <f>SUM(C33:L33)</f>
        <v>7.1619999999999999</v>
      </c>
    </row>
    <row r="34" spans="2:13" x14ac:dyDescent="0.3">
      <c r="B34" s="480" t="s">
        <v>3493</v>
      </c>
      <c r="C34" s="475">
        <v>1.38</v>
      </c>
      <c r="D34" s="475">
        <v>0.22700000000000001</v>
      </c>
      <c r="E34" s="475">
        <v>0.13300000000000001</v>
      </c>
      <c r="F34" s="475">
        <v>0.218</v>
      </c>
      <c r="G34" s="475">
        <v>6.2370000000000001</v>
      </c>
      <c r="H34" s="475">
        <v>0.2</v>
      </c>
      <c r="I34" s="475">
        <v>8.0739999999999998</v>
      </c>
      <c r="J34" s="475">
        <v>5.7519999999999998</v>
      </c>
      <c r="K34" s="475">
        <v>0.218</v>
      </c>
      <c r="L34" s="475">
        <v>5.0000000000000001E-3</v>
      </c>
      <c r="M34" s="475">
        <f>SUM(C34:L34)</f>
        <v>22.443999999999999</v>
      </c>
    </row>
    <row r="35" spans="2:13" x14ac:dyDescent="0.3">
      <c r="B35" s="480" t="s">
        <v>3492</v>
      </c>
      <c r="C35" s="475">
        <v>0</v>
      </c>
      <c r="D35" s="475">
        <v>0</v>
      </c>
      <c r="E35" s="475">
        <v>0</v>
      </c>
      <c r="F35" s="475">
        <v>0</v>
      </c>
      <c r="G35" s="475">
        <v>0</v>
      </c>
      <c r="H35" s="475">
        <v>0</v>
      </c>
      <c r="I35" s="475">
        <v>0</v>
      </c>
      <c r="J35" s="475">
        <v>0</v>
      </c>
      <c r="K35" s="475">
        <v>0</v>
      </c>
      <c r="L35" s="475">
        <v>0</v>
      </c>
      <c r="M35" s="475">
        <f>SUM(C35:L35)</f>
        <v>0</v>
      </c>
    </row>
    <row r="36" spans="2:13" x14ac:dyDescent="0.3">
      <c r="B36" s="270" t="s">
        <v>3190</v>
      </c>
      <c r="C36" s="475">
        <v>1.099</v>
      </c>
      <c r="D36" s="475">
        <v>0.251</v>
      </c>
      <c r="E36" s="475">
        <v>0</v>
      </c>
      <c r="F36" s="475">
        <v>0.02</v>
      </c>
      <c r="G36" s="475">
        <v>12.393000000000001</v>
      </c>
      <c r="H36" s="475">
        <v>1.829</v>
      </c>
      <c r="I36" s="475">
        <v>13.962999999999999</v>
      </c>
      <c r="J36" s="475">
        <v>27.754999999999999</v>
      </c>
      <c r="K36" s="475">
        <v>0.379</v>
      </c>
      <c r="L36" s="475">
        <v>5.8000000000000003E-2</v>
      </c>
      <c r="M36" s="475">
        <f>SUM(C36:L36)</f>
        <v>57.747</v>
      </c>
    </row>
    <row r="37" spans="2:13" x14ac:dyDescent="0.3">
      <c r="B37" s="478" t="s">
        <v>3491</v>
      </c>
      <c r="C37" s="475">
        <v>1.099</v>
      </c>
      <c r="D37" s="475">
        <v>0.251</v>
      </c>
      <c r="E37" s="475">
        <v>0</v>
      </c>
      <c r="F37" s="475">
        <v>0.02</v>
      </c>
      <c r="G37" s="475">
        <v>12.393000000000001</v>
      </c>
      <c r="H37" s="475">
        <v>1.829</v>
      </c>
      <c r="I37" s="475">
        <v>13.962999999999999</v>
      </c>
      <c r="J37" s="475">
        <v>27.754999999999999</v>
      </c>
      <c r="K37" s="475">
        <v>0.379</v>
      </c>
      <c r="L37" s="475">
        <v>5.8000000000000003E-2</v>
      </c>
      <c r="M37" s="475">
        <f>SUM(C37:L37)</f>
        <v>57.747</v>
      </c>
    </row>
    <row r="38" spans="2:13" x14ac:dyDescent="0.3">
      <c r="B38" s="478" t="s">
        <v>3490</v>
      </c>
      <c r="C38" s="475">
        <v>0</v>
      </c>
      <c r="D38" s="475">
        <v>0</v>
      </c>
      <c r="E38" s="475">
        <v>0</v>
      </c>
      <c r="F38" s="475">
        <v>0</v>
      </c>
      <c r="G38" s="475">
        <v>0</v>
      </c>
      <c r="H38" s="475">
        <v>0</v>
      </c>
      <c r="I38" s="475">
        <v>0</v>
      </c>
      <c r="J38" s="475">
        <v>0</v>
      </c>
      <c r="K38" s="475">
        <v>0</v>
      </c>
      <c r="L38" s="475">
        <v>0</v>
      </c>
      <c r="M38" s="475">
        <f>SUM(C38:L38)</f>
        <v>0</v>
      </c>
    </row>
    <row r="39" spans="2:13" x14ac:dyDescent="0.3">
      <c r="B39" s="270" t="s">
        <v>134</v>
      </c>
      <c r="C39" s="475">
        <v>8.9999999999999993E-3</v>
      </c>
      <c r="D39" s="475">
        <v>0</v>
      </c>
      <c r="E39" s="475">
        <v>0</v>
      </c>
      <c r="F39" s="475">
        <v>0</v>
      </c>
      <c r="G39" s="475">
        <v>2.5000000000000001E-2</v>
      </c>
      <c r="H39" s="475">
        <v>1E-3</v>
      </c>
      <c r="I39" s="475">
        <v>6.6000000000000003E-2</v>
      </c>
      <c r="J39" s="475">
        <v>0.23100000000000001</v>
      </c>
      <c r="K39" s="475">
        <v>0</v>
      </c>
      <c r="L39" s="475">
        <v>0</v>
      </c>
      <c r="M39" s="475">
        <f>SUM(C39:L39)</f>
        <v>0.33200000000000002</v>
      </c>
    </row>
    <row r="40" spans="2:13" x14ac:dyDescent="0.3">
      <c r="B40" s="477" t="s">
        <v>136</v>
      </c>
      <c r="C40" s="440">
        <f>SUM(C29:C31,C37:C39)</f>
        <v>8.261000000000001</v>
      </c>
      <c r="D40" s="440">
        <f>SUM(D29:D31,D37:D39)</f>
        <v>0.79300000000000004</v>
      </c>
      <c r="E40" s="440">
        <f>SUM(E29:E31,E37:E39)</f>
        <v>0.40800000000000003</v>
      </c>
      <c r="F40" s="440">
        <f>SUM(F29:F31,F37:F39)</f>
        <v>2.3780000000000001</v>
      </c>
      <c r="G40" s="440">
        <f>SUM(G29:G31,G37:G39)</f>
        <v>31.605</v>
      </c>
      <c r="H40" s="440">
        <f>SUM(H29:H31,H37:H39)</f>
        <v>3.0150000000000001</v>
      </c>
      <c r="I40" s="440">
        <f>SUM(I29:I31,I37:I39)</f>
        <v>34.728999999999999</v>
      </c>
      <c r="J40" s="440">
        <f>SUM(J29:J31,J37:J39)</f>
        <v>43.86</v>
      </c>
      <c r="K40" s="440">
        <f>SUM(K29:K31,K37:K39)</f>
        <v>1.73</v>
      </c>
      <c r="L40" s="440">
        <f>SUM(L29:L31,L37:L39)</f>
        <v>7.9000000000000001E-2</v>
      </c>
      <c r="M40" s="440">
        <f>SUM(M29:M31,M37:M39)</f>
        <v>126.858</v>
      </c>
    </row>
    <row r="45" spans="2:13" x14ac:dyDescent="0.3">
      <c r="B45" s="309" t="s">
        <v>3498</v>
      </c>
    </row>
    <row r="46" spans="2:13" x14ac:dyDescent="0.3">
      <c r="B46" s="470" t="s">
        <v>3296</v>
      </c>
      <c r="C46" s="476"/>
      <c r="D46" s="476"/>
      <c r="E46" s="476"/>
      <c r="F46" s="476"/>
      <c r="G46" s="476"/>
      <c r="H46" s="476"/>
      <c r="I46" s="476"/>
      <c r="J46" s="476"/>
      <c r="K46" s="476"/>
      <c r="L46" s="476"/>
      <c r="M46" s="476"/>
    </row>
    <row r="47" spans="2:13" x14ac:dyDescent="0.3">
      <c r="B47" s="376"/>
      <c r="C47" s="376"/>
      <c r="D47" s="376"/>
      <c r="E47" s="376"/>
      <c r="F47" s="376"/>
      <c r="G47" s="376"/>
      <c r="H47" s="376"/>
      <c r="I47" s="376"/>
      <c r="J47" s="376"/>
      <c r="K47" s="376"/>
      <c r="L47" s="376"/>
      <c r="M47" s="376"/>
    </row>
    <row r="48" spans="2:13" ht="49.5" x14ac:dyDescent="0.3">
      <c r="B48" s="376"/>
      <c r="C48" s="444" t="s">
        <v>3215</v>
      </c>
      <c r="D48" s="444" t="s">
        <v>3213</v>
      </c>
      <c r="E48" s="444" t="s">
        <v>3211</v>
      </c>
      <c r="F48" s="444" t="s">
        <v>3209</v>
      </c>
      <c r="G48" s="444" t="s">
        <v>3207</v>
      </c>
      <c r="H48" s="444" t="s">
        <v>3205</v>
      </c>
      <c r="I48" s="444" t="s">
        <v>3203</v>
      </c>
      <c r="J48" s="444" t="s">
        <v>767</v>
      </c>
      <c r="K48" s="444" t="s">
        <v>3200</v>
      </c>
      <c r="L48" s="444" t="s">
        <v>134</v>
      </c>
      <c r="M48" s="443" t="s">
        <v>136</v>
      </c>
    </row>
    <row r="49" spans="2:15" x14ac:dyDescent="0.3">
      <c r="B49" s="270" t="s">
        <v>3196</v>
      </c>
      <c r="C49" s="475">
        <v>0</v>
      </c>
      <c r="D49" s="475">
        <v>0</v>
      </c>
      <c r="E49" s="475">
        <v>0</v>
      </c>
      <c r="F49" s="475">
        <v>0</v>
      </c>
      <c r="G49" s="475">
        <v>0</v>
      </c>
      <c r="H49" s="475">
        <v>0</v>
      </c>
      <c r="I49" s="475">
        <v>0</v>
      </c>
      <c r="J49" s="475">
        <v>0</v>
      </c>
      <c r="K49" s="475">
        <v>0</v>
      </c>
      <c r="L49" s="475">
        <v>0</v>
      </c>
      <c r="M49" s="475">
        <f>SUM(C49:L49)</f>
        <v>0</v>
      </c>
    </row>
    <row r="50" spans="2:15" x14ac:dyDescent="0.3">
      <c r="B50" s="270" t="s">
        <v>3497</v>
      </c>
      <c r="C50" s="475">
        <v>5.3440000000000003</v>
      </c>
      <c r="D50" s="475">
        <v>0.23</v>
      </c>
      <c r="E50" s="475">
        <v>0.21</v>
      </c>
      <c r="F50" s="475">
        <v>2.7829999999999999</v>
      </c>
      <c r="G50" s="475">
        <v>11.827999999999999</v>
      </c>
      <c r="H50" s="475">
        <v>0.94899999999999995</v>
      </c>
      <c r="I50" s="475">
        <v>10.787000000000001</v>
      </c>
      <c r="J50" s="475">
        <v>11.513</v>
      </c>
      <c r="K50" s="475">
        <v>1.123</v>
      </c>
      <c r="L50" s="475">
        <v>1.4E-2</v>
      </c>
      <c r="M50" s="475">
        <f>SUM(C50:L50)</f>
        <v>44.780999999999999</v>
      </c>
      <c r="O50" s="479"/>
    </row>
    <row r="51" spans="2:15" ht="49.5" x14ac:dyDescent="0.3">
      <c r="B51" s="482" t="s">
        <v>3496</v>
      </c>
      <c r="C51" s="475">
        <v>2.5150000000000001</v>
      </c>
      <c r="D51" s="475">
        <v>0.32500000000000001</v>
      </c>
      <c r="E51" s="475">
        <v>0.19800000000000001</v>
      </c>
      <c r="F51" s="475">
        <v>0.73799999999999999</v>
      </c>
      <c r="G51" s="475">
        <v>15.46</v>
      </c>
      <c r="H51" s="475">
        <v>0.23899999999999999</v>
      </c>
      <c r="I51" s="475">
        <v>11.76</v>
      </c>
      <c r="J51" s="475">
        <v>17.373999999999999</v>
      </c>
      <c r="K51" s="475">
        <v>0.28599999999999998</v>
      </c>
      <c r="L51" s="475">
        <v>7.0000000000000001E-3</v>
      </c>
      <c r="M51" s="475">
        <f>SUM(C51:L51)</f>
        <v>48.901999999999994</v>
      </c>
      <c r="O51" s="479"/>
    </row>
    <row r="52" spans="2:15" x14ac:dyDescent="0.3">
      <c r="B52" s="481" t="s">
        <v>3495</v>
      </c>
      <c r="C52" s="475">
        <v>0.23400000000000001</v>
      </c>
      <c r="D52" s="475">
        <v>1.2E-2</v>
      </c>
      <c r="E52" s="475">
        <v>6.4000000000000001E-2</v>
      </c>
      <c r="F52" s="475">
        <v>0</v>
      </c>
      <c r="G52" s="475">
        <v>0.57099999999999995</v>
      </c>
      <c r="H52" s="475">
        <v>6.0000000000000001E-3</v>
      </c>
      <c r="I52" s="475">
        <v>0.70799999999999996</v>
      </c>
      <c r="J52" s="475">
        <v>1.4379999999999999</v>
      </c>
      <c r="K52" s="475">
        <v>3.0000000000000001E-3</v>
      </c>
      <c r="L52" s="475">
        <v>1E-3</v>
      </c>
      <c r="M52" s="475">
        <f>SUM(C52:L52)</f>
        <v>3.0369999999999999</v>
      </c>
      <c r="O52" s="479"/>
    </row>
    <row r="53" spans="2:15" x14ac:dyDescent="0.3">
      <c r="B53" s="481" t="s">
        <v>3494</v>
      </c>
      <c r="C53" s="475">
        <v>0.61699999999999999</v>
      </c>
      <c r="D53" s="475">
        <v>8.4000000000000005E-2</v>
      </c>
      <c r="E53" s="475">
        <v>1E-3</v>
      </c>
      <c r="F53" s="475">
        <v>0.13400000000000001</v>
      </c>
      <c r="G53" s="475">
        <v>5.391</v>
      </c>
      <c r="H53" s="475">
        <v>2.9000000000000001E-2</v>
      </c>
      <c r="I53" s="475">
        <v>2.113</v>
      </c>
      <c r="J53" s="475">
        <v>3.3330000000000002</v>
      </c>
      <c r="K53" s="475">
        <v>4.3999999999999997E-2</v>
      </c>
      <c r="L53" s="475">
        <v>1E-3</v>
      </c>
      <c r="M53" s="475">
        <f>SUM(C53:L53)</f>
        <v>11.747</v>
      </c>
      <c r="O53" s="479"/>
    </row>
    <row r="54" spans="2:15" x14ac:dyDescent="0.3">
      <c r="B54" s="480" t="s">
        <v>3493</v>
      </c>
      <c r="C54" s="475">
        <v>1.6639999999999999</v>
      </c>
      <c r="D54" s="475">
        <v>0.22900000000000001</v>
      </c>
      <c r="E54" s="475">
        <v>0.13300000000000001</v>
      </c>
      <c r="F54" s="475">
        <v>0.60499999999999998</v>
      </c>
      <c r="G54" s="475">
        <v>9.4979999999999993</v>
      </c>
      <c r="H54" s="475">
        <v>0.20399999999999999</v>
      </c>
      <c r="I54" s="475">
        <v>8.9390000000000001</v>
      </c>
      <c r="J54" s="475">
        <v>12.603</v>
      </c>
      <c r="K54" s="475">
        <v>0.23899999999999999</v>
      </c>
      <c r="L54" s="475">
        <v>5.0000000000000001E-3</v>
      </c>
      <c r="M54" s="475">
        <f>SUM(C54:L54)</f>
        <v>34.119</v>
      </c>
      <c r="O54" s="479"/>
    </row>
    <row r="55" spans="2:15" x14ac:dyDescent="0.3">
      <c r="B55" s="480" t="s">
        <v>3492</v>
      </c>
      <c r="C55" s="475">
        <v>0</v>
      </c>
      <c r="D55" s="475">
        <v>0</v>
      </c>
      <c r="E55" s="475">
        <v>0</v>
      </c>
      <c r="F55" s="475">
        <v>0</v>
      </c>
      <c r="G55" s="475">
        <v>0</v>
      </c>
      <c r="H55" s="475">
        <v>0</v>
      </c>
      <c r="I55" s="475">
        <v>0</v>
      </c>
      <c r="J55" s="475">
        <v>0</v>
      </c>
      <c r="K55" s="475">
        <v>0</v>
      </c>
      <c r="L55" s="475">
        <v>0</v>
      </c>
      <c r="M55" s="475">
        <f>SUM(C55:L55)</f>
        <v>0</v>
      </c>
      <c r="O55" s="479"/>
    </row>
    <row r="56" spans="2:15" x14ac:dyDescent="0.3">
      <c r="B56" s="270" t="s">
        <v>3190</v>
      </c>
      <c r="C56" s="475">
        <v>1.4350000000000001</v>
      </c>
      <c r="D56" s="475">
        <v>0.28199999999999997</v>
      </c>
      <c r="E56" s="475">
        <v>0</v>
      </c>
      <c r="F56" s="475">
        <v>0.31900000000000001</v>
      </c>
      <c r="G56" s="475">
        <v>20.696999999999999</v>
      </c>
      <c r="H56" s="475">
        <v>1.84</v>
      </c>
      <c r="I56" s="475">
        <v>15.754</v>
      </c>
      <c r="J56" s="475">
        <v>73.828999999999994</v>
      </c>
      <c r="K56" s="475">
        <v>0.41499999999999998</v>
      </c>
      <c r="L56" s="475">
        <v>6.4000000000000001E-2</v>
      </c>
      <c r="M56" s="475">
        <f>SUM(C56:L56)</f>
        <v>114.63499999999999</v>
      </c>
      <c r="O56" s="479"/>
    </row>
    <row r="57" spans="2:15" x14ac:dyDescent="0.3">
      <c r="B57" s="478" t="s">
        <v>3491</v>
      </c>
      <c r="C57" s="475">
        <v>1.4350000000000001</v>
      </c>
      <c r="D57" s="475">
        <v>0.28199999999999997</v>
      </c>
      <c r="E57" s="475">
        <v>0</v>
      </c>
      <c r="F57" s="475">
        <v>0.31900000000000001</v>
      </c>
      <c r="G57" s="475">
        <v>20.696999999999999</v>
      </c>
      <c r="H57" s="475">
        <v>1.84</v>
      </c>
      <c r="I57" s="475">
        <v>15.754</v>
      </c>
      <c r="J57" s="475">
        <v>73.828999999999994</v>
      </c>
      <c r="K57" s="475">
        <v>0.41499999999999998</v>
      </c>
      <c r="L57" s="475">
        <v>6.4000000000000001E-2</v>
      </c>
      <c r="M57" s="475">
        <f>SUM(C57:L57)</f>
        <v>114.63499999999999</v>
      </c>
      <c r="O57" s="479"/>
    </row>
    <row r="58" spans="2:15" x14ac:dyDescent="0.3">
      <c r="B58" s="478" t="s">
        <v>3490</v>
      </c>
      <c r="C58" s="475">
        <v>0</v>
      </c>
      <c r="D58" s="475">
        <v>0</v>
      </c>
      <c r="E58" s="475">
        <v>0</v>
      </c>
      <c r="F58" s="475">
        <v>0</v>
      </c>
      <c r="G58" s="475">
        <v>0</v>
      </c>
      <c r="H58" s="475">
        <v>0</v>
      </c>
      <c r="I58" s="475">
        <v>0</v>
      </c>
      <c r="J58" s="475">
        <v>0</v>
      </c>
      <c r="K58" s="475">
        <v>0</v>
      </c>
      <c r="L58" s="475">
        <v>0</v>
      </c>
      <c r="M58" s="475">
        <f>SUM(C58:L58)</f>
        <v>0</v>
      </c>
    </row>
    <row r="59" spans="2:15" x14ac:dyDescent="0.3">
      <c r="B59" s="270" t="s">
        <v>134</v>
      </c>
      <c r="C59" s="475">
        <v>8.9999999999999993E-3</v>
      </c>
      <c r="D59" s="475">
        <v>0</v>
      </c>
      <c r="E59" s="475">
        <v>0</v>
      </c>
      <c r="F59" s="475">
        <v>0</v>
      </c>
      <c r="G59" s="475">
        <v>4.4999999999999998E-2</v>
      </c>
      <c r="H59" s="475">
        <v>1E-3</v>
      </c>
      <c r="I59" s="475">
        <v>6.6000000000000003E-2</v>
      </c>
      <c r="J59" s="475">
        <v>0.23100000000000001</v>
      </c>
      <c r="K59" s="475">
        <v>0</v>
      </c>
      <c r="L59" s="475">
        <v>0</v>
      </c>
      <c r="M59" s="475">
        <f>SUM(C59:L59)</f>
        <v>0.35199999999999998</v>
      </c>
    </row>
    <row r="60" spans="2:15" x14ac:dyDescent="0.3">
      <c r="B60" s="477" t="s">
        <v>136</v>
      </c>
      <c r="C60" s="440">
        <f>SUM(C49:C51,C57:C59)</f>
        <v>9.3030000000000008</v>
      </c>
      <c r="D60" s="440">
        <f>SUM(D49:D51,D57:D59)</f>
        <v>0.83699999999999997</v>
      </c>
      <c r="E60" s="440">
        <f>SUM(E49:E51,E57:E59)</f>
        <v>0.40800000000000003</v>
      </c>
      <c r="F60" s="440">
        <f>SUM(F49:F51,F57:F59)</f>
        <v>3.84</v>
      </c>
      <c r="G60" s="440">
        <f>SUM(G49:G51,G57:G59)</f>
        <v>48.03</v>
      </c>
      <c r="H60" s="440">
        <f>SUM(H49:H51,H57:H59)</f>
        <v>3.0289999999999999</v>
      </c>
      <c r="I60" s="440">
        <f>SUM(I49:I51,I57:I59)</f>
        <v>38.367000000000004</v>
      </c>
      <c r="J60" s="440">
        <f>SUM(J49:J51,J57:J59)</f>
        <v>102.94699999999999</v>
      </c>
      <c r="K60" s="440">
        <f>SUM(K49:K51,K57:K59)</f>
        <v>1.8240000000000001</v>
      </c>
      <c r="L60" s="440">
        <f>SUM(L49:L51,L57:L59)</f>
        <v>8.5000000000000006E-2</v>
      </c>
      <c r="M60" s="440">
        <f>SUM(M49:M51,M57:M59)</f>
        <v>208.67</v>
      </c>
    </row>
    <row r="66" spans="14:14" x14ac:dyDescent="0.3">
      <c r="N66" s="317" t="s">
        <v>3335</v>
      </c>
    </row>
  </sheetData>
  <hyperlinks>
    <hyperlink ref="N66" location="Contents!A1" display="To Frontpage" xr:uid="{2EB147A8-1BA4-471C-9A8D-CA3A75076A86}"/>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F68C5-E7D0-4619-BC7D-4AD67B3321F0}">
  <sheetPr>
    <pageSetUpPr fitToPage="1"/>
  </sheetPr>
  <dimension ref="B4:N87"/>
  <sheetViews>
    <sheetView zoomScale="85" zoomScaleNormal="85" zoomScaleSheetLayoutView="100" workbookViewId="0"/>
  </sheetViews>
  <sheetFormatPr defaultRowHeight="16.5" x14ac:dyDescent="0.3"/>
  <cols>
    <col min="1" max="1" width="4.7109375" style="270" customWidth="1"/>
    <col min="2" max="2" width="25.140625" style="270" bestFit="1" customWidth="1"/>
    <col min="3" max="12" width="17.7109375" style="270" customWidth="1"/>
    <col min="13" max="13" width="18.5703125" style="270" bestFit="1" customWidth="1"/>
    <col min="14" max="20" width="9.140625" style="270"/>
    <col min="21" max="21" width="9.140625" style="270" customWidth="1"/>
    <col min="22" max="16384" width="9.140625" style="270"/>
  </cols>
  <sheetData>
    <row r="4" spans="2:13" x14ac:dyDescent="0.3">
      <c r="K4" s="451" t="s">
        <v>3457</v>
      </c>
      <c r="L4" s="450">
        <v>45930</v>
      </c>
    </row>
    <row r="5" spans="2:13" x14ac:dyDescent="0.3">
      <c r="B5" s="309" t="s">
        <v>3536</v>
      </c>
    </row>
    <row r="6" spans="2:13" x14ac:dyDescent="0.3">
      <c r="B6" s="470" t="s">
        <v>3535</v>
      </c>
      <c r="C6" s="476"/>
      <c r="D6" s="476"/>
      <c r="E6" s="476"/>
      <c r="F6" s="476"/>
      <c r="G6" s="476"/>
      <c r="H6" s="476"/>
      <c r="I6" s="476"/>
      <c r="J6" s="476"/>
      <c r="K6" s="476"/>
      <c r="L6" s="476"/>
      <c r="M6" s="476"/>
    </row>
    <row r="7" spans="2:13" x14ac:dyDescent="0.3">
      <c r="B7" s="376"/>
      <c r="C7" s="376"/>
      <c r="D7" s="376"/>
      <c r="E7" s="376"/>
      <c r="F7" s="376"/>
      <c r="G7" s="376"/>
      <c r="H7" s="376"/>
      <c r="I7" s="376"/>
      <c r="J7" s="376"/>
      <c r="K7" s="376"/>
      <c r="L7" s="376"/>
      <c r="M7" s="376"/>
    </row>
    <row r="8" spans="2:13" ht="49.5" x14ac:dyDescent="0.3">
      <c r="B8" s="376"/>
      <c r="C8" s="444" t="s">
        <v>3215</v>
      </c>
      <c r="D8" s="444" t="s">
        <v>3213</v>
      </c>
      <c r="E8" s="444" t="s">
        <v>3211</v>
      </c>
      <c r="F8" s="444" t="s">
        <v>3209</v>
      </c>
      <c r="G8" s="444" t="s">
        <v>3207</v>
      </c>
      <c r="H8" s="444" t="s">
        <v>3205</v>
      </c>
      <c r="I8" s="444" t="s">
        <v>3203</v>
      </c>
      <c r="J8" s="444" t="s">
        <v>767</v>
      </c>
      <c r="K8" s="444" t="s">
        <v>3200</v>
      </c>
      <c r="L8" s="444" t="s">
        <v>134</v>
      </c>
      <c r="M8" s="443" t="s">
        <v>136</v>
      </c>
    </row>
    <row r="9" spans="2:13" x14ac:dyDescent="0.3">
      <c r="B9" s="270" t="s">
        <v>3534</v>
      </c>
      <c r="C9" s="475">
        <v>0.81100000000000005</v>
      </c>
      <c r="D9" s="475">
        <v>0.21199999999999999</v>
      </c>
      <c r="E9" s="475">
        <v>0</v>
      </c>
      <c r="F9" s="475">
        <v>0.08</v>
      </c>
      <c r="G9" s="475">
        <v>6.35</v>
      </c>
      <c r="H9" s="475">
        <v>0.71399999999999997</v>
      </c>
      <c r="I9" s="475">
        <v>4.9109999999999996</v>
      </c>
      <c r="J9" s="475">
        <v>2.839</v>
      </c>
      <c r="K9" s="475">
        <v>0.27100000000000002</v>
      </c>
      <c r="L9" s="475">
        <v>3.0000000000000001E-3</v>
      </c>
      <c r="M9" s="475">
        <f>SUM(C9:L9)</f>
        <v>16.190999999999999</v>
      </c>
    </row>
    <row r="10" spans="2:13" x14ac:dyDescent="0.3">
      <c r="B10" s="270" t="s">
        <v>3533</v>
      </c>
      <c r="C10" s="475">
        <v>0.64600000000000002</v>
      </c>
      <c r="D10" s="475">
        <v>0.13100000000000001</v>
      </c>
      <c r="E10" s="475">
        <v>0</v>
      </c>
      <c r="F10" s="475">
        <v>0.17199999999999999</v>
      </c>
      <c r="G10" s="475">
        <v>3.6789999999999998</v>
      </c>
      <c r="H10" s="475">
        <v>0.51900000000000002</v>
      </c>
      <c r="I10" s="475">
        <v>3.5779999999999998</v>
      </c>
      <c r="J10" s="475">
        <v>2.423</v>
      </c>
      <c r="K10" s="475">
        <v>0.3</v>
      </c>
      <c r="L10" s="475">
        <v>1.2999999999999999E-2</v>
      </c>
      <c r="M10" s="475">
        <f>SUM(C10:L10)</f>
        <v>11.461</v>
      </c>
    </row>
    <row r="11" spans="2:13" x14ac:dyDescent="0.3">
      <c r="B11" s="270" t="s">
        <v>3532</v>
      </c>
      <c r="C11" s="475">
        <v>0.67200000000000004</v>
      </c>
      <c r="D11" s="475">
        <v>0.113</v>
      </c>
      <c r="E11" s="475">
        <v>0</v>
      </c>
      <c r="F11" s="475">
        <v>0.21099999999999999</v>
      </c>
      <c r="G11" s="475">
        <v>4.0650000000000004</v>
      </c>
      <c r="H11" s="475">
        <v>0.379</v>
      </c>
      <c r="I11" s="475">
        <v>3.64</v>
      </c>
      <c r="J11" s="475">
        <v>1.726</v>
      </c>
      <c r="K11" s="475">
        <v>0.33800000000000002</v>
      </c>
      <c r="L11" s="475">
        <v>8.9999999999999993E-3</v>
      </c>
      <c r="M11" s="475">
        <f>SUM(C11:L11)</f>
        <v>11.153</v>
      </c>
    </row>
    <row r="12" spans="2:13" x14ac:dyDescent="0.3">
      <c r="B12" s="270" t="s">
        <v>3531</v>
      </c>
      <c r="C12" s="475">
        <v>1.6890000000000001</v>
      </c>
      <c r="D12" s="475">
        <v>0.17799999999999999</v>
      </c>
      <c r="E12" s="475">
        <v>0</v>
      </c>
      <c r="F12" s="475">
        <v>0.83799999999999997</v>
      </c>
      <c r="G12" s="475">
        <v>10.441000000000001</v>
      </c>
      <c r="H12" s="475">
        <v>0.39</v>
      </c>
      <c r="I12" s="475">
        <v>6.1139999999999999</v>
      </c>
      <c r="J12" s="475">
        <v>4.1260000000000003</v>
      </c>
      <c r="K12" s="475">
        <v>0.49099999999999999</v>
      </c>
      <c r="L12" s="475">
        <v>1.4E-2</v>
      </c>
      <c r="M12" s="475">
        <f>SUM(C12:L12)</f>
        <v>24.281000000000002</v>
      </c>
    </row>
    <row r="13" spans="2:13" x14ac:dyDescent="0.3">
      <c r="B13" s="270" t="s">
        <v>3530</v>
      </c>
      <c r="C13" s="475">
        <v>5.484</v>
      </c>
      <c r="D13" s="475">
        <v>0.20300000000000001</v>
      </c>
      <c r="E13" s="475">
        <v>0.40799999999999997</v>
      </c>
      <c r="F13" s="475">
        <v>2.54</v>
      </c>
      <c r="G13" s="475">
        <v>23.494</v>
      </c>
      <c r="H13" s="475">
        <v>1.028</v>
      </c>
      <c r="I13" s="475">
        <v>20.125</v>
      </c>
      <c r="J13" s="475">
        <v>91.832999999999998</v>
      </c>
      <c r="K13" s="475">
        <v>0.42299999999999999</v>
      </c>
      <c r="L13" s="475">
        <v>4.5999999999999999E-2</v>
      </c>
      <c r="M13" s="475">
        <f>SUM(C13:L13)</f>
        <v>145.584</v>
      </c>
    </row>
    <row r="14" spans="2:13" x14ac:dyDescent="0.3">
      <c r="B14" s="477" t="s">
        <v>136</v>
      </c>
      <c r="C14" s="440">
        <f>SUM(C9:C13)</f>
        <v>9.3019999999999996</v>
      </c>
      <c r="D14" s="440">
        <f>SUM(D9:D13)</f>
        <v>0.83699999999999997</v>
      </c>
      <c r="E14" s="440">
        <f>SUM(E9:E13)</f>
        <v>0.40799999999999997</v>
      </c>
      <c r="F14" s="440">
        <f>SUM(F9:F13)</f>
        <v>3.8410000000000002</v>
      </c>
      <c r="G14" s="440">
        <f>SUM(G9:G13)</f>
        <v>48.029000000000003</v>
      </c>
      <c r="H14" s="440">
        <f>SUM(H9:H13)</f>
        <v>3.0300000000000002</v>
      </c>
      <c r="I14" s="440">
        <f>SUM(I9:I13)</f>
        <v>38.367999999999995</v>
      </c>
      <c r="J14" s="440">
        <f>SUM(J9:J13)</f>
        <v>102.947</v>
      </c>
      <c r="K14" s="440">
        <f>SUM(K9:K13)</f>
        <v>1.823</v>
      </c>
      <c r="L14" s="440">
        <f>SUM(L9:L13)</f>
        <v>8.4999999999999992E-2</v>
      </c>
      <c r="M14" s="440">
        <f>SUM(M9:M13)</f>
        <v>208.67000000000002</v>
      </c>
    </row>
    <row r="15" spans="2:13" x14ac:dyDescent="0.3">
      <c r="C15" s="400"/>
      <c r="D15" s="400"/>
      <c r="E15" s="400"/>
      <c r="F15" s="400"/>
      <c r="G15" s="400"/>
      <c r="H15" s="400"/>
      <c r="I15" s="400"/>
      <c r="J15" s="400"/>
      <c r="K15" s="400"/>
      <c r="L15" s="400"/>
      <c r="M15" s="400"/>
    </row>
    <row r="16" spans="2:13" x14ac:dyDescent="0.3">
      <c r="C16" s="400"/>
      <c r="D16" s="400"/>
      <c r="E16" s="400"/>
      <c r="F16" s="400"/>
      <c r="G16" s="400"/>
      <c r="H16" s="400"/>
      <c r="I16" s="400"/>
      <c r="J16" s="400"/>
      <c r="K16" s="400"/>
      <c r="L16" s="400"/>
      <c r="M16" s="400"/>
    </row>
    <row r="19" spans="2:13" x14ac:dyDescent="0.3">
      <c r="B19" s="309" t="s">
        <v>3529</v>
      </c>
    </row>
    <row r="20" spans="2:13" x14ac:dyDescent="0.3">
      <c r="B20" s="470" t="s">
        <v>3292</v>
      </c>
      <c r="C20" s="470"/>
      <c r="D20" s="476"/>
      <c r="E20" s="476"/>
      <c r="F20" s="476"/>
      <c r="G20" s="476"/>
      <c r="H20" s="476"/>
      <c r="I20" s="476"/>
      <c r="J20" s="476"/>
      <c r="K20" s="476"/>
      <c r="L20" s="476"/>
      <c r="M20" s="476"/>
    </row>
    <row r="21" spans="2:13" x14ac:dyDescent="0.3">
      <c r="B21" s="376"/>
      <c r="C21" s="376"/>
      <c r="D21" s="376"/>
      <c r="E21" s="376"/>
      <c r="F21" s="376"/>
      <c r="G21" s="376"/>
      <c r="H21" s="376"/>
      <c r="I21" s="376"/>
      <c r="J21" s="376"/>
      <c r="K21" s="376"/>
      <c r="L21" s="376"/>
      <c r="M21" s="376"/>
    </row>
    <row r="22" spans="2:13" ht="49.5" x14ac:dyDescent="0.3">
      <c r="B22" s="376"/>
      <c r="C22" s="444" t="s">
        <v>3215</v>
      </c>
      <c r="D22" s="444" t="s">
        <v>3213</v>
      </c>
      <c r="E22" s="444" t="s">
        <v>3211</v>
      </c>
      <c r="F22" s="444" t="s">
        <v>3209</v>
      </c>
      <c r="G22" s="444" t="s">
        <v>3207</v>
      </c>
      <c r="H22" s="444" t="s">
        <v>3205</v>
      </c>
      <c r="I22" s="444" t="s">
        <v>3203</v>
      </c>
      <c r="J22" s="444" t="s">
        <v>767</v>
      </c>
      <c r="K22" s="444" t="s">
        <v>3200</v>
      </c>
      <c r="L22" s="444" t="s">
        <v>134</v>
      </c>
      <c r="M22" s="443" t="s">
        <v>136</v>
      </c>
    </row>
    <row r="23" spans="2:13" x14ac:dyDescent="0.3">
      <c r="B23" s="270" t="s">
        <v>3528</v>
      </c>
      <c r="C23" s="475">
        <v>0</v>
      </c>
      <c r="D23" s="475">
        <v>0</v>
      </c>
      <c r="E23" s="475">
        <v>0</v>
      </c>
      <c r="F23" s="475">
        <v>0</v>
      </c>
      <c r="G23" s="475">
        <v>0</v>
      </c>
      <c r="H23" s="475">
        <v>3.0000000000000001E-3</v>
      </c>
      <c r="I23" s="475">
        <v>3.0000000000000001E-3</v>
      </c>
      <c r="J23" s="475">
        <v>8.0000000000000002E-3</v>
      </c>
      <c r="K23" s="475">
        <v>0</v>
      </c>
      <c r="L23" s="475">
        <v>0</v>
      </c>
      <c r="M23" s="475">
        <f>SUM(C23:L23)</f>
        <v>1.4E-2</v>
      </c>
    </row>
    <row r="24" spans="2:13" x14ac:dyDescent="0.3">
      <c r="B24" s="270" t="s">
        <v>3527</v>
      </c>
      <c r="C24" s="475">
        <v>4.0000000000000001E-3</v>
      </c>
      <c r="D24" s="475">
        <v>0</v>
      </c>
      <c r="E24" s="475">
        <v>0</v>
      </c>
      <c r="F24" s="475">
        <v>1E-3</v>
      </c>
      <c r="G24" s="475">
        <v>4.0000000000000001E-3</v>
      </c>
      <c r="H24" s="475">
        <v>4.8000000000000001E-2</v>
      </c>
      <c r="I24" s="475">
        <v>7.1999999999999995E-2</v>
      </c>
      <c r="J24" s="475">
        <v>3.5000000000000003E-2</v>
      </c>
      <c r="K24" s="475">
        <v>1E-3</v>
      </c>
      <c r="L24" s="475">
        <v>0</v>
      </c>
      <c r="M24" s="475">
        <f>SUM(C24:L24)</f>
        <v>0.16500000000000001</v>
      </c>
    </row>
    <row r="25" spans="2:13" x14ac:dyDescent="0.3">
      <c r="B25" s="270" t="s">
        <v>3526</v>
      </c>
      <c r="C25" s="475">
        <v>2.1999999999999999E-2</v>
      </c>
      <c r="D25" s="475">
        <v>0</v>
      </c>
      <c r="E25" s="475">
        <v>1E-3</v>
      </c>
      <c r="F25" s="475">
        <v>1E-3</v>
      </c>
      <c r="G25" s="475">
        <v>2.9000000000000001E-2</v>
      </c>
      <c r="H25" s="475">
        <v>1.2999999999999999E-2</v>
      </c>
      <c r="I25" s="475">
        <v>0.20100000000000001</v>
      </c>
      <c r="J25" s="475">
        <v>0.122</v>
      </c>
      <c r="K25" s="475">
        <v>2E-3</v>
      </c>
      <c r="L25" s="475">
        <v>1E-3</v>
      </c>
      <c r="M25" s="475">
        <f>SUM(C25:L25)</f>
        <v>0.39200000000000002</v>
      </c>
    </row>
    <row r="26" spans="2:13" x14ac:dyDescent="0.3">
      <c r="B26" s="270" t="s">
        <v>3525</v>
      </c>
      <c r="C26" s="475">
        <v>0.255</v>
      </c>
      <c r="D26" s="475">
        <v>2E-3</v>
      </c>
      <c r="E26" s="475">
        <v>4.3999999999999997E-2</v>
      </c>
      <c r="F26" s="475">
        <v>3.1E-2</v>
      </c>
      <c r="G26" s="475">
        <v>0.247</v>
      </c>
      <c r="H26" s="475">
        <v>0.10299999999999999</v>
      </c>
      <c r="I26" s="475">
        <v>1.3009999999999999</v>
      </c>
      <c r="J26" s="475">
        <v>1.877</v>
      </c>
      <c r="K26" s="475">
        <v>2.1999999999999999E-2</v>
      </c>
      <c r="L26" s="475">
        <v>2E-3</v>
      </c>
      <c r="M26" s="475">
        <f>SUM(C26:L26)</f>
        <v>3.8839999999999995</v>
      </c>
    </row>
    <row r="27" spans="2:13" x14ac:dyDescent="0.3">
      <c r="B27" s="270" t="s">
        <v>3524</v>
      </c>
      <c r="C27" s="475">
        <v>1.988</v>
      </c>
      <c r="D27" s="475">
        <v>0.10199999999999999</v>
      </c>
      <c r="E27" s="475">
        <v>0.254</v>
      </c>
      <c r="F27" s="475">
        <v>0.29799999999999999</v>
      </c>
      <c r="G27" s="475">
        <v>4.62</v>
      </c>
      <c r="H27" s="475">
        <v>2.8570000000000002</v>
      </c>
      <c r="I27" s="475">
        <v>28.390999999999998</v>
      </c>
      <c r="J27" s="475">
        <v>21.477</v>
      </c>
      <c r="K27" s="475">
        <v>1.444</v>
      </c>
      <c r="L27" s="475">
        <v>1.6E-2</v>
      </c>
      <c r="M27" s="475">
        <f>SUM(C27:L27)</f>
        <v>61.446999999999996</v>
      </c>
    </row>
    <row r="28" spans="2:13" x14ac:dyDescent="0.3">
      <c r="B28" s="270" t="s">
        <v>3523</v>
      </c>
      <c r="C28" s="475">
        <v>7.0330000000000004</v>
      </c>
      <c r="D28" s="475">
        <v>0.73399999999999999</v>
      </c>
      <c r="E28" s="475">
        <v>0.11</v>
      </c>
      <c r="F28" s="475">
        <v>3.5089999999999999</v>
      </c>
      <c r="G28" s="475">
        <v>43.13</v>
      </c>
      <c r="H28" s="475">
        <v>6.0000000000000001E-3</v>
      </c>
      <c r="I28" s="475">
        <v>8.4</v>
      </c>
      <c r="J28" s="475">
        <v>79.427999999999997</v>
      </c>
      <c r="K28" s="475">
        <v>0.35499999999999998</v>
      </c>
      <c r="L28" s="475">
        <v>6.7000000000000004E-2</v>
      </c>
      <c r="M28" s="475">
        <f>SUM(C28:L28)</f>
        <v>142.77199999999999</v>
      </c>
    </row>
    <row r="29" spans="2:13" x14ac:dyDescent="0.3">
      <c r="B29" s="477" t="s">
        <v>136</v>
      </c>
      <c r="C29" s="440">
        <f>SUM(C23:C28)</f>
        <v>9.3019999999999996</v>
      </c>
      <c r="D29" s="440">
        <f>SUM(D23:D28)</f>
        <v>0.83799999999999997</v>
      </c>
      <c r="E29" s="440">
        <f>SUM(E23:E28)</f>
        <v>0.40899999999999997</v>
      </c>
      <c r="F29" s="440">
        <f>SUM(F23:F28)</f>
        <v>3.84</v>
      </c>
      <c r="G29" s="440">
        <f>SUM(G23:G28)</f>
        <v>48.03</v>
      </c>
      <c r="H29" s="440">
        <f>SUM(H23:H28)</f>
        <v>3.03</v>
      </c>
      <c r="I29" s="440">
        <f>SUM(I23:I28)</f>
        <v>38.367999999999995</v>
      </c>
      <c r="J29" s="440">
        <f>SUM(J23:J28)</f>
        <v>102.947</v>
      </c>
      <c r="K29" s="440">
        <f>SUM(K23:K28)</f>
        <v>1.8239999999999998</v>
      </c>
      <c r="L29" s="440">
        <f>SUM(L23:L28)</f>
        <v>8.6000000000000007E-2</v>
      </c>
      <c r="M29" s="440">
        <f>SUM(M23:M28)</f>
        <v>208.67399999999998</v>
      </c>
    </row>
    <row r="34" spans="2:13" x14ac:dyDescent="0.3">
      <c r="B34" s="309" t="s">
        <v>3522</v>
      </c>
    </row>
    <row r="35" spans="2:13" x14ac:dyDescent="0.3">
      <c r="B35" s="463" t="s">
        <v>3521</v>
      </c>
      <c r="C35" s="476"/>
      <c r="D35" s="476"/>
      <c r="E35" s="476"/>
      <c r="F35" s="476"/>
      <c r="G35" s="476"/>
      <c r="H35" s="476"/>
      <c r="I35" s="476"/>
      <c r="J35" s="476"/>
      <c r="K35" s="476"/>
      <c r="L35" s="476"/>
      <c r="M35" s="476"/>
    </row>
    <row r="36" spans="2:13" x14ac:dyDescent="0.3">
      <c r="B36" s="376"/>
      <c r="C36" s="376"/>
      <c r="D36" s="376"/>
      <c r="E36" s="376"/>
      <c r="F36" s="376"/>
      <c r="G36" s="376"/>
      <c r="H36" s="376"/>
      <c r="I36" s="376"/>
      <c r="J36" s="376"/>
      <c r="K36" s="376"/>
      <c r="L36" s="376"/>
      <c r="M36" s="376"/>
    </row>
    <row r="37" spans="2:13" ht="49.5" x14ac:dyDescent="0.3">
      <c r="B37" s="376"/>
      <c r="C37" s="444" t="s">
        <v>3215</v>
      </c>
      <c r="D37" s="444" t="s">
        <v>3213</v>
      </c>
      <c r="E37" s="444" t="s">
        <v>3211</v>
      </c>
      <c r="F37" s="444" t="s">
        <v>3209</v>
      </c>
      <c r="G37" s="444" t="s">
        <v>3207</v>
      </c>
      <c r="H37" s="444" t="s">
        <v>3205</v>
      </c>
      <c r="I37" s="444" t="s">
        <v>3203</v>
      </c>
      <c r="J37" s="444" t="s">
        <v>767</v>
      </c>
      <c r="K37" s="444" t="s">
        <v>3200</v>
      </c>
      <c r="L37" s="444" t="s">
        <v>134</v>
      </c>
      <c r="M37" s="443" t="s">
        <v>136</v>
      </c>
    </row>
    <row r="38" spans="2:13" x14ac:dyDescent="0.3">
      <c r="B38" s="442" t="s">
        <v>3518</v>
      </c>
      <c r="C38" s="388">
        <v>2E-3</v>
      </c>
      <c r="D38" s="388">
        <v>0</v>
      </c>
      <c r="E38" s="388">
        <v>5.0000000000000001E-3</v>
      </c>
      <c r="F38" s="388" t="s">
        <v>3121</v>
      </c>
      <c r="G38" s="388">
        <v>3.0000000000000001E-3</v>
      </c>
      <c r="H38" s="388">
        <v>1E-3</v>
      </c>
      <c r="I38" s="388">
        <v>1E-3</v>
      </c>
      <c r="J38" s="388">
        <v>1E-3</v>
      </c>
      <c r="K38" s="388">
        <v>3.0000000000000001E-3</v>
      </c>
      <c r="L38" s="388" t="s">
        <v>3121</v>
      </c>
      <c r="M38" s="492">
        <v>1E-3</v>
      </c>
    </row>
    <row r="39" spans="2:13" x14ac:dyDescent="0.3">
      <c r="B39" s="368" t="s">
        <v>3520</v>
      </c>
    </row>
    <row r="40" spans="2:13" x14ac:dyDescent="0.3">
      <c r="J40" s="491"/>
    </row>
    <row r="44" spans="2:13" x14ac:dyDescent="0.3">
      <c r="B44" s="309" t="s">
        <v>3519</v>
      </c>
    </row>
    <row r="45" spans="2:13" x14ac:dyDescent="0.3">
      <c r="B45" s="463" t="s">
        <v>3288</v>
      </c>
      <c r="C45" s="463"/>
      <c r="D45" s="476"/>
      <c r="E45" s="476"/>
      <c r="F45" s="476"/>
      <c r="G45" s="476"/>
      <c r="H45" s="476"/>
      <c r="I45" s="476"/>
      <c r="J45" s="476"/>
      <c r="K45" s="476"/>
      <c r="L45" s="476"/>
      <c r="M45" s="476"/>
    </row>
    <row r="46" spans="2:13" x14ac:dyDescent="0.3">
      <c r="B46" s="376"/>
      <c r="C46" s="376"/>
      <c r="D46" s="376"/>
      <c r="E46" s="376"/>
      <c r="F46" s="376"/>
      <c r="G46" s="376"/>
      <c r="H46" s="376"/>
      <c r="I46" s="376"/>
      <c r="J46" s="376"/>
      <c r="K46" s="376"/>
      <c r="L46" s="376"/>
      <c r="M46" s="376"/>
    </row>
    <row r="47" spans="2:13" ht="49.5" x14ac:dyDescent="0.3">
      <c r="B47" s="376"/>
      <c r="C47" s="444" t="s">
        <v>3215</v>
      </c>
      <c r="D47" s="444" t="s">
        <v>3213</v>
      </c>
      <c r="E47" s="444" t="s">
        <v>3211</v>
      </c>
      <c r="F47" s="444" t="s">
        <v>3209</v>
      </c>
      <c r="G47" s="444" t="s">
        <v>3207</v>
      </c>
      <c r="H47" s="444" t="s">
        <v>3205</v>
      </c>
      <c r="I47" s="444" t="s">
        <v>3203</v>
      </c>
      <c r="J47" s="444" t="s">
        <v>767</v>
      </c>
      <c r="K47" s="444" t="s">
        <v>3200</v>
      </c>
      <c r="L47" s="444" t="s">
        <v>134</v>
      </c>
      <c r="M47" s="443" t="s">
        <v>136</v>
      </c>
    </row>
    <row r="48" spans="2:13" x14ac:dyDescent="0.3">
      <c r="B48" s="442" t="s">
        <v>3518</v>
      </c>
      <c r="C48" s="484">
        <v>1E-3</v>
      </c>
      <c r="D48" s="484">
        <v>1E-3</v>
      </c>
      <c r="E48" s="484" t="s">
        <v>3121</v>
      </c>
      <c r="F48" s="484" t="s">
        <v>3121</v>
      </c>
      <c r="G48" s="484">
        <v>3.0000000000000001E-3</v>
      </c>
      <c r="H48" s="484">
        <v>1E-3</v>
      </c>
      <c r="I48" s="484">
        <v>1E-3</v>
      </c>
      <c r="J48" s="484">
        <v>1E-3</v>
      </c>
      <c r="K48" s="484">
        <v>3.0000000000000001E-3</v>
      </c>
      <c r="L48" s="484" t="s">
        <v>3121</v>
      </c>
      <c r="M48" s="490">
        <v>1E-3</v>
      </c>
    </row>
    <row r="49" spans="2:13" x14ac:dyDescent="0.3">
      <c r="B49" s="368" t="s">
        <v>3517</v>
      </c>
    </row>
    <row r="50" spans="2:13" x14ac:dyDescent="0.3">
      <c r="M50" s="489"/>
    </row>
    <row r="54" spans="2:13" x14ac:dyDescent="0.3">
      <c r="B54" s="309" t="s">
        <v>3516</v>
      </c>
    </row>
    <row r="55" spans="2:13" x14ac:dyDescent="0.3">
      <c r="B55" s="463" t="s">
        <v>3286</v>
      </c>
      <c r="C55" s="476"/>
      <c r="D55" s="476"/>
      <c r="E55" s="476"/>
      <c r="F55" s="476"/>
      <c r="G55" s="476"/>
      <c r="H55" s="476"/>
      <c r="I55" s="476"/>
      <c r="J55" s="476"/>
      <c r="K55" s="476"/>
      <c r="L55" s="476"/>
      <c r="M55" s="476"/>
    </row>
    <row r="56" spans="2:13" x14ac:dyDescent="0.3">
      <c r="B56" s="376"/>
      <c r="C56" s="376"/>
      <c r="D56" s="376"/>
      <c r="E56" s="376"/>
      <c r="F56" s="376"/>
      <c r="G56" s="376"/>
      <c r="H56" s="376"/>
      <c r="I56" s="376"/>
      <c r="J56" s="376"/>
      <c r="K56" s="376"/>
      <c r="L56" s="376"/>
      <c r="M56" s="376"/>
    </row>
    <row r="57" spans="2:13" ht="49.5" x14ac:dyDescent="0.3">
      <c r="B57" s="376"/>
      <c r="C57" s="444" t="s">
        <v>3215</v>
      </c>
      <c r="D57" s="444" t="s">
        <v>3213</v>
      </c>
      <c r="E57" s="444" t="s">
        <v>3211</v>
      </c>
      <c r="F57" s="444" t="s">
        <v>3209</v>
      </c>
      <c r="G57" s="444" t="s">
        <v>3207</v>
      </c>
      <c r="H57" s="444" t="s">
        <v>3205</v>
      </c>
      <c r="I57" s="444" t="s">
        <v>3203</v>
      </c>
      <c r="J57" s="444" t="s">
        <v>767</v>
      </c>
      <c r="K57" s="444" t="s">
        <v>3200</v>
      </c>
      <c r="L57" s="444" t="s">
        <v>134</v>
      </c>
      <c r="M57" s="443" t="s">
        <v>136</v>
      </c>
    </row>
    <row r="58" spans="2:13" x14ac:dyDescent="0.3">
      <c r="B58" s="270" t="s">
        <v>3515</v>
      </c>
      <c r="C58" s="488">
        <v>1E-3</v>
      </c>
      <c r="D58" s="475">
        <v>1E-3</v>
      </c>
      <c r="E58" s="475">
        <v>0</v>
      </c>
      <c r="F58" s="475">
        <v>0</v>
      </c>
      <c r="G58" s="488">
        <v>3.0000000000000001E-3</v>
      </c>
      <c r="H58" s="488">
        <v>1E-3</v>
      </c>
      <c r="I58" s="488">
        <v>1E-3</v>
      </c>
      <c r="J58" s="488">
        <v>1E-3</v>
      </c>
      <c r="K58" s="475">
        <v>3.0000000000000001E-3</v>
      </c>
      <c r="L58" s="475">
        <v>0</v>
      </c>
      <c r="M58" s="488">
        <v>1E-3</v>
      </c>
    </row>
    <row r="59" spans="2:13" x14ac:dyDescent="0.3">
      <c r="B59" s="270" t="s">
        <v>3514</v>
      </c>
      <c r="C59" s="488">
        <v>1E-3</v>
      </c>
      <c r="D59" s="475">
        <v>2E-3</v>
      </c>
      <c r="E59" s="475">
        <v>0</v>
      </c>
      <c r="F59" s="475">
        <v>0</v>
      </c>
      <c r="G59" s="488">
        <v>1E-3</v>
      </c>
      <c r="H59" s="475">
        <v>0</v>
      </c>
      <c r="I59" s="488">
        <v>3.0000000000000001E-3</v>
      </c>
      <c r="J59" s="488">
        <v>1E-3</v>
      </c>
      <c r="K59" s="475">
        <v>0</v>
      </c>
      <c r="L59" s="475">
        <v>0</v>
      </c>
      <c r="M59" s="488">
        <v>1E-3</v>
      </c>
    </row>
    <row r="60" spans="2:13" x14ac:dyDescent="0.3">
      <c r="B60" s="270" t="s">
        <v>3513</v>
      </c>
      <c r="C60" s="488">
        <v>3.0000000000000001E-3</v>
      </c>
      <c r="D60" s="475">
        <v>4.0000000000000001E-3</v>
      </c>
      <c r="E60" s="475">
        <v>0</v>
      </c>
      <c r="F60" s="475">
        <v>0</v>
      </c>
      <c r="G60" s="488">
        <v>2E-3</v>
      </c>
      <c r="H60" s="475">
        <v>0</v>
      </c>
      <c r="I60" s="488">
        <v>6.0000000000000001E-3</v>
      </c>
      <c r="J60" s="488">
        <v>3.0000000000000001E-3</v>
      </c>
      <c r="K60" s="475">
        <v>0</v>
      </c>
      <c r="L60" s="475">
        <v>0</v>
      </c>
      <c r="M60" s="488">
        <v>2E-3</v>
      </c>
    </row>
    <row r="61" spans="2:13" x14ac:dyDescent="0.3">
      <c r="B61" s="270" t="s">
        <v>3512</v>
      </c>
      <c r="C61" s="488">
        <v>7.0000000000000001E-3</v>
      </c>
      <c r="D61" s="475">
        <v>9.7000000000000003E-2</v>
      </c>
      <c r="E61" s="475" t="s">
        <v>3121</v>
      </c>
      <c r="F61" s="475">
        <v>0</v>
      </c>
      <c r="G61" s="488">
        <v>3.0000000000000001E-3</v>
      </c>
      <c r="H61" s="475" t="s">
        <v>3121</v>
      </c>
      <c r="I61" s="488">
        <v>1.4E-2</v>
      </c>
      <c r="J61" s="488">
        <v>0</v>
      </c>
      <c r="K61" s="475">
        <v>0</v>
      </c>
      <c r="L61" s="475">
        <v>0</v>
      </c>
      <c r="M61" s="488">
        <v>5.0000000000000001E-3</v>
      </c>
    </row>
    <row r="62" spans="2:13" x14ac:dyDescent="0.3">
      <c r="B62" s="270" t="s">
        <v>3511</v>
      </c>
      <c r="C62" s="488">
        <v>0</v>
      </c>
      <c r="D62" s="475">
        <v>3.5000000000000003E-2</v>
      </c>
      <c r="E62" s="475" t="s">
        <v>3121</v>
      </c>
      <c r="F62" s="475">
        <v>0</v>
      </c>
      <c r="G62" s="488">
        <v>1.2E-2</v>
      </c>
      <c r="H62" s="475" t="s">
        <v>3121</v>
      </c>
      <c r="I62" s="488">
        <v>0.02</v>
      </c>
      <c r="J62" s="488">
        <v>0</v>
      </c>
      <c r="K62" s="475">
        <v>0</v>
      </c>
      <c r="L62" s="475">
        <v>0</v>
      </c>
      <c r="M62" s="488">
        <v>1.0999999999999999E-2</v>
      </c>
    </row>
    <row r="63" spans="2:13" x14ac:dyDescent="0.3">
      <c r="B63" s="376" t="s">
        <v>3510</v>
      </c>
      <c r="C63" s="486">
        <v>0</v>
      </c>
      <c r="D63" s="487">
        <v>0</v>
      </c>
      <c r="E63" s="487" t="s">
        <v>3121</v>
      </c>
      <c r="F63" s="487">
        <v>0</v>
      </c>
      <c r="G63" s="486">
        <v>8.9999999999999993E-3</v>
      </c>
      <c r="H63" s="487" t="s">
        <v>3121</v>
      </c>
      <c r="I63" s="486">
        <v>1.2999999999999999E-2</v>
      </c>
      <c r="J63" s="486">
        <v>0</v>
      </c>
      <c r="K63" s="487">
        <v>0</v>
      </c>
      <c r="L63" s="487">
        <v>0</v>
      </c>
      <c r="M63" s="486">
        <v>7.0000000000000001E-3</v>
      </c>
    </row>
    <row r="64" spans="2:13" x14ac:dyDescent="0.3">
      <c r="B64" s="368" t="s">
        <v>3509</v>
      </c>
    </row>
    <row r="68" spans="2:13" x14ac:dyDescent="0.3">
      <c r="B68" s="309" t="s">
        <v>3508</v>
      </c>
    </row>
    <row r="69" spans="2:13" x14ac:dyDescent="0.3">
      <c r="B69" s="463" t="s">
        <v>3507</v>
      </c>
      <c r="C69" s="476"/>
      <c r="D69" s="476"/>
      <c r="E69" s="476"/>
      <c r="F69" s="476"/>
      <c r="G69" s="476"/>
      <c r="H69" s="476"/>
      <c r="I69" s="476"/>
      <c r="J69" s="476"/>
      <c r="K69" s="476"/>
      <c r="L69" s="476"/>
      <c r="M69" s="476"/>
    </row>
    <row r="70" spans="2:13" x14ac:dyDescent="0.3">
      <c r="B70" s="376"/>
      <c r="C70" s="376"/>
      <c r="D70" s="376"/>
      <c r="E70" s="376"/>
      <c r="F70" s="376"/>
      <c r="G70" s="376"/>
      <c r="H70" s="376"/>
      <c r="I70" s="376"/>
      <c r="J70" s="376"/>
      <c r="K70" s="376"/>
      <c r="L70" s="376"/>
      <c r="M70" s="376"/>
    </row>
    <row r="71" spans="2:13" ht="49.5" x14ac:dyDescent="0.3">
      <c r="B71" s="376"/>
      <c r="C71" s="444" t="s">
        <v>3215</v>
      </c>
      <c r="D71" s="444" t="s">
        <v>3213</v>
      </c>
      <c r="E71" s="444" t="s">
        <v>3211</v>
      </c>
      <c r="F71" s="444" t="s">
        <v>3209</v>
      </c>
      <c r="G71" s="444" t="s">
        <v>3207</v>
      </c>
      <c r="H71" s="444" t="s">
        <v>3205</v>
      </c>
      <c r="I71" s="444" t="s">
        <v>3203</v>
      </c>
      <c r="J71" s="444" t="s">
        <v>767</v>
      </c>
      <c r="K71" s="444" t="s">
        <v>3200</v>
      </c>
      <c r="L71" s="444" t="s">
        <v>134</v>
      </c>
      <c r="M71" s="443" t="s">
        <v>136</v>
      </c>
    </row>
    <row r="72" spans="2:13" x14ac:dyDescent="0.3">
      <c r="B72" s="442" t="s">
        <v>3506</v>
      </c>
      <c r="C72" s="484">
        <v>1</v>
      </c>
      <c r="D72" s="484">
        <v>0</v>
      </c>
      <c r="E72" s="484">
        <v>0</v>
      </c>
      <c r="F72" s="484">
        <v>0</v>
      </c>
      <c r="G72" s="484">
        <v>1.2</v>
      </c>
      <c r="H72" s="484">
        <v>0</v>
      </c>
      <c r="I72" s="484">
        <v>0</v>
      </c>
      <c r="J72" s="484">
        <v>0</v>
      </c>
      <c r="K72" s="484">
        <v>0</v>
      </c>
      <c r="L72" s="484">
        <v>0</v>
      </c>
      <c r="M72" s="465">
        <f>SUM(C72:L72)</f>
        <v>2.2000000000000002</v>
      </c>
    </row>
    <row r="73" spans="2:13" x14ac:dyDescent="0.3">
      <c r="B73" s="485" t="s">
        <v>3505</v>
      </c>
      <c r="C73" s="373"/>
      <c r="D73" s="373"/>
      <c r="E73" s="373"/>
      <c r="F73" s="373"/>
    </row>
    <row r="77" spans="2:13" x14ac:dyDescent="0.3">
      <c r="B77" s="309" t="s">
        <v>3504</v>
      </c>
    </row>
    <row r="78" spans="2:13" x14ac:dyDescent="0.3">
      <c r="B78" s="463" t="s">
        <v>3282</v>
      </c>
      <c r="C78" s="476"/>
      <c r="D78" s="476"/>
      <c r="E78" s="476"/>
      <c r="F78" s="476"/>
      <c r="G78" s="476"/>
      <c r="H78" s="476"/>
      <c r="I78" s="476"/>
      <c r="J78" s="476"/>
      <c r="K78" s="476"/>
      <c r="L78" s="476"/>
      <c r="M78" s="476"/>
    </row>
    <row r="79" spans="2:13" x14ac:dyDescent="0.3">
      <c r="B79" s="376"/>
      <c r="C79" s="376"/>
      <c r="D79" s="376"/>
      <c r="E79" s="376"/>
      <c r="F79" s="376"/>
      <c r="G79" s="376"/>
      <c r="H79" s="376"/>
      <c r="I79" s="376"/>
      <c r="J79" s="376"/>
      <c r="K79" s="376"/>
      <c r="L79" s="376"/>
      <c r="M79" s="376"/>
    </row>
    <row r="80" spans="2:13" ht="49.5" x14ac:dyDescent="0.3">
      <c r="B80" s="376"/>
      <c r="C80" s="444" t="s">
        <v>3215</v>
      </c>
      <c r="D80" s="444" t="s">
        <v>3213</v>
      </c>
      <c r="E80" s="444" t="s">
        <v>3211</v>
      </c>
      <c r="F80" s="444" t="s">
        <v>3209</v>
      </c>
      <c r="G80" s="444" t="s">
        <v>3207</v>
      </c>
      <c r="H80" s="444" t="s">
        <v>3205</v>
      </c>
      <c r="I80" s="444" t="s">
        <v>3203</v>
      </c>
      <c r="J80" s="444" t="s">
        <v>767</v>
      </c>
      <c r="K80" s="444" t="s">
        <v>3200</v>
      </c>
      <c r="L80" s="444" t="s">
        <v>134</v>
      </c>
      <c r="M80" s="443" t="s">
        <v>136</v>
      </c>
    </row>
    <row r="81" spans="2:14" x14ac:dyDescent="0.3">
      <c r="B81" s="442" t="s">
        <v>3503</v>
      </c>
      <c r="C81" s="483">
        <v>8.5675638628802722E-5</v>
      </c>
      <c r="D81" s="484">
        <v>0</v>
      </c>
      <c r="E81" s="484">
        <v>0</v>
      </c>
      <c r="F81" s="484">
        <v>0</v>
      </c>
      <c r="G81" s="483">
        <v>2.3054285541927485E-5</v>
      </c>
      <c r="H81" s="484">
        <v>0</v>
      </c>
      <c r="I81" s="484">
        <v>0</v>
      </c>
      <c r="J81" s="484">
        <v>0</v>
      </c>
      <c r="K81" s="484">
        <v>0</v>
      </c>
      <c r="L81" s="484">
        <v>0</v>
      </c>
      <c r="M81" s="483">
        <v>1.0521734555767586E-5</v>
      </c>
    </row>
    <row r="82" spans="2:14" x14ac:dyDescent="0.3">
      <c r="B82" s="368" t="s">
        <v>3502</v>
      </c>
    </row>
    <row r="83" spans="2:14" x14ac:dyDescent="0.3">
      <c r="B83" s="373"/>
    </row>
    <row r="87" spans="2:14" x14ac:dyDescent="0.3">
      <c r="N87" s="317" t="s">
        <v>3335</v>
      </c>
    </row>
  </sheetData>
  <hyperlinks>
    <hyperlink ref="N87" location="Contents!A1" display="To Frontpage" xr:uid="{3D314CA2-DDAD-400D-9829-B325B398BA0E}"/>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149FA-8388-4453-B4AC-7F6B8947FB96}">
  <sheetPr>
    <pageSetUpPr fitToPage="1"/>
  </sheetPr>
  <dimension ref="B5:E52"/>
  <sheetViews>
    <sheetView zoomScale="85" zoomScaleNormal="85" workbookViewId="0"/>
  </sheetViews>
  <sheetFormatPr defaultRowHeight="16.5" x14ac:dyDescent="0.3"/>
  <cols>
    <col min="1" max="1" width="4.7109375" style="270" customWidth="1"/>
    <col min="2" max="2" width="71.140625" style="270" customWidth="1"/>
    <col min="3" max="3" width="1.7109375" style="270" customWidth="1"/>
    <col min="4" max="4" width="97.42578125" style="270" customWidth="1"/>
    <col min="5" max="5" width="49.5703125" style="270" customWidth="1"/>
    <col min="6" max="16384" width="9.140625" style="270"/>
  </cols>
  <sheetData>
    <row r="5" spans="2:5" x14ac:dyDescent="0.3">
      <c r="B5" s="508" t="s">
        <v>3584</v>
      </c>
      <c r="C5" s="508"/>
      <c r="D5" s="461"/>
      <c r="E5" s="461"/>
    </row>
    <row r="6" spans="2:5" ht="25.5" customHeight="1" x14ac:dyDescent="0.3">
      <c r="B6" s="522" t="s">
        <v>3279</v>
      </c>
      <c r="C6" s="522"/>
      <c r="D6" s="521" t="s">
        <v>3182</v>
      </c>
      <c r="E6" s="520" t="s">
        <v>3583</v>
      </c>
    </row>
    <row r="7" spans="2:5" x14ac:dyDescent="0.3">
      <c r="B7" s="519"/>
      <c r="C7" s="519"/>
      <c r="D7" s="518"/>
      <c r="E7" s="517"/>
    </row>
    <row r="8" spans="2:5" x14ac:dyDescent="0.3">
      <c r="B8" s="477" t="s">
        <v>3582</v>
      </c>
      <c r="C8" s="477"/>
      <c r="D8" s="516"/>
      <c r="E8" s="516"/>
    </row>
    <row r="9" spans="2:5" ht="33" x14ac:dyDescent="0.3">
      <c r="B9" s="321" t="s">
        <v>3581</v>
      </c>
      <c r="C9" s="321"/>
      <c r="D9" s="321" t="s">
        <v>3091</v>
      </c>
      <c r="E9" s="510"/>
    </row>
    <row r="10" spans="2:5" ht="6" customHeight="1" x14ac:dyDescent="0.3">
      <c r="B10" s="367"/>
      <c r="C10" s="367"/>
      <c r="D10" s="321"/>
      <c r="E10" s="510"/>
    </row>
    <row r="11" spans="2:5" ht="59.25" customHeight="1" x14ac:dyDescent="0.3">
      <c r="B11" s="367"/>
      <c r="C11" s="367"/>
      <c r="D11" s="321" t="s">
        <v>3580</v>
      </c>
      <c r="E11" s="510"/>
    </row>
    <row r="12" spans="2:5" ht="33" x14ac:dyDescent="0.3">
      <c r="B12" s="495" t="s">
        <v>3579</v>
      </c>
      <c r="C12" s="333"/>
      <c r="D12" s="509" t="s">
        <v>3578</v>
      </c>
      <c r="E12" s="510"/>
    </row>
    <row r="13" spans="2:5" ht="15" customHeight="1" x14ac:dyDescent="0.3">
      <c r="B13" s="515" t="s">
        <v>3577</v>
      </c>
      <c r="C13" s="333"/>
      <c r="D13" s="513" t="s">
        <v>3576</v>
      </c>
      <c r="E13" s="510"/>
    </row>
    <row r="14" spans="2:5" x14ac:dyDescent="0.3">
      <c r="B14" s="515"/>
      <c r="C14" s="333"/>
      <c r="D14" s="513" t="s">
        <v>3575</v>
      </c>
      <c r="E14" s="510"/>
    </row>
    <row r="15" spans="2:5" x14ac:dyDescent="0.3">
      <c r="B15" s="514"/>
      <c r="C15" s="514"/>
      <c r="D15" s="513" t="s">
        <v>3574</v>
      </c>
      <c r="E15" s="510"/>
    </row>
    <row r="16" spans="2:5" x14ac:dyDescent="0.3">
      <c r="B16" s="514"/>
      <c r="C16" s="514"/>
      <c r="D16" s="513" t="s">
        <v>3573</v>
      </c>
      <c r="E16" s="510"/>
    </row>
    <row r="17" spans="2:5" x14ac:dyDescent="0.3">
      <c r="B17" s="514"/>
      <c r="C17" s="514"/>
      <c r="D17" s="513" t="s">
        <v>3572</v>
      </c>
      <c r="E17" s="510"/>
    </row>
    <row r="18" spans="2:5" x14ac:dyDescent="0.3">
      <c r="B18" s="514"/>
      <c r="C18" s="514"/>
      <c r="D18" s="513" t="s">
        <v>3571</v>
      </c>
      <c r="E18" s="510"/>
    </row>
    <row r="19" spans="2:5" x14ac:dyDescent="0.3">
      <c r="B19" s="514"/>
      <c r="C19" s="514"/>
      <c r="D19" s="513" t="s">
        <v>3570</v>
      </c>
      <c r="E19" s="510"/>
    </row>
    <row r="20" spans="2:5" x14ac:dyDescent="0.3">
      <c r="B20" s="514"/>
      <c r="C20" s="514"/>
      <c r="D20" s="513" t="s">
        <v>3569</v>
      </c>
      <c r="E20" s="510"/>
    </row>
    <row r="21" spans="2:5" x14ac:dyDescent="0.3">
      <c r="B21" s="514"/>
      <c r="C21" s="514"/>
      <c r="D21" s="513" t="s">
        <v>3568</v>
      </c>
      <c r="E21" s="510"/>
    </row>
    <row r="22" spans="2:5" x14ac:dyDescent="0.3">
      <c r="B22" s="514"/>
      <c r="C22" s="514"/>
      <c r="D22" s="513"/>
      <c r="E22" s="321"/>
    </row>
    <row r="23" spans="2:5" x14ac:dyDescent="0.3">
      <c r="B23" s="477" t="s">
        <v>3567</v>
      </c>
      <c r="C23" s="477"/>
      <c r="D23" s="442"/>
      <c r="E23" s="442"/>
    </row>
    <row r="24" spans="2:5" ht="33" x14ac:dyDescent="0.3">
      <c r="B24" s="512" t="s">
        <v>3566</v>
      </c>
      <c r="C24" s="495"/>
      <c r="D24" s="321" t="s">
        <v>3092</v>
      </c>
      <c r="E24" s="510"/>
    </row>
    <row r="25" spans="2:5" x14ac:dyDescent="0.3">
      <c r="B25" s="511"/>
      <c r="C25" s="495"/>
      <c r="D25" s="321"/>
      <c r="E25" s="510"/>
    </row>
    <row r="26" spans="2:5" ht="33" x14ac:dyDescent="0.3">
      <c r="B26" s="511"/>
      <c r="C26" s="495"/>
      <c r="D26" s="321" t="s">
        <v>3565</v>
      </c>
      <c r="E26" s="510"/>
    </row>
    <row r="27" spans="2:5" x14ac:dyDescent="0.3">
      <c r="B27" s="511"/>
      <c r="C27" s="495"/>
      <c r="D27" s="339"/>
      <c r="E27" s="510"/>
    </row>
    <row r="28" spans="2:5" x14ac:dyDescent="0.3">
      <c r="B28" s="511" t="s">
        <v>3564</v>
      </c>
      <c r="C28" s="495"/>
      <c r="D28" s="321" t="s">
        <v>3563</v>
      </c>
      <c r="E28" s="510"/>
    </row>
    <row r="29" spans="2:5" x14ac:dyDescent="0.3">
      <c r="B29" s="511"/>
      <c r="C29" s="495"/>
      <c r="D29" s="321"/>
      <c r="E29" s="510"/>
    </row>
    <row r="30" spans="2:5" ht="33" x14ac:dyDescent="0.3">
      <c r="B30" s="511" t="s">
        <v>3562</v>
      </c>
      <c r="C30" s="495"/>
      <c r="D30" s="321" t="s">
        <v>3561</v>
      </c>
      <c r="E30" s="510"/>
    </row>
    <row r="31" spans="2:5" x14ac:dyDescent="0.3">
      <c r="B31" s="511"/>
      <c r="C31" s="495"/>
      <c r="D31" s="321"/>
      <c r="E31" s="510"/>
    </row>
    <row r="32" spans="2:5" ht="33" x14ac:dyDescent="0.3">
      <c r="B32" s="511" t="s">
        <v>3560</v>
      </c>
      <c r="C32" s="495"/>
      <c r="D32" s="321" t="s">
        <v>3559</v>
      </c>
      <c r="E32" s="510"/>
    </row>
    <row r="33" spans="2:5" x14ac:dyDescent="0.3">
      <c r="B33" s="511"/>
      <c r="C33" s="495"/>
      <c r="D33" s="321"/>
      <c r="E33" s="510"/>
    </row>
    <row r="34" spans="2:5" ht="49.5" x14ac:dyDescent="0.3">
      <c r="B34" s="333" t="s">
        <v>3558</v>
      </c>
      <c r="C34" s="333"/>
      <c r="D34" s="509" t="s">
        <v>3557</v>
      </c>
      <c r="E34" s="321"/>
    </row>
    <row r="37" spans="2:5" x14ac:dyDescent="0.3">
      <c r="B37" s="508" t="s">
        <v>3556</v>
      </c>
      <c r="C37" s="508"/>
      <c r="D37" s="461"/>
      <c r="E37" s="461"/>
    </row>
    <row r="38" spans="2:5" x14ac:dyDescent="0.3">
      <c r="B38" s="506" t="s">
        <v>3555</v>
      </c>
      <c r="C38" s="504"/>
      <c r="D38" s="507" t="s">
        <v>3554</v>
      </c>
      <c r="E38" s="507"/>
    </row>
    <row r="39" spans="2:5" x14ac:dyDescent="0.3">
      <c r="B39" s="506"/>
      <c r="C39" s="504"/>
      <c r="D39" s="505" t="s">
        <v>3553</v>
      </c>
      <c r="E39" s="505"/>
    </row>
    <row r="40" spans="2:5" x14ac:dyDescent="0.3">
      <c r="B40" s="504"/>
      <c r="C40" s="504"/>
      <c r="D40" s="503"/>
      <c r="E40" s="503"/>
    </row>
    <row r="41" spans="2:5" x14ac:dyDescent="0.3">
      <c r="B41" s="499" t="s">
        <v>3552</v>
      </c>
      <c r="C41" s="499"/>
      <c r="D41" s="502"/>
      <c r="E41" s="502"/>
    </row>
    <row r="42" spans="2:5" ht="64.5" customHeight="1" x14ac:dyDescent="0.3">
      <c r="B42" s="321" t="s">
        <v>3551</v>
      </c>
      <c r="C42" s="321"/>
      <c r="D42" s="501" t="s">
        <v>3550</v>
      </c>
      <c r="E42" s="501"/>
    </row>
    <row r="43" spans="2:5" ht="85.5" customHeight="1" x14ac:dyDescent="0.3">
      <c r="B43" s="333" t="s">
        <v>3549</v>
      </c>
      <c r="C43" s="333"/>
      <c r="D43" s="494" t="s">
        <v>3548</v>
      </c>
      <c r="E43" s="494"/>
    </row>
    <row r="44" spans="2:5" x14ac:dyDescent="0.3">
      <c r="B44" s="333"/>
      <c r="C44" s="333"/>
      <c r="D44" s="500" t="s">
        <v>3547</v>
      </c>
      <c r="E44" s="500"/>
    </row>
    <row r="45" spans="2:5" ht="15" customHeight="1" x14ac:dyDescent="0.3">
      <c r="B45" s="499" t="s">
        <v>3546</v>
      </c>
      <c r="C45" s="499"/>
      <c r="D45" s="498" t="s">
        <v>3545</v>
      </c>
      <c r="E45" s="498"/>
    </row>
    <row r="46" spans="2:5" ht="36" customHeight="1" x14ac:dyDescent="0.3">
      <c r="B46" s="495" t="s">
        <v>3544</v>
      </c>
      <c r="C46" s="333"/>
      <c r="D46" s="494" t="s">
        <v>3543</v>
      </c>
      <c r="E46" s="494"/>
    </row>
    <row r="47" spans="2:5" ht="179.25" customHeight="1" x14ac:dyDescent="0.3">
      <c r="C47" s="333"/>
      <c r="D47" s="494" t="s">
        <v>3542</v>
      </c>
      <c r="E47" s="494"/>
    </row>
    <row r="48" spans="2:5" ht="17.25" x14ac:dyDescent="0.3">
      <c r="B48" s="361"/>
      <c r="C48" s="361"/>
      <c r="D48" s="497" t="s">
        <v>3541</v>
      </c>
      <c r="E48" s="496"/>
    </row>
    <row r="49" spans="2:5" x14ac:dyDescent="0.3">
      <c r="D49" s="270" t="s">
        <v>3540</v>
      </c>
    </row>
    <row r="50" spans="2:5" ht="13.5" customHeight="1" x14ac:dyDescent="0.3">
      <c r="E50" s="317" t="s">
        <v>3335</v>
      </c>
    </row>
    <row r="51" spans="2:5" ht="69" customHeight="1" x14ac:dyDescent="0.3">
      <c r="B51" s="495" t="s">
        <v>3539</v>
      </c>
      <c r="D51" s="494" t="s">
        <v>3538</v>
      </c>
      <c r="E51" s="494"/>
    </row>
    <row r="52" spans="2:5" ht="33.75" customHeight="1" x14ac:dyDescent="0.3">
      <c r="D52" s="493" t="s">
        <v>3537</v>
      </c>
      <c r="E52" s="493"/>
    </row>
  </sheetData>
  <mergeCells count="23">
    <mergeCell ref="D38:E38"/>
    <mergeCell ref="D39:E39"/>
    <mergeCell ref="D41:E41"/>
    <mergeCell ref="D42:E42"/>
    <mergeCell ref="D43:E43"/>
    <mergeCell ref="D44:E44"/>
    <mergeCell ref="D51:E51"/>
    <mergeCell ref="D52:E52"/>
    <mergeCell ref="D46:E46"/>
    <mergeCell ref="D47:E47"/>
    <mergeCell ref="B30:B31"/>
    <mergeCell ref="E30:E31"/>
    <mergeCell ref="B32:B33"/>
    <mergeCell ref="E32:E33"/>
    <mergeCell ref="D45:E45"/>
    <mergeCell ref="B38:B39"/>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A74E123F-5EAA-4605-96BA-44856B45A46A}"/>
    <hyperlink ref="E50" location="Contents!A1" display="To Frontpage" xr:uid="{D150E3E7-7605-48FC-AA2D-9E669216240D}"/>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2226-1CF9-4640-9C0F-39FB882FBDE5}">
  <dimension ref="B1:D74"/>
  <sheetViews>
    <sheetView zoomScale="85" zoomScaleNormal="85" workbookViewId="0"/>
  </sheetViews>
  <sheetFormatPr defaultRowHeight="16.5" x14ac:dyDescent="0.3"/>
  <cols>
    <col min="1" max="1" width="4.7109375" style="270" customWidth="1"/>
    <col min="2" max="2" width="71.140625" style="270" customWidth="1"/>
    <col min="3" max="3" width="68.140625" style="270" customWidth="1"/>
    <col min="4" max="4" width="80.28515625" style="270" customWidth="1"/>
    <col min="5" max="16384" width="9.140625" style="270"/>
  </cols>
  <sheetData>
    <row r="1" spans="2:4" s="271" customFormat="1" x14ac:dyDescent="0.3"/>
    <row r="2" spans="2:4" s="271" customFormat="1" x14ac:dyDescent="0.3"/>
    <row r="3" spans="2:4" s="271" customFormat="1" x14ac:dyDescent="0.3"/>
    <row r="4" spans="2:4" s="271" customFormat="1" x14ac:dyDescent="0.3"/>
    <row r="5" spans="2:4" s="271" customFormat="1" x14ac:dyDescent="0.3">
      <c r="B5" s="296" t="s">
        <v>3275</v>
      </c>
    </row>
    <row r="6" spans="2:4" s="271" customFormat="1" x14ac:dyDescent="0.3">
      <c r="B6" s="279" t="s">
        <v>3183</v>
      </c>
      <c r="C6" s="278" t="s">
        <v>3182</v>
      </c>
      <c r="D6" s="278"/>
    </row>
    <row r="7" spans="2:4" s="271" customFormat="1" x14ac:dyDescent="0.3">
      <c r="B7" s="279" t="s">
        <v>3274</v>
      </c>
      <c r="C7" s="278"/>
      <c r="D7" s="278"/>
    </row>
    <row r="8" spans="2:4" s="271" customFormat="1" x14ac:dyDescent="0.3">
      <c r="B8" s="276" t="s">
        <v>3273</v>
      </c>
      <c r="C8" s="294" t="s">
        <v>3272</v>
      </c>
      <c r="D8" s="294"/>
    </row>
    <row r="9" spans="2:4" s="271" customFormat="1" x14ac:dyDescent="0.3">
      <c r="B9" s="276" t="s">
        <v>3271</v>
      </c>
      <c r="C9" s="290" t="s">
        <v>3270</v>
      </c>
      <c r="D9" s="290"/>
    </row>
    <row r="10" spans="2:4" s="271" customFormat="1" x14ac:dyDescent="0.3">
      <c r="B10" s="276" t="s">
        <v>3269</v>
      </c>
      <c r="C10" s="294" t="s">
        <v>3268</v>
      </c>
      <c r="D10" s="294"/>
    </row>
    <row r="11" spans="2:4" s="271" customFormat="1" x14ac:dyDescent="0.3">
      <c r="B11" s="276" t="s">
        <v>3267</v>
      </c>
      <c r="C11" s="294" t="s">
        <v>3266</v>
      </c>
      <c r="D11" s="294"/>
    </row>
    <row r="12" spans="2:4" s="271" customFormat="1" x14ac:dyDescent="0.3">
      <c r="B12" s="276" t="s">
        <v>3265</v>
      </c>
      <c r="C12" s="294" t="s">
        <v>3264</v>
      </c>
      <c r="D12" s="294"/>
    </row>
    <row r="13" spans="2:4" s="271" customFormat="1" x14ac:dyDescent="0.3">
      <c r="B13" s="276" t="s">
        <v>3263</v>
      </c>
      <c r="C13" s="294" t="s">
        <v>3262</v>
      </c>
      <c r="D13" s="294"/>
    </row>
    <row r="14" spans="2:4" s="271" customFormat="1" x14ac:dyDescent="0.3">
      <c r="B14" s="276" t="s">
        <v>3261</v>
      </c>
      <c r="C14" s="294" t="s">
        <v>3260</v>
      </c>
      <c r="D14" s="294"/>
    </row>
    <row r="15" spans="2:4" s="271" customFormat="1" x14ac:dyDescent="0.3">
      <c r="B15" s="276" t="s">
        <v>3259</v>
      </c>
      <c r="C15" s="294" t="s">
        <v>3258</v>
      </c>
      <c r="D15" s="294"/>
    </row>
    <row r="16" spans="2:4" s="271" customFormat="1" x14ac:dyDescent="0.3">
      <c r="B16" s="283" t="s">
        <v>3257</v>
      </c>
      <c r="C16" s="294" t="s">
        <v>3256</v>
      </c>
      <c r="D16" s="294"/>
    </row>
    <row r="17" spans="2:4" s="271" customFormat="1" ht="30" customHeight="1" x14ac:dyDescent="0.3">
      <c r="B17" s="295" t="s">
        <v>3255</v>
      </c>
      <c r="C17" s="285" t="s">
        <v>3254</v>
      </c>
      <c r="D17" s="285"/>
    </row>
    <row r="18" spans="2:4" s="271" customFormat="1" x14ac:dyDescent="0.3">
      <c r="B18" s="288" t="s">
        <v>3253</v>
      </c>
      <c r="C18" s="290" t="s">
        <v>3252</v>
      </c>
      <c r="D18" s="290"/>
    </row>
    <row r="19" spans="2:4" s="271" customFormat="1" x14ac:dyDescent="0.3">
      <c r="B19" s="276" t="s">
        <v>3251</v>
      </c>
      <c r="C19" s="294" t="s">
        <v>3250</v>
      </c>
      <c r="D19" s="294"/>
    </row>
    <row r="20" spans="2:4" s="271" customFormat="1" x14ac:dyDescent="0.3">
      <c r="B20" s="276" t="s">
        <v>3249</v>
      </c>
      <c r="C20" s="294" t="s">
        <v>3248</v>
      </c>
      <c r="D20" s="294"/>
    </row>
    <row r="21" spans="2:4" s="271" customFormat="1" ht="33" x14ac:dyDescent="0.3">
      <c r="B21" s="276" t="s">
        <v>3247</v>
      </c>
      <c r="C21" s="294" t="s">
        <v>3246</v>
      </c>
      <c r="D21" s="294"/>
    </row>
    <row r="22" spans="2:4" s="271" customFormat="1" x14ac:dyDescent="0.3">
      <c r="B22" s="286"/>
      <c r="C22" s="293"/>
      <c r="D22" s="292"/>
    </row>
    <row r="23" spans="2:4" s="271" customFormat="1" x14ac:dyDescent="0.3">
      <c r="B23" s="279" t="s">
        <v>3183</v>
      </c>
      <c r="C23" s="291" t="s">
        <v>3182</v>
      </c>
      <c r="D23" s="291"/>
    </row>
    <row r="24" spans="2:4" s="271" customFormat="1" x14ac:dyDescent="0.3">
      <c r="B24" s="279" t="s">
        <v>3245</v>
      </c>
      <c r="C24" s="291"/>
      <c r="D24" s="291"/>
    </row>
    <row r="25" spans="2:4" s="271" customFormat="1" x14ac:dyDescent="0.3">
      <c r="B25" s="287" t="s">
        <v>3244</v>
      </c>
      <c r="C25" s="285" t="s">
        <v>3243</v>
      </c>
      <c r="D25" s="285"/>
    </row>
    <row r="26" spans="2:4" s="271" customFormat="1" ht="36" customHeight="1" x14ac:dyDescent="0.3">
      <c r="B26" s="276" t="s">
        <v>3242</v>
      </c>
      <c r="C26" s="289" t="s">
        <v>3241</v>
      </c>
      <c r="D26" s="289"/>
    </row>
    <row r="27" spans="2:4" s="271" customFormat="1" x14ac:dyDescent="0.3">
      <c r="B27" s="287" t="s">
        <v>3240</v>
      </c>
      <c r="C27" s="285" t="s">
        <v>3239</v>
      </c>
      <c r="D27" s="285"/>
    </row>
    <row r="28" spans="2:4" s="271" customFormat="1" x14ac:dyDescent="0.3">
      <c r="B28" s="287" t="s">
        <v>3238</v>
      </c>
      <c r="C28" s="285" t="s">
        <v>3237</v>
      </c>
      <c r="D28" s="285"/>
    </row>
    <row r="29" spans="2:4" s="271" customFormat="1" x14ac:dyDescent="0.3">
      <c r="B29" s="287" t="s">
        <v>3236</v>
      </c>
      <c r="C29" s="290" t="s">
        <v>3235</v>
      </c>
      <c r="D29" s="290"/>
    </row>
    <row r="30" spans="2:4" s="271" customFormat="1" x14ac:dyDescent="0.3">
      <c r="B30" s="287" t="s">
        <v>3234</v>
      </c>
      <c r="C30" s="289" t="s">
        <v>3233</v>
      </c>
      <c r="D30" s="289"/>
    </row>
    <row r="31" spans="2:4" s="271" customFormat="1" x14ac:dyDescent="0.3">
      <c r="B31" s="287" t="s">
        <v>3232</v>
      </c>
      <c r="C31" s="285" t="s">
        <v>3231</v>
      </c>
      <c r="D31" s="285"/>
    </row>
    <row r="32" spans="2:4" s="271" customFormat="1" x14ac:dyDescent="0.3">
      <c r="B32" s="287" t="s">
        <v>3230</v>
      </c>
      <c r="C32" s="285" t="s">
        <v>3229</v>
      </c>
      <c r="D32" s="285"/>
    </row>
    <row r="33" spans="2:4" s="271" customFormat="1" x14ac:dyDescent="0.3">
      <c r="B33" s="288"/>
      <c r="C33" s="283"/>
      <c r="D33" s="276"/>
    </row>
    <row r="34" spans="2:4" s="271" customFormat="1" x14ac:dyDescent="0.3">
      <c r="B34" s="279" t="s">
        <v>3183</v>
      </c>
      <c r="C34" s="278" t="s">
        <v>3182</v>
      </c>
      <c r="D34" s="278"/>
    </row>
    <row r="35" spans="2:4" s="271" customFormat="1" x14ac:dyDescent="0.3">
      <c r="B35" s="279" t="s">
        <v>3228</v>
      </c>
      <c r="C35" s="278"/>
      <c r="D35" s="278"/>
    </row>
    <row r="36" spans="2:4" s="271" customFormat="1" ht="52.5" customHeight="1" x14ac:dyDescent="0.3">
      <c r="B36" s="280" t="s">
        <v>3227</v>
      </c>
      <c r="C36" s="285" t="s">
        <v>3226</v>
      </c>
      <c r="D36" s="285"/>
    </row>
    <row r="37" spans="2:4" s="271" customFormat="1" ht="169.5" customHeight="1" x14ac:dyDescent="0.3">
      <c r="B37" s="280" t="s">
        <v>3225</v>
      </c>
      <c r="C37" s="285" t="s">
        <v>3224</v>
      </c>
      <c r="D37" s="285"/>
    </row>
    <row r="38" spans="2:4" s="271" customFormat="1" x14ac:dyDescent="0.3">
      <c r="B38" s="287"/>
      <c r="C38" s="276"/>
      <c r="D38" s="276"/>
    </row>
    <row r="39" spans="2:4" s="271" customFormat="1" x14ac:dyDescent="0.3">
      <c r="B39" s="279" t="s">
        <v>3183</v>
      </c>
      <c r="C39" s="278" t="s">
        <v>3182</v>
      </c>
      <c r="D39" s="278"/>
    </row>
    <row r="40" spans="2:4" s="271" customFormat="1" x14ac:dyDescent="0.3">
      <c r="B40" s="279" t="s">
        <v>3223</v>
      </c>
      <c r="C40" s="278"/>
      <c r="D40" s="278"/>
    </row>
    <row r="41" spans="2:4" s="271" customFormat="1" ht="75" customHeight="1" x14ac:dyDescent="0.3">
      <c r="B41" s="286" t="s">
        <v>3222</v>
      </c>
      <c r="C41" s="285" t="s">
        <v>3221</v>
      </c>
      <c r="D41" s="285"/>
    </row>
    <row r="42" spans="2:4" s="271" customFormat="1" ht="32.25" customHeight="1" x14ac:dyDescent="0.3">
      <c r="B42" s="280" t="s">
        <v>3220</v>
      </c>
      <c r="C42" s="285" t="s">
        <v>3219</v>
      </c>
      <c r="D42" s="285"/>
    </row>
    <row r="43" spans="2:4" s="271" customFormat="1" x14ac:dyDescent="0.3">
      <c r="B43" s="280" t="s">
        <v>3218</v>
      </c>
      <c r="C43" s="285" t="s">
        <v>3217</v>
      </c>
      <c r="D43" s="285"/>
    </row>
    <row r="44" spans="2:4" s="271" customFormat="1" x14ac:dyDescent="0.3">
      <c r="B44" s="273"/>
      <c r="C44" s="284"/>
      <c r="D44" s="276"/>
    </row>
    <row r="45" spans="2:4" s="271" customFormat="1" x14ac:dyDescent="0.3">
      <c r="B45" s="279" t="s">
        <v>3183</v>
      </c>
      <c r="C45" s="278" t="s">
        <v>3182</v>
      </c>
      <c r="D45" s="278"/>
    </row>
    <row r="46" spans="2:4" s="271" customFormat="1" x14ac:dyDescent="0.3">
      <c r="B46" s="279" t="s">
        <v>3216</v>
      </c>
      <c r="C46" s="278"/>
      <c r="D46" s="278"/>
    </row>
    <row r="47" spans="2:4" s="271" customFormat="1" x14ac:dyDescent="0.3">
      <c r="B47" s="283" t="s">
        <v>3215</v>
      </c>
      <c r="C47" s="277" t="s">
        <v>3214</v>
      </c>
      <c r="D47" s="277"/>
    </row>
    <row r="48" spans="2:4" s="271" customFormat="1" x14ac:dyDescent="0.3">
      <c r="B48" s="273" t="s">
        <v>3213</v>
      </c>
      <c r="C48" s="277" t="s">
        <v>3212</v>
      </c>
      <c r="D48" s="277"/>
    </row>
    <row r="49" spans="2:4" s="271" customFormat="1" ht="15.75" customHeight="1" x14ac:dyDescent="0.3">
      <c r="B49" s="273" t="s">
        <v>3211</v>
      </c>
      <c r="C49" s="277" t="s">
        <v>3210</v>
      </c>
      <c r="D49" s="277"/>
    </row>
    <row r="50" spans="2:4" s="271" customFormat="1" ht="14.25" customHeight="1" x14ac:dyDescent="0.3">
      <c r="B50" s="273" t="s">
        <v>3209</v>
      </c>
      <c r="C50" s="277" t="s">
        <v>3208</v>
      </c>
      <c r="D50" s="277"/>
    </row>
    <row r="51" spans="2:4" s="271" customFormat="1" x14ac:dyDescent="0.3">
      <c r="B51" s="273" t="s">
        <v>3207</v>
      </c>
      <c r="C51" s="277" t="s">
        <v>3206</v>
      </c>
      <c r="D51" s="277"/>
    </row>
    <row r="52" spans="2:4" s="271" customFormat="1" x14ac:dyDescent="0.3">
      <c r="B52" s="273" t="s">
        <v>3205</v>
      </c>
      <c r="C52" s="277" t="s">
        <v>3204</v>
      </c>
      <c r="D52" s="277"/>
    </row>
    <row r="53" spans="2:4" s="271" customFormat="1" x14ac:dyDescent="0.3">
      <c r="B53" s="273" t="s">
        <v>3203</v>
      </c>
      <c r="C53" s="277" t="s">
        <v>3202</v>
      </c>
      <c r="D53" s="277"/>
    </row>
    <row r="54" spans="2:4" s="271" customFormat="1" x14ac:dyDescent="0.3">
      <c r="B54" s="273" t="s">
        <v>767</v>
      </c>
      <c r="C54" s="277" t="s">
        <v>3201</v>
      </c>
      <c r="D54" s="277"/>
    </row>
    <row r="55" spans="2:4" s="271" customFormat="1" x14ac:dyDescent="0.3">
      <c r="B55" s="273" t="s">
        <v>3200</v>
      </c>
      <c r="C55" s="277" t="s">
        <v>3199</v>
      </c>
      <c r="D55" s="277"/>
    </row>
    <row r="56" spans="2:4" s="271" customFormat="1" x14ac:dyDescent="0.3">
      <c r="B56" s="271" t="s">
        <v>134</v>
      </c>
      <c r="C56" s="277" t="s">
        <v>3198</v>
      </c>
      <c r="D56" s="277"/>
    </row>
    <row r="57" spans="2:4" s="271" customFormat="1" x14ac:dyDescent="0.3"/>
    <row r="58" spans="2:4" s="271" customFormat="1" x14ac:dyDescent="0.3">
      <c r="B58" s="279" t="s">
        <v>3183</v>
      </c>
      <c r="C58" s="282" t="s">
        <v>3182</v>
      </c>
      <c r="D58" s="281"/>
    </row>
    <row r="59" spans="2:4" s="271" customFormat="1" x14ac:dyDescent="0.3">
      <c r="B59" s="279" t="s">
        <v>3197</v>
      </c>
      <c r="C59" s="282"/>
      <c r="D59" s="281"/>
    </row>
    <row r="60" spans="2:4" s="271" customFormat="1" ht="68.25" customHeight="1" x14ac:dyDescent="0.3">
      <c r="B60" s="280" t="s">
        <v>3196</v>
      </c>
      <c r="C60" s="277" t="s">
        <v>3195</v>
      </c>
      <c r="D60" s="277"/>
    </row>
    <row r="61" spans="2:4" s="271" customFormat="1" ht="64.5" customHeight="1" x14ac:dyDescent="0.3">
      <c r="B61" s="280" t="s">
        <v>3194</v>
      </c>
      <c r="C61" s="277" t="s">
        <v>3193</v>
      </c>
      <c r="D61" s="277"/>
    </row>
    <row r="62" spans="2:4" s="271" customFormat="1" ht="101.25" customHeight="1" x14ac:dyDescent="0.3">
      <c r="B62" s="280" t="s">
        <v>3192</v>
      </c>
      <c r="C62" s="277" t="s">
        <v>3191</v>
      </c>
      <c r="D62" s="277"/>
    </row>
    <row r="63" spans="2:4" s="271" customFormat="1" ht="49.5" customHeight="1" x14ac:dyDescent="0.3">
      <c r="B63" s="280" t="s">
        <v>3190</v>
      </c>
      <c r="C63" s="277" t="s">
        <v>3189</v>
      </c>
      <c r="D63" s="277"/>
    </row>
    <row r="64" spans="2:4" s="271" customFormat="1" ht="15" customHeight="1" x14ac:dyDescent="0.3">
      <c r="B64" s="280" t="s">
        <v>3188</v>
      </c>
      <c r="C64" s="277" t="s">
        <v>3187</v>
      </c>
      <c r="D64" s="277"/>
    </row>
    <row r="65" spans="2:4" s="271" customFormat="1" x14ac:dyDescent="0.3">
      <c r="B65" s="280" t="s">
        <v>3186</v>
      </c>
      <c r="C65" s="277" t="s">
        <v>3185</v>
      </c>
      <c r="D65" s="277"/>
    </row>
    <row r="66" spans="2:4" s="271" customFormat="1" x14ac:dyDescent="0.3">
      <c r="B66" s="280" t="s">
        <v>134</v>
      </c>
      <c r="C66" s="277" t="s">
        <v>3184</v>
      </c>
      <c r="D66" s="277"/>
    </row>
    <row r="67" spans="2:4" s="271" customFormat="1" x14ac:dyDescent="0.3"/>
    <row r="68" spans="2:4" s="271" customFormat="1" x14ac:dyDescent="0.3">
      <c r="B68" s="279" t="s">
        <v>3183</v>
      </c>
      <c r="C68" s="278" t="s">
        <v>3182</v>
      </c>
      <c r="D68" s="278"/>
    </row>
    <row r="69" spans="2:4" s="271" customFormat="1" x14ac:dyDescent="0.3">
      <c r="B69" s="279" t="s">
        <v>3181</v>
      </c>
      <c r="C69" s="278"/>
      <c r="D69" s="278"/>
    </row>
    <row r="70" spans="2:4" s="271" customFormat="1" x14ac:dyDescent="0.3">
      <c r="B70" s="273" t="s">
        <v>3180</v>
      </c>
      <c r="C70" s="277" t="s">
        <v>3179</v>
      </c>
      <c r="D70" s="277"/>
    </row>
    <row r="71" spans="2:4" s="271" customFormat="1" x14ac:dyDescent="0.3">
      <c r="B71" s="273"/>
      <c r="C71" s="276"/>
      <c r="D71" s="276"/>
    </row>
    <row r="72" spans="2:4" s="271" customFormat="1" x14ac:dyDescent="0.3">
      <c r="B72" s="275"/>
      <c r="C72" s="272"/>
      <c r="D72" s="272"/>
    </row>
    <row r="73" spans="2:4" s="271" customFormat="1" x14ac:dyDescent="0.3">
      <c r="B73" s="275"/>
      <c r="C73" s="272"/>
      <c r="D73" s="274" t="s">
        <v>3178</v>
      </c>
    </row>
    <row r="74" spans="2:4" s="271" customFormat="1" x14ac:dyDescent="0.3">
      <c r="B74" s="273"/>
      <c r="C74" s="272"/>
      <c r="D74" s="272"/>
    </row>
  </sheetData>
  <mergeCells count="51">
    <mergeCell ref="C19:D19"/>
    <mergeCell ref="C20:D20"/>
    <mergeCell ref="C13:D13"/>
    <mergeCell ref="C14:D14"/>
    <mergeCell ref="C15:D15"/>
    <mergeCell ref="C16:D16"/>
    <mergeCell ref="C17:D17"/>
    <mergeCell ref="C39:D40"/>
    <mergeCell ref="C41:D41"/>
    <mergeCell ref="C26:D26"/>
    <mergeCell ref="C12:D12"/>
    <mergeCell ref="C6:D7"/>
    <mergeCell ref="C8:D8"/>
    <mergeCell ref="C9:D9"/>
    <mergeCell ref="C10:D10"/>
    <mergeCell ref="C11:D11"/>
    <mergeCell ref="C18:D18"/>
    <mergeCell ref="C30:D30"/>
    <mergeCell ref="C31:D31"/>
    <mergeCell ref="C32:D32"/>
    <mergeCell ref="C34:D35"/>
    <mergeCell ref="C36:D36"/>
    <mergeCell ref="C37:D37"/>
    <mergeCell ref="C55:D55"/>
    <mergeCell ref="C56:D56"/>
    <mergeCell ref="C47:D47"/>
    <mergeCell ref="C21:D21"/>
    <mergeCell ref="C23:D24"/>
    <mergeCell ref="C25:D25"/>
    <mergeCell ref="C42:D42"/>
    <mergeCell ref="C27:D27"/>
    <mergeCell ref="C28:D28"/>
    <mergeCell ref="C29:D29"/>
    <mergeCell ref="C60:D60"/>
    <mergeCell ref="C43:D43"/>
    <mergeCell ref="C45:D46"/>
    <mergeCell ref="C48:D48"/>
    <mergeCell ref="C49:D49"/>
    <mergeCell ref="C50:D50"/>
    <mergeCell ref="C51:D51"/>
    <mergeCell ref="C52:D52"/>
    <mergeCell ref="C53:D53"/>
    <mergeCell ref="C54:D54"/>
    <mergeCell ref="C66:D66"/>
    <mergeCell ref="C68:D69"/>
    <mergeCell ref="C70:D70"/>
    <mergeCell ref="C61:D61"/>
    <mergeCell ref="C62:D62"/>
    <mergeCell ref="C63:D63"/>
    <mergeCell ref="C64:D64"/>
    <mergeCell ref="C65:D65"/>
  </mergeCells>
  <hyperlinks>
    <hyperlink ref="D73" location="Frontpage!A1" display="To Frontpage" xr:uid="{659EBBB0-2107-414B-B9E9-271DD146E92D}"/>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activeCell="G34" sqref="G34:G35"/>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2766</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2767</v>
      </c>
      <c r="C5" s="55"/>
      <c r="E5" s="57"/>
      <c r="F5" s="57"/>
      <c r="H5"/>
      <c r="L5" s="49"/>
      <c r="M5" s="49"/>
    </row>
    <row r="6" spans="1:14" ht="18.75" x14ac:dyDescent="0.25">
      <c r="B6" s="210" t="s">
        <v>2768</v>
      </c>
      <c r="C6" s="55"/>
      <c r="E6" s="57"/>
      <c r="F6" s="57"/>
      <c r="H6"/>
      <c r="L6" s="49"/>
      <c r="M6" s="49"/>
    </row>
    <row r="7" spans="1:14" ht="15.75" thickBot="1" x14ac:dyDescent="0.3">
      <c r="B7" s="211" t="s">
        <v>2985</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245" t="s">
        <v>2769</v>
      </c>
      <c r="C9" s="245"/>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2773</v>
      </c>
      <c r="G10" s="70" t="s">
        <v>2774</v>
      </c>
      <c r="H10"/>
      <c r="I10" s="51"/>
      <c r="J10" s="51"/>
      <c r="K10" s="51"/>
      <c r="L10" s="49"/>
      <c r="M10" s="49"/>
      <c r="N10" s="49"/>
    </row>
    <row r="11" spans="1:14" s="95" customFormat="1" x14ac:dyDescent="0.25">
      <c r="A11" s="51" t="s">
        <v>2775</v>
      </c>
      <c r="B11" s="1" t="s">
        <v>2770</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2776</v>
      </c>
      <c r="B12" s="80" t="s">
        <v>2943</v>
      </c>
      <c r="C12" s="177" t="s">
        <v>80</v>
      </c>
      <c r="D12" s="178" t="s">
        <v>80</v>
      </c>
      <c r="E12"/>
      <c r="F12" s="139"/>
      <c r="G12" s="139"/>
      <c r="H12"/>
      <c r="I12" s="51"/>
      <c r="J12" s="51"/>
      <c r="K12" s="51"/>
      <c r="L12" s="49"/>
      <c r="M12" s="49"/>
      <c r="N12" s="49"/>
    </row>
    <row r="13" spans="1:14" s="95" customFormat="1" x14ac:dyDescent="0.25">
      <c r="A13" s="51" t="s">
        <v>2777</v>
      </c>
      <c r="B13" s="80" t="s">
        <v>2944</v>
      </c>
      <c r="C13" s="177" t="s">
        <v>80</v>
      </c>
      <c r="D13" s="178" t="s">
        <v>80</v>
      </c>
      <c r="E13"/>
      <c r="F13" s="139"/>
      <c r="G13" s="139"/>
      <c r="H13"/>
      <c r="I13" s="51"/>
      <c r="J13" s="51"/>
      <c r="K13" s="51"/>
      <c r="L13" s="49"/>
      <c r="M13" s="49"/>
      <c r="N13" s="49"/>
    </row>
    <row r="14" spans="1:14" s="95" customFormat="1" x14ac:dyDescent="0.25">
      <c r="A14" s="51" t="s">
        <v>2778</v>
      </c>
      <c r="B14" s="80" t="s">
        <v>2945</v>
      </c>
      <c r="C14" s="177" t="s">
        <v>80</v>
      </c>
      <c r="D14" s="178" t="s">
        <v>80</v>
      </c>
      <c r="E14"/>
      <c r="F14" s="139"/>
      <c r="G14" s="139"/>
      <c r="H14"/>
      <c r="I14" s="51"/>
      <c r="J14" s="51"/>
      <c r="K14" s="51"/>
      <c r="L14" s="49"/>
      <c r="M14" s="49"/>
      <c r="N14" s="49"/>
    </row>
    <row r="15" spans="1:14" s="95" customFormat="1" x14ac:dyDescent="0.25">
      <c r="A15" s="51"/>
      <c r="B15" s="80" t="s">
        <v>2952</v>
      </c>
      <c r="C15" s="177" t="s">
        <v>80</v>
      </c>
      <c r="D15" s="178" t="s">
        <v>80</v>
      </c>
      <c r="E15"/>
      <c r="F15" s="139"/>
      <c r="G15" s="139"/>
      <c r="H15"/>
      <c r="I15" s="51"/>
      <c r="J15" s="51"/>
      <c r="K15" s="51"/>
      <c r="L15" s="49"/>
      <c r="M15" s="49"/>
      <c r="N15" s="49"/>
    </row>
    <row r="16" spans="1:14" s="95" customFormat="1" x14ac:dyDescent="0.25">
      <c r="A16" s="51" t="s">
        <v>2946</v>
      </c>
      <c r="B16" s="68" t="s">
        <v>2771</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2947</v>
      </c>
      <c r="B17" s="80" t="s">
        <v>2943</v>
      </c>
      <c r="C17" s="177" t="s">
        <v>80</v>
      </c>
      <c r="D17" s="178" t="s">
        <v>80</v>
      </c>
      <c r="E17"/>
      <c r="F17" s="139"/>
      <c r="G17" s="139"/>
      <c r="H17"/>
      <c r="I17" s="51"/>
      <c r="J17" s="51"/>
      <c r="K17" s="51"/>
      <c r="L17" s="49"/>
      <c r="M17" s="49"/>
      <c r="N17" s="49"/>
    </row>
    <row r="18" spans="1:14" s="95" customFormat="1" x14ac:dyDescent="0.25">
      <c r="A18" s="51" t="s">
        <v>2948</v>
      </c>
      <c r="B18" s="80" t="s">
        <v>2944</v>
      </c>
      <c r="C18" s="177" t="s">
        <v>80</v>
      </c>
      <c r="D18" s="178" t="s">
        <v>80</v>
      </c>
      <c r="E18"/>
      <c r="F18" s="139"/>
      <c r="G18" s="139"/>
      <c r="H18"/>
      <c r="I18" s="51"/>
      <c r="J18" s="51"/>
      <c r="K18" s="51"/>
      <c r="L18" s="49"/>
      <c r="M18" s="49"/>
      <c r="N18" s="49"/>
    </row>
    <row r="19" spans="1:14" s="95" customFormat="1" x14ac:dyDescent="0.25">
      <c r="A19" s="51" t="s">
        <v>2949</v>
      </c>
      <c r="B19" s="80" t="s">
        <v>2945</v>
      </c>
      <c r="C19" s="177" t="s">
        <v>80</v>
      </c>
      <c r="D19" s="178" t="s">
        <v>80</v>
      </c>
      <c r="E19"/>
      <c r="F19" s="139"/>
      <c r="G19" s="139"/>
      <c r="H19"/>
      <c r="I19" s="51"/>
      <c r="J19" s="51"/>
      <c r="K19" s="51"/>
      <c r="L19" s="49"/>
      <c r="M19" s="49"/>
      <c r="N19" s="49"/>
    </row>
    <row r="20" spans="1:14" s="95" customFormat="1" x14ac:dyDescent="0.25">
      <c r="A20" s="51"/>
      <c r="B20" s="80" t="s">
        <v>2952</v>
      </c>
      <c r="C20" s="177" t="s">
        <v>80</v>
      </c>
      <c r="D20" s="178" t="s">
        <v>80</v>
      </c>
      <c r="E20"/>
      <c r="F20" s="139"/>
      <c r="G20" s="139"/>
      <c r="H20"/>
      <c r="I20" s="51"/>
      <c r="J20" s="51"/>
      <c r="K20" s="51"/>
      <c r="L20" s="49"/>
      <c r="M20" s="49"/>
      <c r="N20" s="49"/>
    </row>
    <row r="21" spans="1:14" s="95" customFormat="1" x14ac:dyDescent="0.25">
      <c r="A21" s="51" t="s">
        <v>2950</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2951</v>
      </c>
      <c r="B22" s="68" t="s">
        <v>2772</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2779</v>
      </c>
      <c r="B23" s="181" t="s">
        <v>138</v>
      </c>
      <c r="C23" s="134"/>
      <c r="D23" s="76"/>
      <c r="E23"/>
      <c r="F23" s="139"/>
      <c r="G23" s="139"/>
      <c r="H23"/>
      <c r="I23" s="51"/>
      <c r="J23" s="51"/>
      <c r="K23" s="51"/>
      <c r="L23" s="49"/>
      <c r="M23" s="49"/>
      <c r="N23" s="49"/>
    </row>
    <row r="24" spans="1:14" s="95" customFormat="1" x14ac:dyDescent="0.25">
      <c r="A24" s="68" t="s">
        <v>2780</v>
      </c>
      <c r="B24" s="181" t="s">
        <v>138</v>
      </c>
      <c r="C24" s="134"/>
      <c r="D24" s="76"/>
      <c r="E24"/>
      <c r="F24" s="139"/>
      <c r="G24" s="139"/>
      <c r="H24"/>
      <c r="I24" s="51"/>
      <c r="J24" s="51"/>
      <c r="K24" s="51"/>
      <c r="L24" s="49"/>
      <c r="M24" s="49"/>
      <c r="N24" s="49"/>
    </row>
    <row r="25" spans="1:14" s="95" customFormat="1" x14ac:dyDescent="0.25">
      <c r="A25" s="68" t="s">
        <v>2781</v>
      </c>
      <c r="B25" s="181" t="s">
        <v>138</v>
      </c>
      <c r="C25" s="134"/>
      <c r="D25" s="76"/>
      <c r="E25"/>
      <c r="F25" s="139"/>
      <c r="G25" s="139"/>
      <c r="H25"/>
      <c r="I25" s="51"/>
      <c r="J25" s="51"/>
      <c r="K25" s="51"/>
      <c r="L25" s="49"/>
      <c r="M25" s="49"/>
      <c r="N25" s="49"/>
    </row>
    <row r="26" spans="1:14" s="95" customFormat="1" x14ac:dyDescent="0.25">
      <c r="A26" s="68" t="s">
        <v>2782</v>
      </c>
      <c r="B26" s="181" t="s">
        <v>138</v>
      </c>
      <c r="C26" s="134"/>
      <c r="D26" s="76"/>
      <c r="E26"/>
      <c r="F26" s="139"/>
      <c r="G26" s="139"/>
      <c r="H26"/>
      <c r="I26" s="51"/>
      <c r="J26" s="51"/>
      <c r="K26" s="51"/>
      <c r="L26" s="49"/>
      <c r="M26" s="49"/>
      <c r="N26" s="49"/>
    </row>
    <row r="27" spans="1:14" s="95" customFormat="1" x14ac:dyDescent="0.25">
      <c r="A27" s="68" t="s">
        <v>2783</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2968</v>
      </c>
      <c r="C30" s="70" t="s">
        <v>105</v>
      </c>
      <c r="D30" s="70" t="s">
        <v>1644</v>
      </c>
      <c r="E30" s="70"/>
      <c r="F30" s="70" t="s">
        <v>2773</v>
      </c>
      <c r="G30" s="70" t="s">
        <v>2774</v>
      </c>
      <c r="H30"/>
      <c r="I30" s="51"/>
      <c r="J30" s="51"/>
      <c r="K30" s="51"/>
      <c r="L30" s="49"/>
      <c r="M30" s="49"/>
      <c r="N30" s="49"/>
    </row>
    <row r="31" spans="1:14" s="95" customFormat="1" x14ac:dyDescent="0.25">
      <c r="A31" s="51" t="s">
        <v>2969</v>
      </c>
      <c r="B31" s="134" t="s">
        <v>2953</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2970</v>
      </c>
      <c r="B32" s="134" t="s">
        <v>2954</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2971</v>
      </c>
      <c r="B33" s="134" t="s">
        <v>2955</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2972</v>
      </c>
      <c r="B34" s="134" t="s">
        <v>2956</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2973</v>
      </c>
      <c r="B35" s="134" t="s">
        <v>2957</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2974</v>
      </c>
      <c r="B36" s="134" t="s">
        <v>2958</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2975</v>
      </c>
      <c r="B37" s="134" t="s">
        <v>2959</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2976</v>
      </c>
      <c r="B38" s="134" t="s">
        <v>2960</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2977</v>
      </c>
      <c r="B39" s="134" t="s">
        <v>2961</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2978</v>
      </c>
      <c r="B40" s="134" t="s">
        <v>2962</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2979</v>
      </c>
      <c r="B41" s="134" t="s">
        <v>2963</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2980</v>
      </c>
      <c r="B42" s="134" t="s">
        <v>2964</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2981</v>
      </c>
      <c r="B43" s="179" t="s">
        <v>2965</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2982</v>
      </c>
      <c r="B44" s="179" t="s">
        <v>2966</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2983</v>
      </c>
      <c r="B45" s="179" t="s">
        <v>2967</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2984</v>
      </c>
      <c r="B46" s="68" t="s">
        <v>2772</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2985</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2784</v>
      </c>
      <c r="B50" s="51" t="s">
        <v>775</v>
      </c>
      <c r="C50" s="133" t="s">
        <v>80</v>
      </c>
      <c r="E50" s="68"/>
      <c r="F50" s="68"/>
      <c r="H50"/>
      <c r="I50" s="68"/>
      <c r="L50" s="68"/>
      <c r="M50" s="68"/>
    </row>
    <row r="51" spans="1:14" outlineLevel="1" x14ac:dyDescent="0.25">
      <c r="A51" s="51" t="s">
        <v>2785</v>
      </c>
      <c r="B51" s="80" t="s">
        <v>470</v>
      </c>
      <c r="C51" s="133"/>
      <c r="E51" s="68"/>
      <c r="F51" s="68"/>
      <c r="H51"/>
      <c r="I51" s="68"/>
      <c r="L51" s="68"/>
      <c r="M51" s="68"/>
    </row>
    <row r="52" spans="1:14" outlineLevel="1" x14ac:dyDescent="0.25">
      <c r="A52" s="51" t="s">
        <v>2786</v>
      </c>
      <c r="B52" s="80" t="s">
        <v>472</v>
      </c>
      <c r="C52" s="133"/>
      <c r="E52" s="68"/>
      <c r="F52" s="68"/>
      <c r="H52"/>
      <c r="I52" s="68"/>
      <c r="L52" s="68"/>
      <c r="M52" s="68"/>
    </row>
    <row r="53" spans="1:14" outlineLevel="1" x14ac:dyDescent="0.25">
      <c r="A53" s="51" t="s">
        <v>2787</v>
      </c>
      <c r="E53" s="68"/>
      <c r="F53" s="68"/>
      <c r="H53"/>
      <c r="I53" s="68"/>
      <c r="L53" s="68"/>
      <c r="M53" s="68"/>
    </row>
    <row r="54" spans="1:14" outlineLevel="1" x14ac:dyDescent="0.25">
      <c r="A54" s="51" t="s">
        <v>2788</v>
      </c>
      <c r="E54" s="68"/>
      <c r="F54" s="68"/>
      <c r="H54"/>
      <c r="I54" s="68"/>
      <c r="L54" s="68"/>
      <c r="M54" s="68"/>
    </row>
    <row r="55" spans="1:14" outlineLevel="1" x14ac:dyDescent="0.25">
      <c r="A55" s="51" t="s">
        <v>2789</v>
      </c>
      <c r="E55" s="68"/>
      <c r="F55" s="68"/>
      <c r="H55"/>
      <c r="I55" s="68"/>
      <c r="L55" s="68"/>
      <c r="M55" s="68"/>
    </row>
    <row r="56" spans="1:14" outlineLevel="1" x14ac:dyDescent="0.25">
      <c r="A56" s="51" t="s">
        <v>2790</v>
      </c>
      <c r="E56" s="68"/>
      <c r="F56" s="68"/>
      <c r="H56"/>
      <c r="I56" s="68"/>
      <c r="L56" s="68"/>
      <c r="M56" s="68"/>
    </row>
    <row r="57" spans="1:14" outlineLevel="1" x14ac:dyDescent="0.25">
      <c r="A57" s="51" t="s">
        <v>2791</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2792</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2793</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2794</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2795</v>
      </c>
      <c r="B64" s="68" t="s">
        <v>569</v>
      </c>
      <c r="C64" s="132" t="s">
        <v>80</v>
      </c>
      <c r="D64" s="133" t="s">
        <v>80</v>
      </c>
      <c r="F64" s="139" t="str">
        <f t="shared" si="0"/>
        <v/>
      </c>
      <c r="G64" s="139" t="str">
        <f t="shared" si="1"/>
        <v/>
      </c>
      <c r="H64"/>
      <c r="I64" s="68"/>
      <c r="M64" s="77"/>
      <c r="N64" s="77"/>
    </row>
    <row r="65" spans="1:14" x14ac:dyDescent="0.25">
      <c r="A65" s="51" t="s">
        <v>2796</v>
      </c>
      <c r="B65" s="68" t="s">
        <v>569</v>
      </c>
      <c r="C65" s="132" t="s">
        <v>80</v>
      </c>
      <c r="D65" s="133" t="s">
        <v>80</v>
      </c>
      <c r="E65" s="87"/>
      <c r="F65" s="139" t="str">
        <f t="shared" si="0"/>
        <v/>
      </c>
      <c r="G65" s="139" t="str">
        <f t="shared" si="1"/>
        <v/>
      </c>
      <c r="H65"/>
      <c r="I65" s="68"/>
      <c r="L65" s="87"/>
      <c r="M65" s="77"/>
      <c r="N65" s="77"/>
    </row>
    <row r="66" spans="1:14" x14ac:dyDescent="0.25">
      <c r="A66" s="51" t="s">
        <v>2797</v>
      </c>
      <c r="B66" s="68" t="s">
        <v>569</v>
      </c>
      <c r="C66" s="132" t="s">
        <v>80</v>
      </c>
      <c r="D66" s="133" t="s">
        <v>80</v>
      </c>
      <c r="E66" s="87"/>
      <c r="F66" s="139" t="str">
        <f t="shared" si="0"/>
        <v/>
      </c>
      <c r="G66" s="139" t="str">
        <f t="shared" si="1"/>
        <v/>
      </c>
      <c r="H66"/>
      <c r="I66" s="68"/>
      <c r="L66" s="87"/>
      <c r="M66" s="77"/>
      <c r="N66" s="77"/>
    </row>
    <row r="67" spans="1:14" x14ac:dyDescent="0.25">
      <c r="A67" s="51" t="s">
        <v>2798</v>
      </c>
      <c r="B67" s="68" t="s">
        <v>569</v>
      </c>
      <c r="C67" s="132" t="s">
        <v>80</v>
      </c>
      <c r="D67" s="133" t="s">
        <v>80</v>
      </c>
      <c r="E67" s="87"/>
      <c r="F67" s="139" t="str">
        <f t="shared" si="0"/>
        <v/>
      </c>
      <c r="G67" s="139" t="str">
        <f t="shared" si="1"/>
        <v/>
      </c>
      <c r="H67"/>
      <c r="I67" s="68"/>
      <c r="L67" s="87"/>
      <c r="M67" s="77"/>
      <c r="N67" s="77"/>
    </row>
    <row r="68" spans="1:14" x14ac:dyDescent="0.25">
      <c r="A68" s="51" t="s">
        <v>2799</v>
      </c>
      <c r="B68" s="68" t="s">
        <v>569</v>
      </c>
      <c r="C68" s="132" t="s">
        <v>80</v>
      </c>
      <c r="D68" s="133" t="s">
        <v>80</v>
      </c>
      <c r="E68" s="87"/>
      <c r="F68" s="139" t="str">
        <f t="shared" si="0"/>
        <v/>
      </c>
      <c r="G68" s="139" t="str">
        <f t="shared" si="1"/>
        <v/>
      </c>
      <c r="H68"/>
      <c r="I68" s="68"/>
      <c r="L68" s="87"/>
      <c r="M68" s="77"/>
      <c r="N68" s="77"/>
    </row>
    <row r="69" spans="1:14" x14ac:dyDescent="0.25">
      <c r="A69" s="51" t="s">
        <v>2800</v>
      </c>
      <c r="B69" s="68" t="s">
        <v>569</v>
      </c>
      <c r="C69" s="132" t="s">
        <v>80</v>
      </c>
      <c r="D69" s="133" t="s">
        <v>80</v>
      </c>
      <c r="E69" s="87"/>
      <c r="F69" s="139" t="str">
        <f t="shared" si="0"/>
        <v/>
      </c>
      <c r="G69" s="139" t="str">
        <f t="shared" si="1"/>
        <v/>
      </c>
      <c r="H69"/>
      <c r="I69" s="68"/>
      <c r="L69" s="87"/>
      <c r="M69" s="77"/>
      <c r="N69" s="77"/>
    </row>
    <row r="70" spans="1:14" x14ac:dyDescent="0.25">
      <c r="A70" s="51" t="s">
        <v>2801</v>
      </c>
      <c r="B70" s="68" t="s">
        <v>569</v>
      </c>
      <c r="C70" s="132" t="s">
        <v>80</v>
      </c>
      <c r="D70" s="133" t="s">
        <v>80</v>
      </c>
      <c r="E70" s="87"/>
      <c r="F70" s="139" t="str">
        <f t="shared" si="0"/>
        <v/>
      </c>
      <c r="G70" s="139" t="str">
        <f t="shared" si="1"/>
        <v/>
      </c>
      <c r="H70"/>
      <c r="I70" s="68"/>
      <c r="L70" s="87"/>
      <c r="M70" s="77"/>
      <c r="N70" s="77"/>
    </row>
    <row r="71" spans="1:14" x14ac:dyDescent="0.25">
      <c r="A71" s="51" t="s">
        <v>2802</v>
      </c>
      <c r="B71" s="68" t="s">
        <v>569</v>
      </c>
      <c r="C71" s="132" t="s">
        <v>80</v>
      </c>
      <c r="D71" s="133" t="s">
        <v>80</v>
      </c>
      <c r="E71" s="87"/>
      <c r="F71" s="139" t="str">
        <f t="shared" si="0"/>
        <v/>
      </c>
      <c r="G71" s="139" t="str">
        <f t="shared" si="1"/>
        <v/>
      </c>
      <c r="H71"/>
      <c r="I71" s="68"/>
      <c r="L71" s="87"/>
      <c r="M71" s="77"/>
      <c r="N71" s="77"/>
    </row>
    <row r="72" spans="1:14" x14ac:dyDescent="0.25">
      <c r="A72" s="51" t="s">
        <v>2803</v>
      </c>
      <c r="B72" s="68" t="s">
        <v>569</v>
      </c>
      <c r="C72" s="132" t="s">
        <v>80</v>
      </c>
      <c r="D72" s="133" t="s">
        <v>80</v>
      </c>
      <c r="E72" s="87"/>
      <c r="F72" s="139" t="str">
        <f t="shared" si="0"/>
        <v/>
      </c>
      <c r="G72" s="139" t="str">
        <f t="shared" si="1"/>
        <v/>
      </c>
      <c r="H72"/>
      <c r="I72" s="68"/>
      <c r="L72" s="87"/>
      <c r="M72" s="77"/>
      <c r="N72" s="77"/>
    </row>
    <row r="73" spans="1:14" x14ac:dyDescent="0.25">
      <c r="A73" s="51" t="s">
        <v>2804</v>
      </c>
      <c r="B73" s="68" t="s">
        <v>569</v>
      </c>
      <c r="C73" s="132" t="s">
        <v>80</v>
      </c>
      <c r="D73" s="133" t="s">
        <v>80</v>
      </c>
      <c r="E73" s="87"/>
      <c r="F73" s="139" t="str">
        <f t="shared" si="0"/>
        <v/>
      </c>
      <c r="G73" s="139" t="str">
        <f t="shared" si="1"/>
        <v/>
      </c>
      <c r="H73"/>
      <c r="I73" s="68"/>
      <c r="L73" s="87"/>
      <c r="M73" s="77"/>
      <c r="N73" s="77"/>
    </row>
    <row r="74" spans="1:14" x14ac:dyDescent="0.25">
      <c r="A74" s="51" t="s">
        <v>2805</v>
      </c>
      <c r="B74" s="68" t="s">
        <v>569</v>
      </c>
      <c r="C74" s="132" t="s">
        <v>80</v>
      </c>
      <c r="D74" s="133" t="s">
        <v>80</v>
      </c>
      <c r="E74" s="87"/>
      <c r="F74" s="139" t="str">
        <f t="shared" si="0"/>
        <v/>
      </c>
      <c r="G74" s="139" t="str">
        <f t="shared" si="1"/>
        <v/>
      </c>
      <c r="H74"/>
      <c r="I74" s="68"/>
      <c r="L74" s="87"/>
      <c r="M74" s="77"/>
      <c r="N74" s="77"/>
    </row>
    <row r="75" spans="1:14" x14ac:dyDescent="0.25">
      <c r="A75" s="51" t="s">
        <v>2806</v>
      </c>
      <c r="B75" s="68" t="s">
        <v>569</v>
      </c>
      <c r="C75" s="132" t="s">
        <v>80</v>
      </c>
      <c r="D75" s="133" t="s">
        <v>80</v>
      </c>
      <c r="E75" s="87"/>
      <c r="F75" s="139" t="str">
        <f t="shared" si="0"/>
        <v/>
      </c>
      <c r="G75" s="139" t="str">
        <f t="shared" si="1"/>
        <v/>
      </c>
      <c r="H75"/>
      <c r="I75" s="68"/>
      <c r="L75" s="87"/>
      <c r="M75" s="77"/>
      <c r="N75" s="77"/>
    </row>
    <row r="76" spans="1:14" x14ac:dyDescent="0.25">
      <c r="A76" s="51" t="s">
        <v>2807</v>
      </c>
      <c r="B76" s="68" t="s">
        <v>569</v>
      </c>
      <c r="C76" s="132" t="s">
        <v>80</v>
      </c>
      <c r="D76" s="133" t="s">
        <v>80</v>
      </c>
      <c r="E76" s="87"/>
      <c r="F76" s="139" t="str">
        <f t="shared" si="0"/>
        <v/>
      </c>
      <c r="G76" s="139" t="str">
        <f t="shared" si="1"/>
        <v/>
      </c>
      <c r="H76"/>
      <c r="I76" s="68"/>
      <c r="L76" s="87"/>
      <c r="M76" s="77"/>
      <c r="N76" s="77"/>
    </row>
    <row r="77" spans="1:14" x14ac:dyDescent="0.25">
      <c r="A77" s="51" t="s">
        <v>2808</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2809</v>
      </c>
      <c r="B79" s="68" t="s">
        <v>807</v>
      </c>
      <c r="C79" s="132" t="s">
        <v>80</v>
      </c>
      <c r="E79" s="96"/>
      <c r="F79" s="139" t="str">
        <f>IF($C$82=0,"",IF(C79="[for completion]","",C79/$C$82))</f>
        <v/>
      </c>
      <c r="G79" s="76"/>
      <c r="H79"/>
      <c r="I79" s="68"/>
      <c r="L79" s="96"/>
      <c r="M79" s="77"/>
      <c r="N79" s="76"/>
    </row>
    <row r="80" spans="1:14" x14ac:dyDescent="0.25">
      <c r="A80" s="51" t="s">
        <v>2810</v>
      </c>
      <c r="B80" s="68" t="s">
        <v>809</v>
      </c>
      <c r="C80" s="132" t="s">
        <v>80</v>
      </c>
      <c r="E80" s="96"/>
      <c r="F80" s="139" t="str">
        <f>IF($C$82=0,"",IF(C80="[for completion]","",C80/$C$82))</f>
        <v/>
      </c>
      <c r="G80" s="76"/>
      <c r="H80"/>
      <c r="I80" s="68"/>
      <c r="L80" s="96"/>
      <c r="M80" s="77"/>
      <c r="N80" s="76"/>
    </row>
    <row r="81" spans="1:14" x14ac:dyDescent="0.25">
      <c r="A81" s="51" t="s">
        <v>2811</v>
      </c>
      <c r="B81" s="68" t="s">
        <v>134</v>
      </c>
      <c r="C81" s="132" t="s">
        <v>80</v>
      </c>
      <c r="E81" s="87"/>
      <c r="F81" s="139" t="str">
        <f>IF($C$82=0,"",IF(C81="[for completion]","",C81/$C$82))</f>
        <v/>
      </c>
      <c r="G81" s="76"/>
      <c r="H81"/>
      <c r="I81" s="68"/>
      <c r="L81" s="87"/>
      <c r="M81" s="77"/>
      <c r="N81" s="76"/>
    </row>
    <row r="82" spans="1:14" x14ac:dyDescent="0.25">
      <c r="A82" s="51" t="s">
        <v>2812</v>
      </c>
      <c r="B82" s="78" t="s">
        <v>136</v>
      </c>
      <c r="C82" s="134">
        <f>SUM(C79:C81)</f>
        <v>0</v>
      </c>
      <c r="D82" s="68"/>
      <c r="E82" s="87"/>
      <c r="F82" s="140">
        <f>SUM(F79:F81)</f>
        <v>0</v>
      </c>
      <c r="G82" s="76"/>
      <c r="H82"/>
      <c r="I82" s="68"/>
      <c r="L82" s="87"/>
      <c r="M82" s="77"/>
      <c r="N82" s="76"/>
    </row>
    <row r="83" spans="1:14" outlineLevel="1" x14ac:dyDescent="0.25">
      <c r="A83" s="51" t="s">
        <v>2813</v>
      </c>
      <c r="B83" s="78"/>
      <c r="C83" s="68"/>
      <c r="D83" s="68"/>
      <c r="E83" s="87"/>
      <c r="F83" s="79"/>
      <c r="G83" s="76"/>
      <c r="H83"/>
      <c r="I83" s="68"/>
      <c r="L83" s="87"/>
      <c r="M83" s="77"/>
      <c r="N83" s="76"/>
    </row>
    <row r="84" spans="1:14" outlineLevel="1" x14ac:dyDescent="0.25">
      <c r="A84" s="51" t="s">
        <v>2814</v>
      </c>
      <c r="B84" s="78"/>
      <c r="C84" s="68"/>
      <c r="D84" s="68"/>
      <c r="E84" s="87"/>
      <c r="F84" s="79"/>
      <c r="G84" s="76"/>
      <c r="H84"/>
      <c r="I84" s="68"/>
      <c r="L84" s="87"/>
      <c r="M84" s="77"/>
      <c r="N84" s="76"/>
    </row>
    <row r="85" spans="1:14" outlineLevel="1" x14ac:dyDescent="0.25">
      <c r="A85" s="51" t="s">
        <v>2815</v>
      </c>
      <c r="B85" s="68"/>
      <c r="E85" s="87"/>
      <c r="F85" s="77"/>
      <c r="G85" s="76"/>
      <c r="H85"/>
      <c r="I85" s="68"/>
      <c r="L85" s="87"/>
      <c r="M85" s="77"/>
      <c r="N85" s="76"/>
    </row>
    <row r="86" spans="1:14" outlineLevel="1" x14ac:dyDescent="0.25">
      <c r="A86" s="51" t="s">
        <v>2816</v>
      </c>
      <c r="B86" s="68"/>
      <c r="E86" s="87"/>
      <c r="F86" s="77"/>
      <c r="G86" s="76"/>
      <c r="H86"/>
      <c r="I86" s="68"/>
      <c r="L86" s="87"/>
      <c r="M86" s="77"/>
      <c r="N86" s="76"/>
    </row>
    <row r="87" spans="1:14" outlineLevel="1" x14ac:dyDescent="0.25">
      <c r="A87" s="51" t="s">
        <v>2817</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2818</v>
      </c>
      <c r="B89" s="93" t="s">
        <v>488</v>
      </c>
      <c r="C89" s="129">
        <f>SUM(C90:C116)</f>
        <v>0</v>
      </c>
      <c r="G89" s="51"/>
      <c r="H89"/>
      <c r="I89" s="57"/>
      <c r="N89" s="51"/>
    </row>
    <row r="90" spans="1:14" x14ac:dyDescent="0.25">
      <c r="A90" s="51" t="s">
        <v>2819</v>
      </c>
      <c r="B90" s="51" t="s">
        <v>490</v>
      </c>
      <c r="C90" s="129" t="s">
        <v>80</v>
      </c>
      <c r="G90" s="51"/>
      <c r="H90"/>
      <c r="N90" s="51"/>
    </row>
    <row r="91" spans="1:14" x14ac:dyDescent="0.25">
      <c r="A91" s="51" t="s">
        <v>2820</v>
      </c>
      <c r="B91" s="51" t="s">
        <v>492</v>
      </c>
      <c r="C91" s="129" t="s">
        <v>80</v>
      </c>
      <c r="G91" s="51"/>
      <c r="H91"/>
      <c r="N91" s="51"/>
    </row>
    <row r="92" spans="1:14" x14ac:dyDescent="0.25">
      <c r="A92" s="51" t="s">
        <v>2821</v>
      </c>
      <c r="B92" s="51" t="s">
        <v>494</v>
      </c>
      <c r="C92" s="129" t="s">
        <v>80</v>
      </c>
      <c r="G92" s="51"/>
      <c r="H92"/>
      <c r="N92" s="51"/>
    </row>
    <row r="93" spans="1:14" x14ac:dyDescent="0.25">
      <c r="A93" s="51" t="s">
        <v>2822</v>
      </c>
      <c r="B93" s="51" t="s">
        <v>496</v>
      </c>
      <c r="C93" s="129" t="s">
        <v>80</v>
      </c>
      <c r="G93" s="51"/>
      <c r="H93"/>
      <c r="N93" s="51"/>
    </row>
    <row r="94" spans="1:14" x14ac:dyDescent="0.25">
      <c r="A94" s="51" t="s">
        <v>2823</v>
      </c>
      <c r="B94" s="51" t="s">
        <v>498</v>
      </c>
      <c r="C94" s="129" t="s">
        <v>80</v>
      </c>
      <c r="G94" s="51"/>
      <c r="H94"/>
      <c r="N94" s="51"/>
    </row>
    <row r="95" spans="1:14" x14ac:dyDescent="0.25">
      <c r="A95" s="51" t="s">
        <v>2824</v>
      </c>
      <c r="B95" s="51" t="s">
        <v>2287</v>
      </c>
      <c r="C95" s="129" t="s">
        <v>80</v>
      </c>
      <c r="G95" s="51"/>
      <c r="H95"/>
      <c r="N95" s="51"/>
    </row>
    <row r="96" spans="1:14" x14ac:dyDescent="0.25">
      <c r="A96" s="51" t="s">
        <v>2825</v>
      </c>
      <c r="B96" s="51" t="s">
        <v>501</v>
      </c>
      <c r="C96" s="129" t="s">
        <v>80</v>
      </c>
      <c r="G96" s="51"/>
      <c r="H96"/>
      <c r="N96" s="51"/>
    </row>
    <row r="97" spans="1:14" x14ac:dyDescent="0.25">
      <c r="A97" s="51" t="s">
        <v>2826</v>
      </c>
      <c r="B97" s="51" t="s">
        <v>503</v>
      </c>
      <c r="C97" s="129" t="s">
        <v>80</v>
      </c>
      <c r="G97" s="51"/>
      <c r="H97"/>
      <c r="N97" s="51"/>
    </row>
    <row r="98" spans="1:14" x14ac:dyDescent="0.25">
      <c r="A98" s="51" t="s">
        <v>2827</v>
      </c>
      <c r="B98" s="51" t="s">
        <v>505</v>
      </c>
      <c r="C98" s="129" t="s">
        <v>80</v>
      </c>
      <c r="G98" s="51"/>
      <c r="H98"/>
      <c r="N98" s="51"/>
    </row>
    <row r="99" spans="1:14" x14ac:dyDescent="0.25">
      <c r="A99" s="51" t="s">
        <v>2828</v>
      </c>
      <c r="B99" s="51" t="s">
        <v>507</v>
      </c>
      <c r="C99" s="129" t="s">
        <v>80</v>
      </c>
      <c r="G99" s="51"/>
      <c r="H99"/>
      <c r="N99" s="51"/>
    </row>
    <row r="100" spans="1:14" x14ac:dyDescent="0.25">
      <c r="A100" s="51" t="s">
        <v>2829</v>
      </c>
      <c r="B100" s="51" t="s">
        <v>509</v>
      </c>
      <c r="C100" s="129" t="s">
        <v>80</v>
      </c>
      <c r="G100" s="51"/>
      <c r="H100"/>
      <c r="N100" s="51"/>
    </row>
    <row r="101" spans="1:14" x14ac:dyDescent="0.25">
      <c r="A101" s="51" t="s">
        <v>2830</v>
      </c>
      <c r="B101" s="51" t="s">
        <v>511</v>
      </c>
      <c r="C101" s="129" t="s">
        <v>80</v>
      </c>
      <c r="G101" s="51"/>
      <c r="H101"/>
      <c r="N101" s="51"/>
    </row>
    <row r="102" spans="1:14" x14ac:dyDescent="0.25">
      <c r="A102" s="51" t="s">
        <v>2831</v>
      </c>
      <c r="B102" s="51" t="s">
        <v>513</v>
      </c>
      <c r="C102" s="129" t="s">
        <v>80</v>
      </c>
      <c r="G102" s="51"/>
      <c r="H102"/>
      <c r="N102" s="51"/>
    </row>
    <row r="103" spans="1:14" x14ac:dyDescent="0.25">
      <c r="A103" s="51" t="s">
        <v>2832</v>
      </c>
      <c r="B103" s="51" t="s">
        <v>515</v>
      </c>
      <c r="C103" s="129" t="s">
        <v>80</v>
      </c>
      <c r="G103" s="51"/>
      <c r="H103"/>
      <c r="N103" s="51"/>
    </row>
    <row r="104" spans="1:14" x14ac:dyDescent="0.25">
      <c r="A104" s="51" t="s">
        <v>2833</v>
      </c>
      <c r="B104" s="51" t="s">
        <v>517</v>
      </c>
      <c r="C104" s="129" t="s">
        <v>80</v>
      </c>
      <c r="G104" s="51"/>
      <c r="H104"/>
      <c r="N104" s="51"/>
    </row>
    <row r="105" spans="1:14" x14ac:dyDescent="0.25">
      <c r="A105" s="51" t="s">
        <v>2834</v>
      </c>
      <c r="B105" s="51" t="s">
        <v>2</v>
      </c>
      <c r="C105" s="129" t="s">
        <v>80</v>
      </c>
      <c r="G105" s="51"/>
      <c r="H105"/>
      <c r="N105" s="51"/>
    </row>
    <row r="106" spans="1:14" x14ac:dyDescent="0.25">
      <c r="A106" s="51" t="s">
        <v>2835</v>
      </c>
      <c r="B106" s="51" t="s">
        <v>520</v>
      </c>
      <c r="C106" s="129" t="s">
        <v>80</v>
      </c>
      <c r="G106" s="51"/>
      <c r="H106"/>
      <c r="N106" s="51"/>
    </row>
    <row r="107" spans="1:14" x14ac:dyDescent="0.25">
      <c r="A107" s="51" t="s">
        <v>2836</v>
      </c>
      <c r="B107" s="51" t="s">
        <v>522</v>
      </c>
      <c r="C107" s="129" t="s">
        <v>80</v>
      </c>
      <c r="G107" s="51"/>
      <c r="H107"/>
      <c r="N107" s="51"/>
    </row>
    <row r="108" spans="1:14" x14ac:dyDescent="0.25">
      <c r="A108" s="51" t="s">
        <v>2837</v>
      </c>
      <c r="B108" s="51" t="s">
        <v>524</v>
      </c>
      <c r="C108" s="129" t="s">
        <v>80</v>
      </c>
      <c r="G108" s="51"/>
      <c r="H108"/>
      <c r="N108" s="51"/>
    </row>
    <row r="109" spans="1:14" x14ac:dyDescent="0.25">
      <c r="A109" s="51" t="s">
        <v>2838</v>
      </c>
      <c r="B109" s="51" t="s">
        <v>526</v>
      </c>
      <c r="C109" s="129" t="s">
        <v>80</v>
      </c>
      <c r="G109" s="51"/>
      <c r="H109"/>
      <c r="N109" s="51"/>
    </row>
    <row r="110" spans="1:14" x14ac:dyDescent="0.25">
      <c r="A110" s="51" t="s">
        <v>2839</v>
      </c>
      <c r="B110" s="51" t="s">
        <v>528</v>
      </c>
      <c r="C110" s="129" t="s">
        <v>80</v>
      </c>
      <c r="G110" s="51"/>
      <c r="H110"/>
      <c r="N110" s="51"/>
    </row>
    <row r="111" spans="1:14" x14ac:dyDescent="0.25">
      <c r="A111" s="51" t="s">
        <v>2840</v>
      </c>
      <c r="B111" s="51" t="s">
        <v>530</v>
      </c>
      <c r="C111" s="129" t="s">
        <v>80</v>
      </c>
      <c r="G111" s="51"/>
      <c r="H111"/>
      <c r="N111" s="51"/>
    </row>
    <row r="112" spans="1:14" x14ac:dyDescent="0.25">
      <c r="A112" s="51" t="s">
        <v>2841</v>
      </c>
      <c r="B112" s="51" t="s">
        <v>532</v>
      </c>
      <c r="C112" s="129" t="s">
        <v>80</v>
      </c>
      <c r="G112" s="51"/>
      <c r="H112"/>
      <c r="N112" s="51"/>
    </row>
    <row r="113" spans="1:14" x14ac:dyDescent="0.25">
      <c r="A113" s="51" t="s">
        <v>2842</v>
      </c>
      <c r="B113" s="51" t="s">
        <v>534</v>
      </c>
      <c r="C113" s="129" t="s">
        <v>80</v>
      </c>
      <c r="G113" s="51"/>
      <c r="H113"/>
      <c r="N113" s="51"/>
    </row>
    <row r="114" spans="1:14" x14ac:dyDescent="0.25">
      <c r="A114" s="51" t="s">
        <v>2843</v>
      </c>
      <c r="B114" s="51" t="s">
        <v>536</v>
      </c>
      <c r="C114" s="129" t="s">
        <v>80</v>
      </c>
      <c r="G114" s="51"/>
      <c r="H114"/>
      <c r="N114" s="51"/>
    </row>
    <row r="115" spans="1:14" x14ac:dyDescent="0.25">
      <c r="A115" s="51" t="s">
        <v>2844</v>
      </c>
      <c r="B115" s="51" t="s">
        <v>538</v>
      </c>
      <c r="C115" s="129" t="s">
        <v>80</v>
      </c>
      <c r="G115" s="51"/>
      <c r="H115"/>
      <c r="N115" s="51"/>
    </row>
    <row r="116" spans="1:14" x14ac:dyDescent="0.25">
      <c r="A116" s="51" t="s">
        <v>2845</v>
      </c>
      <c r="B116" s="51" t="s">
        <v>5</v>
      </c>
      <c r="C116" s="129" t="s">
        <v>80</v>
      </c>
      <c r="G116" s="51"/>
      <c r="H116"/>
      <c r="N116" s="51"/>
    </row>
    <row r="117" spans="1:14" x14ac:dyDescent="0.25">
      <c r="A117" s="51" t="s">
        <v>2846</v>
      </c>
      <c r="B117" s="93" t="s">
        <v>304</v>
      </c>
      <c r="C117" s="129">
        <f>SUM(C118:C120)</f>
        <v>0</v>
      </c>
      <c r="G117" s="51"/>
      <c r="H117"/>
      <c r="I117" s="57"/>
      <c r="N117" s="51"/>
    </row>
    <row r="118" spans="1:14" x14ac:dyDescent="0.25">
      <c r="A118" s="51" t="s">
        <v>2847</v>
      </c>
      <c r="B118" s="51" t="s">
        <v>544</v>
      </c>
      <c r="C118" s="129" t="s">
        <v>80</v>
      </c>
      <c r="G118" s="51"/>
      <c r="H118"/>
      <c r="N118" s="51"/>
    </row>
    <row r="119" spans="1:14" x14ac:dyDescent="0.25">
      <c r="A119" s="51" t="s">
        <v>2848</v>
      </c>
      <c r="B119" s="51" t="s">
        <v>546</v>
      </c>
      <c r="C119" s="129" t="s">
        <v>80</v>
      </c>
      <c r="G119" s="51"/>
      <c r="H119"/>
      <c r="N119" s="51"/>
    </row>
    <row r="120" spans="1:14" x14ac:dyDescent="0.25">
      <c r="A120" s="51" t="s">
        <v>2849</v>
      </c>
      <c r="B120" s="51" t="s">
        <v>1</v>
      </c>
      <c r="C120" s="129" t="s">
        <v>80</v>
      </c>
      <c r="G120" s="51"/>
      <c r="H120"/>
      <c r="N120" s="51"/>
    </row>
    <row r="121" spans="1:14" x14ac:dyDescent="0.25">
      <c r="A121" s="51" t="s">
        <v>2850</v>
      </c>
      <c r="B121" s="93" t="s">
        <v>134</v>
      </c>
      <c r="C121" s="129">
        <f>SUM(C122:C132)</f>
        <v>0</v>
      </c>
      <c r="G121" s="51"/>
      <c r="H121"/>
      <c r="I121" s="57"/>
      <c r="N121" s="51"/>
    </row>
    <row r="122" spans="1:14" x14ac:dyDescent="0.25">
      <c r="A122" s="51" t="s">
        <v>2851</v>
      </c>
      <c r="B122" s="68" t="s">
        <v>306</v>
      </c>
      <c r="C122" s="129" t="s">
        <v>80</v>
      </c>
      <c r="G122" s="51"/>
      <c r="H122"/>
      <c r="I122" s="68"/>
      <c r="N122" s="51"/>
    </row>
    <row r="123" spans="1:14" x14ac:dyDescent="0.25">
      <c r="A123" s="51" t="s">
        <v>2852</v>
      </c>
      <c r="B123" s="51" t="s">
        <v>541</v>
      </c>
      <c r="C123" s="129" t="s">
        <v>80</v>
      </c>
      <c r="G123" s="51"/>
      <c r="H123"/>
      <c r="I123" s="68"/>
      <c r="N123" s="51"/>
    </row>
    <row r="124" spans="1:14" x14ac:dyDescent="0.25">
      <c r="A124" s="51" t="s">
        <v>2853</v>
      </c>
      <c r="B124" s="68" t="s">
        <v>308</v>
      </c>
      <c r="C124" s="129" t="s">
        <v>80</v>
      </c>
      <c r="G124" s="51"/>
      <c r="H124"/>
      <c r="I124" s="68"/>
      <c r="N124" s="51"/>
    </row>
    <row r="125" spans="1:14" x14ac:dyDescent="0.25">
      <c r="A125" s="51" t="s">
        <v>2854</v>
      </c>
      <c r="B125" s="68" t="s">
        <v>310</v>
      </c>
      <c r="C125" s="129" t="s">
        <v>80</v>
      </c>
      <c r="G125" s="51"/>
      <c r="H125"/>
      <c r="I125" s="68"/>
      <c r="N125" s="51"/>
    </row>
    <row r="126" spans="1:14" x14ac:dyDescent="0.25">
      <c r="A126" s="51" t="s">
        <v>2855</v>
      </c>
      <c r="B126" s="68" t="s">
        <v>11</v>
      </c>
      <c r="C126" s="129" t="s">
        <v>80</v>
      </c>
      <c r="G126" s="51"/>
      <c r="H126"/>
      <c r="I126" s="68"/>
      <c r="N126" s="51"/>
    </row>
    <row r="127" spans="1:14" x14ac:dyDescent="0.25">
      <c r="A127" s="51" t="s">
        <v>2856</v>
      </c>
      <c r="B127" s="68" t="s">
        <v>313</v>
      </c>
      <c r="C127" s="129" t="s">
        <v>80</v>
      </c>
      <c r="G127" s="51"/>
      <c r="H127"/>
      <c r="I127" s="68"/>
      <c r="N127" s="51"/>
    </row>
    <row r="128" spans="1:14" x14ac:dyDescent="0.25">
      <c r="A128" s="51" t="s">
        <v>2857</v>
      </c>
      <c r="B128" s="68" t="s">
        <v>315</v>
      </c>
      <c r="C128" s="129" t="s">
        <v>80</v>
      </c>
      <c r="G128" s="51"/>
      <c r="H128"/>
      <c r="I128" s="68"/>
      <c r="N128" s="51"/>
    </row>
    <row r="129" spans="1:14" x14ac:dyDescent="0.25">
      <c r="A129" s="51" t="s">
        <v>2858</v>
      </c>
      <c r="B129" s="68" t="s">
        <v>317</v>
      </c>
      <c r="C129" s="129" t="s">
        <v>80</v>
      </c>
      <c r="G129" s="51"/>
      <c r="H129"/>
      <c r="I129" s="68"/>
      <c r="N129" s="51"/>
    </row>
    <row r="130" spans="1:14" x14ac:dyDescent="0.25">
      <c r="A130" s="51" t="s">
        <v>2859</v>
      </c>
      <c r="B130" s="68" t="s">
        <v>319</v>
      </c>
      <c r="C130" s="129" t="s">
        <v>80</v>
      </c>
      <c r="G130" s="51"/>
      <c r="H130"/>
      <c r="I130" s="68"/>
      <c r="N130" s="51"/>
    </row>
    <row r="131" spans="1:14" x14ac:dyDescent="0.25">
      <c r="A131" s="51" t="s">
        <v>2860</v>
      </c>
      <c r="B131" s="68" t="s">
        <v>321</v>
      </c>
      <c r="C131" s="129" t="s">
        <v>80</v>
      </c>
      <c r="G131" s="51"/>
      <c r="H131"/>
      <c r="I131" s="68"/>
      <c r="N131" s="51"/>
    </row>
    <row r="132" spans="1:14" x14ac:dyDescent="0.25">
      <c r="A132" s="51" t="s">
        <v>2861</v>
      </c>
      <c r="B132" s="68" t="s">
        <v>134</v>
      </c>
      <c r="C132" s="129" t="s">
        <v>80</v>
      </c>
      <c r="G132" s="51"/>
      <c r="H132"/>
      <c r="I132" s="68"/>
      <c r="N132" s="51"/>
    </row>
    <row r="133" spans="1:14" outlineLevel="1" x14ac:dyDescent="0.25">
      <c r="A133" s="51" t="s">
        <v>2862</v>
      </c>
      <c r="B133" s="80" t="s">
        <v>138</v>
      </c>
      <c r="C133" s="129"/>
      <c r="G133" s="51"/>
      <c r="H133"/>
      <c r="I133" s="68"/>
      <c r="N133" s="51"/>
    </row>
    <row r="134" spans="1:14" outlineLevel="1" x14ac:dyDescent="0.25">
      <c r="A134" s="51" t="s">
        <v>2863</v>
      </c>
      <c r="B134" s="80" t="s">
        <v>138</v>
      </c>
      <c r="C134" s="129"/>
      <c r="G134" s="51"/>
      <c r="H134"/>
      <c r="I134" s="68"/>
      <c r="N134" s="51"/>
    </row>
    <row r="135" spans="1:14" outlineLevel="1" x14ac:dyDescent="0.25">
      <c r="A135" s="51" t="s">
        <v>2864</v>
      </c>
      <c r="B135" s="80" t="s">
        <v>138</v>
      </c>
      <c r="C135" s="129"/>
      <c r="G135" s="51"/>
      <c r="H135"/>
      <c r="I135" s="68"/>
      <c r="N135" s="51"/>
    </row>
    <row r="136" spans="1:14" outlineLevel="1" x14ac:dyDescent="0.25">
      <c r="A136" s="51" t="s">
        <v>2865</v>
      </c>
      <c r="B136" s="80" t="s">
        <v>138</v>
      </c>
      <c r="C136" s="129"/>
      <c r="G136" s="51"/>
      <c r="H136"/>
      <c r="I136" s="68"/>
      <c r="N136" s="51"/>
    </row>
    <row r="137" spans="1:14" outlineLevel="1" x14ac:dyDescent="0.25">
      <c r="A137" s="51" t="s">
        <v>2866</v>
      </c>
      <c r="B137" s="80" t="s">
        <v>138</v>
      </c>
      <c r="C137" s="129"/>
      <c r="G137" s="51"/>
      <c r="H137"/>
      <c r="I137" s="68"/>
      <c r="N137" s="51"/>
    </row>
    <row r="138" spans="1:14" outlineLevel="1" x14ac:dyDescent="0.25">
      <c r="A138" s="51" t="s">
        <v>2867</v>
      </c>
      <c r="B138" s="80" t="s">
        <v>138</v>
      </c>
      <c r="C138" s="129"/>
      <c r="G138" s="51"/>
      <c r="H138"/>
      <c r="I138" s="68"/>
      <c r="N138" s="51"/>
    </row>
    <row r="139" spans="1:14" outlineLevel="1" x14ac:dyDescent="0.25">
      <c r="A139" s="51" t="s">
        <v>2868</v>
      </c>
      <c r="B139" s="80" t="s">
        <v>138</v>
      </c>
      <c r="C139" s="129"/>
      <c r="G139" s="51"/>
      <c r="H139"/>
      <c r="I139" s="68"/>
      <c r="N139" s="51"/>
    </row>
    <row r="140" spans="1:14" outlineLevel="1" x14ac:dyDescent="0.25">
      <c r="A140" s="51" t="s">
        <v>2869</v>
      </c>
      <c r="B140" s="80" t="s">
        <v>138</v>
      </c>
      <c r="C140" s="129"/>
      <c r="G140" s="51"/>
      <c r="H140"/>
      <c r="I140" s="68"/>
      <c r="N140" s="51"/>
    </row>
    <row r="141" spans="1:14" outlineLevel="1" x14ac:dyDescent="0.25">
      <c r="A141" s="51" t="s">
        <v>2870</v>
      </c>
      <c r="B141" s="80" t="s">
        <v>138</v>
      </c>
      <c r="C141" s="129"/>
      <c r="G141" s="51"/>
      <c r="H141"/>
      <c r="I141" s="68"/>
      <c r="N141" s="51"/>
    </row>
    <row r="142" spans="1:14" outlineLevel="1" x14ac:dyDescent="0.25">
      <c r="A142" s="51" t="s">
        <v>2871</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2872</v>
      </c>
      <c r="B144" s="68" t="s">
        <v>569</v>
      </c>
      <c r="C144" s="129" t="s">
        <v>80</v>
      </c>
      <c r="G144" s="51"/>
      <c r="H144"/>
      <c r="I144" s="68"/>
      <c r="N144" s="51"/>
    </row>
    <row r="145" spans="1:14" x14ac:dyDescent="0.25">
      <c r="A145" s="51" t="s">
        <v>2873</v>
      </c>
      <c r="B145" s="68" t="s">
        <v>569</v>
      </c>
      <c r="C145" s="129" t="s">
        <v>80</v>
      </c>
      <c r="G145" s="51"/>
      <c r="H145"/>
      <c r="I145" s="68"/>
      <c r="N145" s="51"/>
    </row>
    <row r="146" spans="1:14" x14ac:dyDescent="0.25">
      <c r="A146" s="51" t="s">
        <v>2874</v>
      </c>
      <c r="B146" s="68" t="s">
        <v>569</v>
      </c>
      <c r="C146" s="129" t="s">
        <v>80</v>
      </c>
      <c r="G146" s="51"/>
      <c r="H146"/>
      <c r="I146" s="68"/>
      <c r="N146" s="51"/>
    </row>
    <row r="147" spans="1:14" x14ac:dyDescent="0.25">
      <c r="A147" s="51" t="s">
        <v>2875</v>
      </c>
      <c r="B147" s="68" t="s">
        <v>569</v>
      </c>
      <c r="C147" s="129" t="s">
        <v>80</v>
      </c>
      <c r="G147" s="51"/>
      <c r="H147"/>
      <c r="I147" s="68"/>
      <c r="N147" s="51"/>
    </row>
    <row r="148" spans="1:14" x14ac:dyDescent="0.25">
      <c r="A148" s="51" t="s">
        <v>2876</v>
      </c>
      <c r="B148" s="68" t="s">
        <v>569</v>
      </c>
      <c r="C148" s="129" t="s">
        <v>80</v>
      </c>
      <c r="G148" s="51"/>
      <c r="H148"/>
      <c r="I148" s="68"/>
      <c r="N148" s="51"/>
    </row>
    <row r="149" spans="1:14" x14ac:dyDescent="0.25">
      <c r="A149" s="51" t="s">
        <v>2877</v>
      </c>
      <c r="B149" s="68" t="s">
        <v>569</v>
      </c>
      <c r="C149" s="129" t="s">
        <v>80</v>
      </c>
      <c r="G149" s="51"/>
      <c r="H149"/>
      <c r="I149" s="68"/>
      <c r="N149" s="51"/>
    </row>
    <row r="150" spans="1:14" x14ac:dyDescent="0.25">
      <c r="A150" s="51" t="s">
        <v>2878</v>
      </c>
      <c r="B150" s="68" t="s">
        <v>569</v>
      </c>
      <c r="C150" s="129" t="s">
        <v>80</v>
      </c>
      <c r="G150" s="51"/>
      <c r="H150"/>
      <c r="I150" s="68"/>
      <c r="N150" s="51"/>
    </row>
    <row r="151" spans="1:14" x14ac:dyDescent="0.25">
      <c r="A151" s="51" t="s">
        <v>2879</v>
      </c>
      <c r="B151" s="68" t="s">
        <v>569</v>
      </c>
      <c r="C151" s="129" t="s">
        <v>80</v>
      </c>
      <c r="G151" s="51"/>
      <c r="H151"/>
      <c r="I151" s="68"/>
      <c r="N151" s="51"/>
    </row>
    <row r="152" spans="1:14" x14ac:dyDescent="0.25">
      <c r="A152" s="51" t="s">
        <v>2880</v>
      </c>
      <c r="B152" s="68" t="s">
        <v>569</v>
      </c>
      <c r="C152" s="129" t="s">
        <v>80</v>
      </c>
      <c r="G152" s="51"/>
      <c r="H152"/>
      <c r="I152" s="68"/>
      <c r="N152" s="51"/>
    </row>
    <row r="153" spans="1:14" x14ac:dyDescent="0.25">
      <c r="A153" s="51" t="s">
        <v>2881</v>
      </c>
      <c r="B153" s="68" t="s">
        <v>569</v>
      </c>
      <c r="C153" s="129" t="s">
        <v>80</v>
      </c>
      <c r="G153" s="51"/>
      <c r="H153"/>
      <c r="I153" s="68"/>
      <c r="N153" s="51"/>
    </row>
    <row r="154" spans="1:14" x14ac:dyDescent="0.25">
      <c r="A154" s="51" t="s">
        <v>2882</v>
      </c>
      <c r="B154" s="68" t="s">
        <v>569</v>
      </c>
      <c r="C154" s="129" t="s">
        <v>80</v>
      </c>
      <c r="G154" s="51"/>
      <c r="H154"/>
      <c r="I154" s="68"/>
      <c r="N154" s="51"/>
    </row>
    <row r="155" spans="1:14" x14ac:dyDescent="0.25">
      <c r="A155" s="51" t="s">
        <v>2883</v>
      </c>
      <c r="B155" s="68" t="s">
        <v>569</v>
      </c>
      <c r="C155" s="129" t="s">
        <v>80</v>
      </c>
      <c r="G155" s="51"/>
      <c r="H155"/>
      <c r="I155" s="68"/>
      <c r="N155" s="51"/>
    </row>
    <row r="156" spans="1:14" x14ac:dyDescent="0.25">
      <c r="A156" s="51" t="s">
        <v>2884</v>
      </c>
      <c r="B156" s="68" t="s">
        <v>569</v>
      </c>
      <c r="C156" s="129" t="s">
        <v>80</v>
      </c>
      <c r="G156" s="51"/>
      <c r="H156"/>
      <c r="I156" s="68"/>
      <c r="N156" s="51"/>
    </row>
    <row r="157" spans="1:14" x14ac:dyDescent="0.25">
      <c r="A157" s="51" t="s">
        <v>2885</v>
      </c>
      <c r="B157" s="68" t="s">
        <v>569</v>
      </c>
      <c r="C157" s="129" t="s">
        <v>80</v>
      </c>
      <c r="G157" s="51"/>
      <c r="H157"/>
      <c r="I157" s="68"/>
      <c r="N157" s="51"/>
    </row>
    <row r="158" spans="1:14" x14ac:dyDescent="0.25">
      <c r="A158" s="51" t="s">
        <v>2886</v>
      </c>
      <c r="B158" s="68" t="s">
        <v>569</v>
      </c>
      <c r="C158" s="129" t="s">
        <v>80</v>
      </c>
      <c r="G158" s="51"/>
      <c r="H158"/>
      <c r="I158" s="68"/>
      <c r="N158" s="51"/>
    </row>
    <row r="159" spans="1:14" x14ac:dyDescent="0.25">
      <c r="A159" s="51" t="s">
        <v>2887</v>
      </c>
      <c r="B159" s="68" t="s">
        <v>569</v>
      </c>
      <c r="C159" s="129" t="s">
        <v>80</v>
      </c>
      <c r="G159" s="51"/>
      <c r="H159"/>
      <c r="I159" s="68"/>
      <c r="N159" s="51"/>
    </row>
    <row r="160" spans="1:14" x14ac:dyDescent="0.25">
      <c r="A160" s="51" t="s">
        <v>2888</v>
      </c>
      <c r="B160" s="68" t="s">
        <v>569</v>
      </c>
      <c r="C160" s="129" t="s">
        <v>80</v>
      </c>
      <c r="G160" s="51"/>
      <c r="H160"/>
      <c r="I160" s="68"/>
      <c r="N160" s="51"/>
    </row>
    <row r="161" spans="1:14" x14ac:dyDescent="0.25">
      <c r="A161" s="51" t="s">
        <v>2889</v>
      </c>
      <c r="B161" s="68" t="s">
        <v>569</v>
      </c>
      <c r="C161" s="129" t="s">
        <v>80</v>
      </c>
      <c r="G161" s="51"/>
      <c r="H161"/>
      <c r="I161" s="68"/>
      <c r="N161" s="51"/>
    </row>
    <row r="162" spans="1:14" x14ac:dyDescent="0.25">
      <c r="A162" s="51" t="s">
        <v>2890</v>
      </c>
      <c r="B162" s="68" t="s">
        <v>569</v>
      </c>
      <c r="C162" s="129" t="s">
        <v>80</v>
      </c>
      <c r="G162" s="51"/>
      <c r="H162"/>
      <c r="I162" s="68"/>
      <c r="N162" s="51"/>
    </row>
    <row r="163" spans="1:14" x14ac:dyDescent="0.25">
      <c r="A163" s="51" t="s">
        <v>2891</v>
      </c>
      <c r="B163" s="68" t="s">
        <v>569</v>
      </c>
      <c r="C163" s="129" t="s">
        <v>80</v>
      </c>
      <c r="G163" s="51"/>
      <c r="H163"/>
      <c r="I163" s="68"/>
      <c r="N163" s="51"/>
    </row>
    <row r="164" spans="1:14" x14ac:dyDescent="0.25">
      <c r="A164" s="51" t="s">
        <v>2892</v>
      </c>
      <c r="B164" s="68" t="s">
        <v>569</v>
      </c>
      <c r="C164" s="129" t="s">
        <v>80</v>
      </c>
      <c r="G164" s="51"/>
      <c r="H164"/>
      <c r="I164" s="68"/>
      <c r="N164" s="51"/>
    </row>
    <row r="165" spans="1:14" x14ac:dyDescent="0.25">
      <c r="A165" s="51" t="s">
        <v>2893</v>
      </c>
      <c r="B165" s="68" t="s">
        <v>569</v>
      </c>
      <c r="C165" s="129" t="s">
        <v>80</v>
      </c>
      <c r="G165" s="51"/>
      <c r="H165"/>
      <c r="I165" s="68"/>
      <c r="N165" s="51"/>
    </row>
    <row r="166" spans="1:14" x14ac:dyDescent="0.25">
      <c r="A166" s="51" t="s">
        <v>2894</v>
      </c>
      <c r="B166" s="68" t="s">
        <v>569</v>
      </c>
      <c r="C166" s="129" t="s">
        <v>80</v>
      </c>
      <c r="G166" s="51"/>
      <c r="H166"/>
      <c r="I166" s="68"/>
      <c r="N166" s="51"/>
    </row>
    <row r="167" spans="1:14" x14ac:dyDescent="0.25">
      <c r="A167" s="51" t="s">
        <v>2895</v>
      </c>
      <c r="B167" s="68" t="s">
        <v>569</v>
      </c>
      <c r="C167" s="129" t="s">
        <v>80</v>
      </c>
      <c r="G167" s="51"/>
      <c r="H167"/>
      <c r="I167" s="68"/>
      <c r="N167" s="51"/>
    </row>
    <row r="168" spans="1:14" x14ac:dyDescent="0.25">
      <c r="A168" s="51" t="s">
        <v>2896</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2897</v>
      </c>
      <c r="B170" s="51" t="s">
        <v>602</v>
      </c>
      <c r="C170" s="129" t="s">
        <v>80</v>
      </c>
      <c r="D170"/>
      <c r="E170"/>
      <c r="F170"/>
      <c r="G170"/>
      <c r="H170"/>
      <c r="K170"/>
      <c r="L170"/>
      <c r="M170"/>
      <c r="N170"/>
    </row>
    <row r="171" spans="1:14" x14ac:dyDescent="0.25">
      <c r="A171" s="51" t="s">
        <v>2898</v>
      </c>
      <c r="B171" s="51" t="s">
        <v>604</v>
      </c>
      <c r="C171" s="129" t="s">
        <v>80</v>
      </c>
      <c r="D171"/>
      <c r="E171"/>
      <c r="F171"/>
      <c r="G171"/>
      <c r="H171"/>
      <c r="K171"/>
      <c r="L171"/>
      <c r="M171"/>
      <c r="N171"/>
    </row>
    <row r="172" spans="1:14" x14ac:dyDescent="0.25">
      <c r="A172" s="51" t="s">
        <v>2899</v>
      </c>
      <c r="B172" s="51" t="s">
        <v>134</v>
      </c>
      <c r="C172" s="129" t="s">
        <v>80</v>
      </c>
      <c r="D172"/>
      <c r="E172"/>
      <c r="F172"/>
      <c r="G172"/>
      <c r="H172"/>
      <c r="K172"/>
      <c r="L172"/>
      <c r="M172"/>
      <c r="N172"/>
    </row>
    <row r="173" spans="1:14" outlineLevel="1" x14ac:dyDescent="0.25">
      <c r="A173" s="51" t="s">
        <v>2900</v>
      </c>
      <c r="C173" s="129"/>
      <c r="D173"/>
      <c r="E173"/>
      <c r="F173"/>
      <c r="G173"/>
      <c r="H173"/>
      <c r="K173"/>
      <c r="L173"/>
      <c r="M173"/>
      <c r="N173"/>
    </row>
    <row r="174" spans="1:14" outlineLevel="1" x14ac:dyDescent="0.25">
      <c r="A174" s="51" t="s">
        <v>2901</v>
      </c>
      <c r="C174" s="129"/>
      <c r="D174"/>
      <c r="E174"/>
      <c r="F174"/>
      <c r="G174"/>
      <c r="H174"/>
      <c r="K174"/>
      <c r="L174"/>
      <c r="M174"/>
      <c r="N174"/>
    </row>
    <row r="175" spans="1:14" outlineLevel="1" x14ac:dyDescent="0.25">
      <c r="A175" s="51" t="s">
        <v>2902</v>
      </c>
      <c r="C175" s="129"/>
      <c r="D175"/>
      <c r="E175"/>
      <c r="F175"/>
      <c r="G175"/>
      <c r="H175"/>
      <c r="K175"/>
      <c r="L175"/>
      <c r="M175"/>
      <c r="N175"/>
    </row>
    <row r="176" spans="1:14" outlineLevel="1" x14ac:dyDescent="0.25">
      <c r="A176" s="51" t="s">
        <v>2903</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2904</v>
      </c>
      <c r="B178" s="51" t="s">
        <v>614</v>
      </c>
      <c r="C178" s="129" t="s">
        <v>80</v>
      </c>
      <c r="D178" s="96"/>
      <c r="E178" s="96"/>
      <c r="F178" s="87"/>
      <c r="G178" s="76"/>
      <c r="H178"/>
      <c r="K178" s="96"/>
      <c r="L178" s="96"/>
      <c r="M178" s="87"/>
      <c r="N178" s="76"/>
    </row>
    <row r="179" spans="1:14" x14ac:dyDescent="0.25">
      <c r="A179" s="51" t="s">
        <v>2905</v>
      </c>
      <c r="B179" s="51" t="s">
        <v>616</v>
      </c>
      <c r="C179" s="129" t="s">
        <v>80</v>
      </c>
      <c r="D179" s="96"/>
      <c r="E179" s="96"/>
      <c r="F179" s="87"/>
      <c r="G179" s="76"/>
      <c r="H179"/>
      <c r="K179" s="96"/>
      <c r="L179" s="96"/>
      <c r="M179" s="87"/>
      <c r="N179" s="76"/>
    </row>
    <row r="180" spans="1:14" x14ac:dyDescent="0.25">
      <c r="A180" s="51" t="s">
        <v>2906</v>
      </c>
      <c r="B180" s="51" t="s">
        <v>134</v>
      </c>
      <c r="C180" s="129" t="s">
        <v>80</v>
      </c>
      <c r="D180" s="96"/>
      <c r="E180" s="96"/>
      <c r="F180" s="87"/>
      <c r="G180" s="76"/>
      <c r="H180"/>
      <c r="K180" s="96"/>
      <c r="L180" s="96"/>
      <c r="M180" s="87"/>
      <c r="N180" s="76"/>
    </row>
    <row r="181" spans="1:14" outlineLevel="1" x14ac:dyDescent="0.25">
      <c r="A181" s="51" t="s">
        <v>2907</v>
      </c>
      <c r="C181" s="129"/>
      <c r="D181" s="96"/>
      <c r="E181" s="96"/>
      <c r="F181" s="87"/>
      <c r="G181" s="76"/>
      <c r="H181"/>
      <c r="K181" s="96"/>
      <c r="L181" s="96"/>
      <c r="M181" s="87"/>
      <c r="N181" s="76"/>
    </row>
    <row r="182" spans="1:14" outlineLevel="1" x14ac:dyDescent="0.25">
      <c r="A182" s="51" t="s">
        <v>2908</v>
      </c>
      <c r="C182" s="129"/>
      <c r="D182" s="96"/>
      <c r="E182" s="96"/>
      <c r="F182" s="87"/>
      <c r="G182" s="76"/>
      <c r="H182"/>
      <c r="K182" s="96"/>
      <c r="L182" s="96"/>
      <c r="M182" s="87"/>
      <c r="N182" s="76"/>
    </row>
    <row r="183" spans="1:14" outlineLevel="1" x14ac:dyDescent="0.25">
      <c r="A183" s="51" t="s">
        <v>2909</v>
      </c>
      <c r="C183" s="129"/>
      <c r="D183" s="96"/>
      <c r="E183" s="96"/>
      <c r="F183" s="87"/>
      <c r="G183" s="76"/>
      <c r="H183"/>
      <c r="K183" s="96"/>
      <c r="L183" s="96"/>
      <c r="M183" s="87"/>
      <c r="N183" s="76"/>
    </row>
    <row r="184" spans="1:14" outlineLevel="1" x14ac:dyDescent="0.25">
      <c r="A184" s="51" t="s">
        <v>2910</v>
      </c>
      <c r="C184" s="129"/>
      <c r="D184" s="96"/>
      <c r="E184" s="96"/>
      <c r="F184" s="87"/>
      <c r="G184" s="76"/>
      <c r="H184"/>
      <c r="K184" s="96"/>
      <c r="L184" s="96"/>
      <c r="M184" s="87"/>
      <c r="N184" s="76"/>
    </row>
    <row r="185" spans="1:14" outlineLevel="1" x14ac:dyDescent="0.25">
      <c r="A185" s="51" t="s">
        <v>2911</v>
      </c>
      <c r="C185" s="129"/>
      <c r="D185" s="96"/>
      <c r="E185" s="96"/>
      <c r="F185" s="87"/>
      <c r="G185" s="76"/>
      <c r="H185"/>
      <c r="K185" s="96"/>
      <c r="L185" s="96"/>
      <c r="M185" s="87"/>
      <c r="N185" s="76"/>
    </row>
    <row r="186" spans="1:14" outlineLevel="1" x14ac:dyDescent="0.25">
      <c r="A186" s="51" t="s">
        <v>2912</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2913</v>
      </c>
      <c r="B188" s="68" t="s">
        <v>914</v>
      </c>
      <c r="C188" s="132" t="s">
        <v>80</v>
      </c>
      <c r="D188" s="96"/>
      <c r="E188" s="96"/>
      <c r="F188" s="139" t="str">
        <f>IF($C$192=0,"",IF(C188="[for completion]","",C188/$C$192))</f>
        <v/>
      </c>
      <c r="G188" s="76"/>
      <c r="H188"/>
      <c r="I188" s="68"/>
      <c r="K188" s="96"/>
      <c r="L188" s="96"/>
      <c r="M188" s="77"/>
      <c r="N188" s="76"/>
    </row>
    <row r="189" spans="1:14" x14ac:dyDescent="0.25">
      <c r="A189" s="51" t="s">
        <v>2914</v>
      </c>
      <c r="B189" s="68" t="s">
        <v>916</v>
      </c>
      <c r="C189" s="132" t="s">
        <v>80</v>
      </c>
      <c r="D189" s="96"/>
      <c r="E189" s="96"/>
      <c r="F189" s="139" t="str">
        <f>IF($C$192=0,"",IF(C189="[for completion]","",C189/$C$192))</f>
        <v/>
      </c>
      <c r="G189" s="76"/>
      <c r="H189"/>
      <c r="I189" s="68"/>
      <c r="K189" s="96"/>
      <c r="L189" s="96"/>
      <c r="M189" s="77"/>
      <c r="N189" s="76"/>
    </row>
    <row r="190" spans="1:14" x14ac:dyDescent="0.25">
      <c r="A190" s="51" t="s">
        <v>2915</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2916</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2917</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2918</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2919</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2920</v>
      </c>
      <c r="B195" s="80" t="s">
        <v>927</v>
      </c>
      <c r="D195" s="96"/>
      <c r="E195" s="96"/>
      <c r="F195" s="139" t="str">
        <f t="shared" si="2"/>
        <v/>
      </c>
      <c r="G195" s="76"/>
      <c r="H195"/>
      <c r="I195" s="68"/>
      <c r="K195" s="96"/>
      <c r="L195" s="96"/>
      <c r="M195" s="77"/>
      <c r="N195" s="76"/>
    </row>
    <row r="196" spans="1:14" ht="15" customHeight="1" outlineLevel="1" x14ac:dyDescent="0.25">
      <c r="A196" s="51" t="s">
        <v>2921</v>
      </c>
      <c r="B196" s="80" t="s">
        <v>929</v>
      </c>
      <c r="D196" s="96"/>
      <c r="E196" s="96"/>
      <c r="F196" s="139" t="str">
        <f t="shared" si="2"/>
        <v/>
      </c>
      <c r="G196" s="76"/>
      <c r="H196"/>
      <c r="I196" s="68"/>
      <c r="K196" s="96"/>
      <c r="L196" s="96"/>
      <c r="M196" s="77"/>
      <c r="N196" s="76"/>
    </row>
    <row r="197" spans="1:14" ht="15" customHeight="1" outlineLevel="1" x14ac:dyDescent="0.25">
      <c r="A197" s="51" t="s">
        <v>2922</v>
      </c>
      <c r="B197" s="80" t="s">
        <v>931</v>
      </c>
      <c r="D197" s="96"/>
      <c r="E197" s="96"/>
      <c r="F197" s="139" t="str">
        <f t="shared" si="2"/>
        <v/>
      </c>
      <c r="G197" s="76"/>
      <c r="H197"/>
      <c r="I197" s="68"/>
      <c r="K197" s="96"/>
      <c r="L197" s="96"/>
      <c r="M197" s="77"/>
      <c r="N197" s="76"/>
    </row>
    <row r="198" spans="1:14" ht="15" customHeight="1" outlineLevel="1" x14ac:dyDescent="0.25">
      <c r="A198" s="51" t="s">
        <v>2923</v>
      </c>
      <c r="B198" s="80" t="s">
        <v>933</v>
      </c>
      <c r="D198" s="96"/>
      <c r="E198" s="96"/>
      <c r="F198" s="139" t="str">
        <f t="shared" si="2"/>
        <v/>
      </c>
      <c r="G198" s="76"/>
      <c r="H198"/>
      <c r="I198" s="68"/>
      <c r="K198" s="96"/>
      <c r="L198" s="96"/>
      <c r="M198" s="77"/>
      <c r="N198" s="76"/>
    </row>
    <row r="199" spans="1:14" ht="15" customHeight="1" outlineLevel="1" x14ac:dyDescent="0.25">
      <c r="A199" s="51" t="s">
        <v>2924</v>
      </c>
      <c r="B199" s="80" t="s">
        <v>935</v>
      </c>
      <c r="D199" s="96"/>
      <c r="E199" s="96"/>
      <c r="F199" s="139" t="str">
        <f t="shared" si="2"/>
        <v/>
      </c>
      <c r="G199" s="76"/>
      <c r="H199"/>
      <c r="I199" s="68"/>
      <c r="K199" s="96"/>
      <c r="L199" s="96"/>
      <c r="M199" s="77"/>
      <c r="N199" s="76"/>
    </row>
    <row r="200" spans="1:14" ht="15" customHeight="1" outlineLevel="1" x14ac:dyDescent="0.25">
      <c r="A200" s="51" t="s">
        <v>2925</v>
      </c>
      <c r="B200" s="80"/>
      <c r="D200" s="96"/>
      <c r="E200" s="96"/>
      <c r="F200" s="77"/>
      <c r="G200" s="76"/>
      <c r="H200"/>
      <c r="I200" s="68"/>
      <c r="K200" s="96"/>
      <c r="L200" s="96"/>
      <c r="M200" s="77"/>
      <c r="N200" s="76"/>
    </row>
    <row r="201" spans="1:14" ht="15" customHeight="1" outlineLevel="1" x14ac:dyDescent="0.25">
      <c r="A201" s="51" t="s">
        <v>2926</v>
      </c>
      <c r="B201" s="80"/>
      <c r="D201" s="96"/>
      <c r="E201" s="96"/>
      <c r="F201" s="77"/>
      <c r="G201" s="76"/>
      <c r="H201"/>
      <c r="I201" s="68"/>
      <c r="K201" s="96"/>
      <c r="L201" s="96"/>
      <c r="M201" s="77"/>
      <c r="N201" s="76"/>
    </row>
    <row r="202" spans="1:14" ht="15" customHeight="1" outlineLevel="1" x14ac:dyDescent="0.25">
      <c r="A202" s="51" t="s">
        <v>2927</v>
      </c>
      <c r="B202" s="80"/>
      <c r="D202" s="96"/>
      <c r="E202" s="96"/>
      <c r="F202" s="77"/>
      <c r="G202" s="76"/>
      <c r="H202"/>
      <c r="I202" s="68"/>
      <c r="K202" s="96"/>
      <c r="L202" s="96"/>
      <c r="M202" s="77"/>
      <c r="N202" s="76"/>
    </row>
    <row r="203" spans="1:14" ht="15" customHeight="1" outlineLevel="1" x14ac:dyDescent="0.25">
      <c r="A203" s="51" t="s">
        <v>2928</v>
      </c>
      <c r="B203" s="80"/>
      <c r="D203" s="96"/>
      <c r="E203" s="96"/>
      <c r="F203" s="77"/>
      <c r="G203" s="76"/>
      <c r="H203"/>
      <c r="I203" s="68"/>
      <c r="K203" s="96"/>
      <c r="L203" s="96"/>
      <c r="M203" s="77"/>
      <c r="N203" s="76"/>
    </row>
    <row r="204" spans="1:14" ht="15" customHeight="1" outlineLevel="1" x14ac:dyDescent="0.25">
      <c r="A204" s="51" t="s">
        <v>2929</v>
      </c>
      <c r="B204" s="68"/>
      <c r="D204" s="96"/>
      <c r="E204" s="96"/>
      <c r="F204" s="77"/>
      <c r="G204" s="76"/>
      <c r="H204"/>
      <c r="I204" s="68"/>
      <c r="K204" s="96"/>
      <c r="L204" s="96"/>
      <c r="M204" s="77"/>
      <c r="N204" s="76"/>
    </row>
    <row r="205" spans="1:14" outlineLevel="1" x14ac:dyDescent="0.25">
      <c r="A205" s="51" t="s">
        <v>2930</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2931</v>
      </c>
      <c r="B207" s="51" t="s">
        <v>637</v>
      </c>
      <c r="C207" s="129" t="s">
        <v>80</v>
      </c>
      <c r="D207"/>
      <c r="E207" s="49"/>
      <c r="F207" s="49"/>
      <c r="G207"/>
      <c r="H207"/>
      <c r="K207"/>
      <c r="L207" s="49"/>
      <c r="M207" s="49"/>
      <c r="N207"/>
    </row>
    <row r="208" spans="1:14" outlineLevel="1" x14ac:dyDescent="0.25">
      <c r="A208" s="51" t="s">
        <v>2932</v>
      </c>
      <c r="B208" s="121" t="s">
        <v>2658</v>
      </c>
      <c r="C208" s="127" t="s">
        <v>80</v>
      </c>
      <c r="D208"/>
      <c r="E208" s="49"/>
      <c r="F208" s="49"/>
      <c r="G208"/>
      <c r="H208"/>
      <c r="K208"/>
      <c r="L208" s="49"/>
      <c r="M208" s="49"/>
      <c r="N208"/>
    </row>
    <row r="209" spans="1:14" outlineLevel="1" x14ac:dyDescent="0.25">
      <c r="A209" s="51" t="s">
        <v>2933</v>
      </c>
      <c r="D209"/>
      <c r="E209" s="49"/>
      <c r="F209" s="49"/>
      <c r="G209"/>
      <c r="H209"/>
      <c r="K209"/>
      <c r="L209" s="49"/>
      <c r="M209" s="49"/>
      <c r="N209"/>
    </row>
    <row r="210" spans="1:14" outlineLevel="1" x14ac:dyDescent="0.25">
      <c r="A210" s="51" t="s">
        <v>2934</v>
      </c>
      <c r="D210"/>
      <c r="E210" s="49"/>
      <c r="F210" s="49"/>
      <c r="G210"/>
      <c r="H210"/>
      <c r="K210"/>
      <c r="L210" s="49"/>
      <c r="M210" s="49"/>
      <c r="N210"/>
    </row>
    <row r="211" spans="1:14" outlineLevel="1" x14ac:dyDescent="0.25">
      <c r="A211" s="51" t="s">
        <v>2935</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2936</v>
      </c>
      <c r="B213" s="51" t="s">
        <v>950</v>
      </c>
      <c r="C213" s="129" t="s">
        <v>80</v>
      </c>
      <c r="D213"/>
      <c r="E213"/>
      <c r="F213"/>
      <c r="G213"/>
      <c r="H213"/>
      <c r="K213"/>
      <c r="L213"/>
      <c r="M213"/>
      <c r="N213"/>
    </row>
    <row r="214" spans="1:14" outlineLevel="1" x14ac:dyDescent="0.25">
      <c r="A214" s="51" t="s">
        <v>2937</v>
      </c>
      <c r="D214"/>
      <c r="E214"/>
      <c r="F214"/>
      <c r="G214"/>
      <c r="H214"/>
      <c r="K214"/>
      <c r="L214"/>
      <c r="M214"/>
      <c r="N214"/>
    </row>
    <row r="215" spans="1:14" outlineLevel="1" x14ac:dyDescent="0.25">
      <c r="A215" s="51" t="s">
        <v>2938</v>
      </c>
      <c r="D215"/>
      <c r="E215"/>
      <c r="F215"/>
      <c r="G215"/>
      <c r="H215"/>
      <c r="K215"/>
      <c r="L215"/>
      <c r="M215"/>
      <c r="N215"/>
    </row>
    <row r="216" spans="1:14" outlineLevel="1" x14ac:dyDescent="0.25">
      <c r="A216" s="51" t="s">
        <v>2939</v>
      </c>
      <c r="D216"/>
      <c r="E216"/>
      <c r="F216"/>
      <c r="G216"/>
      <c r="H216"/>
      <c r="K216"/>
      <c r="L216"/>
      <c r="M216"/>
      <c r="N216"/>
    </row>
    <row r="217" spans="1:14" outlineLevel="1" x14ac:dyDescent="0.25">
      <c r="A217" s="51" t="s">
        <v>2940</v>
      </c>
      <c r="D217"/>
      <c r="E217"/>
      <c r="F217"/>
      <c r="G217"/>
      <c r="H217"/>
      <c r="K217"/>
      <c r="L217"/>
      <c r="M217"/>
      <c r="N217"/>
    </row>
    <row r="218" spans="1:14" outlineLevel="1" x14ac:dyDescent="0.25">
      <c r="A218" s="51" t="s">
        <v>2941</v>
      </c>
    </row>
    <row r="219" spans="1:14" outlineLevel="1" x14ac:dyDescent="0.25">
      <c r="A219" s="51" t="s">
        <v>2942</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75" zoomScaleNormal="75" workbookViewId="0">
      <selection activeCell="G34" sqref="G34:G35"/>
    </sheetView>
  </sheetViews>
  <sheetFormatPr defaultRowHeight="15" x14ac:dyDescent="0.25"/>
  <cols>
    <col min="1" max="1" width="13.28515625" customWidth="1"/>
    <col min="2" max="2" width="59" customWidth="1"/>
    <col min="3" max="7" width="36.7109375" customWidth="1"/>
  </cols>
  <sheetData>
    <row r="1" spans="1:9" ht="45" customHeight="1" x14ac:dyDescent="0.25">
      <c r="A1" s="244" t="s">
        <v>1513</v>
      </c>
      <c r="B1" s="244"/>
    </row>
    <row r="2" spans="1:9" ht="31.5" x14ac:dyDescent="0.25">
      <c r="A2" s="48" t="s">
        <v>2751</v>
      </c>
      <c r="B2" s="48"/>
      <c r="C2" s="49"/>
      <c r="D2" s="49"/>
      <c r="E2" s="49"/>
      <c r="F2" s="216" t="s">
        <v>3071</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260" t="s">
        <v>2087</v>
      </c>
      <c r="F5" s="261"/>
      <c r="G5" s="157" t="s">
        <v>2086</v>
      </c>
      <c r="H5" s="155"/>
    </row>
    <row r="6" spans="1:9" x14ac:dyDescent="0.25">
      <c r="A6" s="51"/>
      <c r="B6" s="51"/>
      <c r="C6" s="51"/>
      <c r="D6" s="51"/>
      <c r="F6" s="158"/>
      <c r="G6" s="158"/>
    </row>
    <row r="7" spans="1:9" ht="18.75" customHeight="1" x14ac:dyDescent="0.25">
      <c r="A7" s="55"/>
      <c r="B7" s="246" t="s">
        <v>2114</v>
      </c>
      <c r="C7" s="247"/>
      <c r="D7" s="159"/>
      <c r="E7" s="246" t="s">
        <v>2103</v>
      </c>
      <c r="F7" s="245"/>
      <c r="G7" s="245"/>
      <c r="H7" s="247"/>
    </row>
    <row r="8" spans="1:9" ht="18.75" customHeight="1" x14ac:dyDescent="0.25">
      <c r="A8" s="51"/>
      <c r="B8" s="262" t="s">
        <v>2080</v>
      </c>
      <c r="C8" s="263"/>
      <c r="D8" s="159"/>
      <c r="E8" s="264" t="s">
        <v>80</v>
      </c>
      <c r="F8" s="265"/>
      <c r="G8" s="265"/>
      <c r="H8" s="266"/>
    </row>
    <row r="9" spans="1:9" ht="18.75" customHeight="1" x14ac:dyDescent="0.25">
      <c r="A9" s="51"/>
      <c r="B9" s="262" t="s">
        <v>2084</v>
      </c>
      <c r="C9" s="263"/>
      <c r="D9" s="160"/>
      <c r="E9" s="264"/>
      <c r="F9" s="265"/>
      <c r="G9" s="265"/>
      <c r="H9" s="266"/>
      <c r="I9" s="155"/>
    </row>
    <row r="10" spans="1:9" x14ac:dyDescent="0.25">
      <c r="A10" s="161"/>
      <c r="B10" s="267"/>
      <c r="C10" s="267"/>
      <c r="D10" s="159"/>
      <c r="E10" s="264"/>
      <c r="F10" s="265"/>
      <c r="G10" s="265"/>
      <c r="H10" s="266"/>
      <c r="I10" s="155"/>
    </row>
    <row r="11" spans="1:9" ht="15.75" thickBot="1" x14ac:dyDescent="0.3">
      <c r="A11" s="161"/>
      <c r="B11" s="268"/>
      <c r="C11" s="269"/>
      <c r="D11" s="160"/>
      <c r="E11" s="264"/>
      <c r="F11" s="265"/>
      <c r="G11" s="265"/>
      <c r="H11" s="266"/>
      <c r="I11" s="155"/>
    </row>
    <row r="12" spans="1:9" x14ac:dyDescent="0.25">
      <c r="A12" s="51"/>
      <c r="B12" s="162"/>
      <c r="C12" s="51"/>
      <c r="D12" s="51"/>
      <c r="E12" s="264"/>
      <c r="F12" s="265"/>
      <c r="G12" s="265"/>
      <c r="H12" s="266"/>
      <c r="I12" s="155"/>
    </row>
    <row r="13" spans="1:9" ht="15.75" customHeight="1" thickBot="1" x14ac:dyDescent="0.3">
      <c r="A13" s="51"/>
      <c r="B13" s="162"/>
      <c r="C13" s="51"/>
      <c r="D13" s="51"/>
      <c r="E13" s="255" t="s">
        <v>2115</v>
      </c>
      <c r="F13" s="256"/>
      <c r="G13" s="257" t="s">
        <v>2116</v>
      </c>
      <c r="H13" s="258"/>
      <c r="I13" s="155"/>
    </row>
    <row r="14" spans="1:9" x14ac:dyDescent="0.25">
      <c r="A14" s="51"/>
      <c r="B14" s="162"/>
      <c r="C14" s="51"/>
      <c r="D14" s="51"/>
      <c r="E14" s="163"/>
      <c r="F14" s="163"/>
      <c r="G14" s="51"/>
      <c r="H14" s="156"/>
    </row>
    <row r="15" spans="1:9" ht="18.75" customHeight="1" x14ac:dyDescent="0.25">
      <c r="A15" s="62"/>
      <c r="B15" s="259" t="s">
        <v>2117</v>
      </c>
      <c r="C15" s="259"/>
      <c r="D15" s="259"/>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259" t="s">
        <v>2084</v>
      </c>
      <c r="C20" s="259"/>
      <c r="D20" s="259"/>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election activeCell="G34" sqref="G34:G35"/>
    </sheetView>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election activeCell="G34" sqref="G34:G35"/>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G34" sqref="G34:G35"/>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2987</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236" t="s">
        <v>1581</v>
      </c>
      <c r="D26" s="236"/>
      <c r="E26" s="236"/>
      <c r="F26" s="236"/>
      <c r="G26" s="236"/>
      <c r="H26" s="236"/>
      <c r="I26" s="13"/>
      <c r="J26" s="7"/>
    </row>
    <row r="27" spans="2:14" x14ac:dyDescent="0.25">
      <c r="B27" s="5"/>
      <c r="C27" s="236"/>
      <c r="D27" s="236"/>
      <c r="E27" s="236"/>
      <c r="F27" s="236"/>
      <c r="G27" s="236"/>
      <c r="H27" s="236"/>
      <c r="I27" s="13"/>
      <c r="J27" s="7"/>
    </row>
    <row r="28" spans="2:14" x14ac:dyDescent="0.25">
      <c r="B28" s="5"/>
      <c r="C28" s="236" t="s">
        <v>1580</v>
      </c>
      <c r="D28" s="236"/>
      <c r="E28" s="236"/>
      <c r="F28" s="236"/>
      <c r="G28" s="236"/>
      <c r="H28" s="236"/>
      <c r="I28" s="13"/>
      <c r="J28" s="7"/>
    </row>
    <row r="29" spans="2:14" x14ac:dyDescent="0.25">
      <c r="B29" s="5"/>
      <c r="C29" s="236"/>
      <c r="D29" s="236"/>
      <c r="E29" s="236"/>
      <c r="F29" s="236"/>
      <c r="G29" s="236"/>
      <c r="H29" s="236"/>
      <c r="I29" s="13"/>
      <c r="J29" s="7"/>
    </row>
    <row r="30" spans="2:14" x14ac:dyDescent="0.25">
      <c r="B30" s="5"/>
      <c r="C30" s="236" t="s">
        <v>1582</v>
      </c>
      <c r="D30" s="236"/>
      <c r="E30" s="236"/>
      <c r="F30" s="236"/>
      <c r="G30" s="236"/>
      <c r="H30" s="236"/>
      <c r="I30" s="13"/>
      <c r="J30" s="7"/>
    </row>
    <row r="31" spans="2:14" x14ac:dyDescent="0.25">
      <c r="B31" s="5"/>
      <c r="C31" s="236"/>
      <c r="D31" s="236"/>
      <c r="E31" s="236"/>
      <c r="F31" s="236"/>
      <c r="G31" s="236"/>
      <c r="H31" s="236"/>
      <c r="I31" s="13"/>
      <c r="J31" s="7"/>
    </row>
    <row r="32" spans="2:14" x14ac:dyDescent="0.25">
      <c r="B32" s="5"/>
      <c r="C32" s="217" t="s">
        <v>2988</v>
      </c>
      <c r="D32" s="215"/>
      <c r="E32" s="215"/>
      <c r="F32" s="215"/>
      <c r="G32" s="215"/>
      <c r="H32" s="215"/>
      <c r="I32" s="13"/>
      <c r="J32" s="7"/>
    </row>
    <row r="33" spans="2:10" x14ac:dyDescent="0.25">
      <c r="B33" s="5"/>
      <c r="C33" t="s">
        <v>3036</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3072</v>
      </c>
      <c r="J75" s="21"/>
    </row>
    <row r="76" spans="2:10" ht="18.75" x14ac:dyDescent="0.3">
      <c r="B76" s="20"/>
      <c r="C76" s="238" t="s">
        <v>3073</v>
      </c>
      <c r="D76" s="238"/>
      <c r="E76" s="238"/>
      <c r="F76" s="238"/>
      <c r="G76" s="238"/>
      <c r="H76" s="238"/>
      <c r="I76" s="238"/>
      <c r="J76" s="21"/>
    </row>
    <row r="77" spans="2:10" x14ac:dyDescent="0.25">
      <c r="B77" s="20"/>
      <c r="J77" s="21"/>
    </row>
    <row r="78" spans="2:10" x14ac:dyDescent="0.25">
      <c r="B78" s="20"/>
      <c r="C78" s="195" t="s">
        <v>3047</v>
      </c>
      <c r="J78" s="21"/>
    </row>
    <row r="79" spans="2:10" x14ac:dyDescent="0.25">
      <c r="B79" s="20"/>
      <c r="C79" s="195" t="s">
        <v>3074</v>
      </c>
      <c r="J79" s="21"/>
    </row>
    <row r="80" spans="2:10" x14ac:dyDescent="0.25">
      <c r="B80" s="20"/>
      <c r="C80" s="195" t="s">
        <v>3075</v>
      </c>
      <c r="J80" s="21"/>
    </row>
    <row r="81" spans="2:10" x14ac:dyDescent="0.25">
      <c r="B81" s="20"/>
      <c r="C81" s="195" t="s">
        <v>3076</v>
      </c>
      <c r="J81" s="21"/>
    </row>
    <row r="82" spans="2:10" x14ac:dyDescent="0.25">
      <c r="B82" s="20"/>
      <c r="C82" s="237" t="s">
        <v>3077</v>
      </c>
      <c r="D82" s="237"/>
      <c r="E82" s="237"/>
      <c r="F82" s="237"/>
      <c r="G82" s="237"/>
      <c r="H82" s="237"/>
      <c r="I82" s="237"/>
      <c r="J82" s="21"/>
    </row>
    <row r="83" spans="2:10" x14ac:dyDescent="0.25">
      <c r="B83" s="20"/>
      <c r="C83" s="237" t="s">
        <v>3078</v>
      </c>
      <c r="D83" s="237"/>
      <c r="E83" s="237"/>
      <c r="F83" s="237"/>
      <c r="G83" s="237"/>
      <c r="H83" s="237"/>
      <c r="I83" s="237"/>
      <c r="J83" s="21"/>
    </row>
    <row r="84" spans="2:10" x14ac:dyDescent="0.25">
      <c r="B84" s="20"/>
      <c r="C84" s="195" t="s">
        <v>3079</v>
      </c>
      <c r="J84" s="21"/>
    </row>
    <row r="85" spans="2:10" x14ac:dyDescent="0.25">
      <c r="B85" s="20"/>
      <c r="C85" s="195" t="s">
        <v>3080</v>
      </c>
      <c r="J85" s="21"/>
    </row>
    <row r="86" spans="2:10" x14ac:dyDescent="0.25">
      <c r="B86" s="20"/>
      <c r="C86" s="195" t="s">
        <v>3081</v>
      </c>
      <c r="J86" s="21"/>
    </row>
    <row r="87" spans="2:10" x14ac:dyDescent="0.25">
      <c r="B87" s="20"/>
      <c r="C87" s="195" t="s">
        <v>3082</v>
      </c>
      <c r="J87" s="21"/>
    </row>
    <row r="88" spans="2:10" x14ac:dyDescent="0.25">
      <c r="B88" s="20"/>
      <c r="C88" s="195" t="s">
        <v>3086</v>
      </c>
      <c r="J88" s="21"/>
    </row>
    <row r="89" spans="2:10" x14ac:dyDescent="0.25">
      <c r="B89" s="20"/>
      <c r="C89" s="195" t="s">
        <v>3083</v>
      </c>
      <c r="J89" s="21"/>
    </row>
    <row r="90" spans="2:10" x14ac:dyDescent="0.25">
      <c r="B90" s="20"/>
      <c r="C90" s="195" t="s">
        <v>3084</v>
      </c>
      <c r="J90" s="21"/>
    </row>
    <row r="91" spans="2:10" x14ac:dyDescent="0.25">
      <c r="B91" s="20"/>
      <c r="C91" s="195" t="s">
        <v>3085</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G34" sqref="G34:G35"/>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39" t="s">
        <v>36</v>
      </c>
      <c r="B1" s="240"/>
      <c r="C1" s="240"/>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3063</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241" t="s">
        <v>3066</v>
      </c>
      <c r="B35" s="242"/>
      <c r="C35" s="243"/>
    </row>
    <row r="36" spans="1:3" ht="60" x14ac:dyDescent="0.25">
      <c r="B36" s="41" t="s">
        <v>3065</v>
      </c>
      <c r="C36" s="44" t="s">
        <v>3068</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3071</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3098</v>
      </c>
      <c r="E15" s="57"/>
      <c r="F15" s="57"/>
      <c r="H15" s="49"/>
      <c r="L15" s="49"/>
      <c r="M15" s="49"/>
    </row>
    <row r="16" spans="1:13" x14ac:dyDescent="0.25">
      <c r="A16" s="51" t="s">
        <v>83</v>
      </c>
      <c r="B16" s="65" t="s">
        <v>2990</v>
      </c>
      <c r="C16" s="51" t="s">
        <v>3175</v>
      </c>
      <c r="E16" s="57"/>
      <c r="F16" s="57"/>
      <c r="H16" s="49"/>
      <c r="L16" s="49"/>
      <c r="M16" s="49"/>
    </row>
    <row r="17" spans="1:13" x14ac:dyDescent="0.25">
      <c r="A17" s="51" t="s">
        <v>85</v>
      </c>
      <c r="B17" s="65" t="s">
        <v>84</v>
      </c>
      <c r="C17" s="51" t="s">
        <v>3101</v>
      </c>
      <c r="E17" s="57"/>
      <c r="F17" s="57"/>
      <c r="H17" s="49"/>
      <c r="L17" s="49"/>
      <c r="M17" s="49"/>
    </row>
    <row r="18" spans="1:13" outlineLevel="1" x14ac:dyDescent="0.25">
      <c r="A18" s="51" t="s">
        <v>2989</v>
      </c>
      <c r="B18" s="65" t="s">
        <v>86</v>
      </c>
      <c r="C18" s="229">
        <v>45930</v>
      </c>
      <c r="E18" s="57"/>
      <c r="F18" s="57"/>
      <c r="H18" s="49"/>
      <c r="L18" s="49"/>
      <c r="M18" s="49"/>
    </row>
    <row r="19" spans="1:13" outlineLevel="1" x14ac:dyDescent="0.25">
      <c r="A19" s="51" t="s">
        <v>3061</v>
      </c>
      <c r="B19" s="65" t="s">
        <v>3069</v>
      </c>
      <c r="C19" s="229"/>
      <c r="E19" s="57"/>
      <c r="F19" s="57"/>
      <c r="H19" s="49"/>
      <c r="L19" s="49"/>
      <c r="M19" s="49"/>
    </row>
    <row r="20" spans="1:13" outlineLevel="1" x14ac:dyDescent="0.25">
      <c r="A20" s="51" t="s">
        <v>87</v>
      </c>
      <c r="B20" s="66" t="s">
        <v>3102</v>
      </c>
      <c r="C20" s="51" t="s">
        <v>3103</v>
      </c>
      <c r="E20" s="57"/>
      <c r="F20" s="57"/>
      <c r="H20" s="49"/>
      <c r="L20" s="49"/>
      <c r="M20" s="49"/>
    </row>
    <row r="21" spans="1:13" outlineLevel="1" x14ac:dyDescent="0.25">
      <c r="A21" s="51" t="s">
        <v>88</v>
      </c>
      <c r="B21" s="66" t="s">
        <v>3104</v>
      </c>
      <c r="C21" s="51" t="s">
        <v>3105</v>
      </c>
      <c r="E21" s="57"/>
      <c r="F21" s="57"/>
      <c r="H21" s="49"/>
      <c r="L21" s="49"/>
      <c r="M21" s="49"/>
    </row>
    <row r="22" spans="1:13" outlineLevel="1" x14ac:dyDescent="0.25">
      <c r="A22" s="51" t="s">
        <v>89</v>
      </c>
      <c r="B22" s="66" t="s">
        <v>3106</v>
      </c>
      <c r="C22" s="51" t="s">
        <v>3107</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3059</v>
      </c>
      <c r="C27" s="51" t="s">
        <v>3108</v>
      </c>
      <c r="D27" s="68"/>
      <c r="E27" s="68"/>
      <c r="F27" s="68"/>
      <c r="H27" s="49"/>
      <c r="L27" s="49"/>
      <c r="M27" s="49"/>
    </row>
    <row r="28" spans="1:13" x14ac:dyDescent="0.25">
      <c r="A28" s="51" t="s">
        <v>94</v>
      </c>
      <c r="B28" s="199" t="s">
        <v>2749</v>
      </c>
      <c r="C28" s="164" t="s">
        <v>3108</v>
      </c>
      <c r="D28" s="68"/>
      <c r="E28" s="68"/>
      <c r="F28" s="68"/>
      <c r="H28" s="49"/>
      <c r="L28" s="49"/>
    </row>
    <row r="29" spans="1:13" x14ac:dyDescent="0.25">
      <c r="A29" s="51" t="s">
        <v>96</v>
      </c>
      <c r="B29" s="67" t="s">
        <v>95</v>
      </c>
      <c r="C29" s="51" t="s">
        <v>3108</v>
      </c>
      <c r="E29" s="68"/>
      <c r="F29" s="68"/>
      <c r="H29" s="49"/>
      <c r="L29" s="49"/>
    </row>
    <row r="30" spans="1:13" outlineLevel="1" x14ac:dyDescent="0.25">
      <c r="A30" s="51" t="s">
        <v>98</v>
      </c>
      <c r="B30" s="67" t="s">
        <v>97</v>
      </c>
      <c r="C30" s="51" t="s">
        <v>3176</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233060.13206778988</v>
      </c>
      <c r="F38" s="68"/>
      <c r="H38" s="49"/>
      <c r="L38" s="49"/>
      <c r="M38" s="49"/>
    </row>
    <row r="39" spans="1:14" x14ac:dyDescent="0.25">
      <c r="A39" s="51" t="s">
        <v>106</v>
      </c>
      <c r="B39" s="68" t="s">
        <v>107</v>
      </c>
      <c r="C39" s="132">
        <v>210957.29</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2.4774014056541407E-2</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2991</v>
      </c>
      <c r="B47" s="212" t="s">
        <v>2992</v>
      </c>
      <c r="C47" s="218">
        <f>IF(OR(C38="[For completion]",C39="[For completion]"),"", C38-C39)</f>
        <v>22102.842067789868</v>
      </c>
      <c r="D47" s="129"/>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t="s">
        <v>3177</v>
      </c>
      <c r="C51" s="87"/>
      <c r="D51" s="87">
        <v>0.11687530390722141</v>
      </c>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208671.58</v>
      </c>
      <c r="E53" s="76"/>
      <c r="F53" s="139">
        <f>IF($C$58=0,"",IF(C53="[for completion]","",C53/$C$58))</f>
        <v>0.89535510143081876</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24388.554092644561</v>
      </c>
      <c r="E56" s="76"/>
      <c r="F56" s="139">
        <f>IF($C$58=0,"",IF(C56="[for completion]","",C56/$C$58))</f>
        <v>0.10464489856918122</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233060.13409264456</v>
      </c>
      <c r="D58" s="76"/>
      <c r="E58" s="76"/>
      <c r="F58" s="140">
        <f>SUM(F53:F57)</f>
        <v>1</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20.53302858842169</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6963.1707477148329</v>
      </c>
      <c r="D70" s="132" t="s">
        <v>1193</v>
      </c>
      <c r="E70" s="47"/>
      <c r="F70" s="139">
        <f t="shared" ref="F70:F76" si="1">IF($C$77=0,"",IF(C70="[for completion]","",C70/$C$77))</f>
        <v>2.9877142374954934E-2</v>
      </c>
      <c r="G70" s="139" t="str">
        <f>IF($D$77=0,"",IF(D70="[Mark as ND1 if not relevant]","",D70/$D$77))</f>
        <v/>
      </c>
      <c r="H70" s="49"/>
      <c r="L70" s="49"/>
      <c r="M70" s="49"/>
      <c r="N70" s="81"/>
    </row>
    <row r="71" spans="1:14" x14ac:dyDescent="0.25">
      <c r="A71" s="51" t="s">
        <v>151</v>
      </c>
      <c r="B71" s="47" t="s">
        <v>1536</v>
      </c>
      <c r="C71" s="132">
        <v>6369.0668299665776</v>
      </c>
      <c r="D71" s="132" t="s">
        <v>1193</v>
      </c>
      <c r="E71" s="47"/>
      <c r="F71" s="139">
        <f t="shared" si="1"/>
        <v>2.7327998029771618E-2</v>
      </c>
      <c r="G71" s="139" t="str">
        <f t="shared" ref="G71:G76" si="2">IF($D$77=0,"",IF(D71="[Mark as ND1 if not relevant]","",D71/$D$77))</f>
        <v/>
      </c>
      <c r="H71" s="49"/>
      <c r="L71" s="49"/>
      <c r="M71" s="49"/>
      <c r="N71" s="81"/>
    </row>
    <row r="72" spans="1:14" x14ac:dyDescent="0.25">
      <c r="A72" s="51" t="s">
        <v>152</v>
      </c>
      <c r="B72" s="47" t="s">
        <v>1537</v>
      </c>
      <c r="C72" s="132">
        <v>4416.1601538316936</v>
      </c>
      <c r="D72" s="132" t="s">
        <v>1193</v>
      </c>
      <c r="E72" s="47"/>
      <c r="F72" s="139">
        <f t="shared" si="1"/>
        <v>1.8948586850312851E-2</v>
      </c>
      <c r="G72" s="139" t="str">
        <f t="shared" si="2"/>
        <v/>
      </c>
      <c r="H72" s="49"/>
      <c r="L72" s="49"/>
      <c r="M72" s="49"/>
      <c r="N72" s="81"/>
    </row>
    <row r="73" spans="1:14" x14ac:dyDescent="0.25">
      <c r="A73" s="51" t="s">
        <v>153</v>
      </c>
      <c r="B73" s="47" t="s">
        <v>1538</v>
      </c>
      <c r="C73" s="132">
        <v>3855.7408194091254</v>
      </c>
      <c r="D73" s="132" t="s">
        <v>1193</v>
      </c>
      <c r="E73" s="47"/>
      <c r="F73" s="139">
        <f t="shared" si="1"/>
        <v>1.6543974231885319E-2</v>
      </c>
      <c r="G73" s="139" t="str">
        <f t="shared" si="2"/>
        <v/>
      </c>
      <c r="H73" s="49"/>
      <c r="L73" s="49"/>
      <c r="M73" s="49"/>
      <c r="N73" s="81"/>
    </row>
    <row r="74" spans="1:14" x14ac:dyDescent="0.25">
      <c r="A74" s="51" t="s">
        <v>154</v>
      </c>
      <c r="B74" s="47" t="s">
        <v>1539</v>
      </c>
      <c r="C74" s="132">
        <v>3309.788537487093</v>
      </c>
      <c r="D74" s="132" t="s">
        <v>1193</v>
      </c>
      <c r="E74" s="47"/>
      <c r="F74" s="139">
        <f t="shared" si="1"/>
        <v>1.4201435947545648E-2</v>
      </c>
      <c r="G74" s="139" t="str">
        <f t="shared" si="2"/>
        <v/>
      </c>
      <c r="H74" s="49"/>
      <c r="L74" s="49"/>
      <c r="M74" s="49"/>
      <c r="N74" s="81"/>
    </row>
    <row r="75" spans="1:14" x14ac:dyDescent="0.25">
      <c r="A75" s="51" t="s">
        <v>155</v>
      </c>
      <c r="B75" s="47" t="s">
        <v>1540</v>
      </c>
      <c r="C75" s="132">
        <v>3885.9843595596703</v>
      </c>
      <c r="D75" s="132" t="s">
        <v>1193</v>
      </c>
      <c r="E75" s="47"/>
      <c r="F75" s="139">
        <f t="shared" si="1"/>
        <v>1.6673741343412356E-2</v>
      </c>
      <c r="G75" s="139" t="str">
        <f t="shared" si="2"/>
        <v/>
      </c>
      <c r="H75" s="49"/>
      <c r="L75" s="49"/>
      <c r="M75" s="49"/>
      <c r="N75" s="81"/>
    </row>
    <row r="76" spans="1:14" x14ac:dyDescent="0.25">
      <c r="A76" s="51" t="s">
        <v>156</v>
      </c>
      <c r="B76" s="47" t="s">
        <v>1541</v>
      </c>
      <c r="C76" s="132">
        <v>204260.22061980999</v>
      </c>
      <c r="D76" s="132" t="s">
        <v>1193</v>
      </c>
      <c r="E76" s="47"/>
      <c r="F76" s="139">
        <f t="shared" si="1"/>
        <v>0.87642712122211719</v>
      </c>
      <c r="G76" s="139" t="str">
        <f t="shared" si="2"/>
        <v/>
      </c>
      <c r="H76" s="49"/>
      <c r="L76" s="49"/>
      <c r="M76" s="49"/>
      <c r="N76" s="81"/>
    </row>
    <row r="77" spans="1:14" x14ac:dyDescent="0.25">
      <c r="A77" s="51" t="s">
        <v>157</v>
      </c>
      <c r="B77" s="84" t="s">
        <v>136</v>
      </c>
      <c r="C77" s="134">
        <f>SUM(C70:C76)</f>
        <v>233060.13206777899</v>
      </c>
      <c r="D77" s="134">
        <f>SUM(D70:D76)</f>
        <v>0</v>
      </c>
      <c r="E77" s="68"/>
      <c r="F77" s="140">
        <f>SUM(F70:F76)</f>
        <v>0.99999999999999989</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6.97</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35101.29</v>
      </c>
      <c r="D93" s="132" t="s">
        <v>1193</v>
      </c>
      <c r="E93" s="47"/>
      <c r="F93" s="139">
        <f>IF($C$100=0,"",IF(C93="[for completion]","",IF(C93="","",C93/$C$100)))</f>
        <v>0.16639049703423392</v>
      </c>
      <c r="G93" s="139" t="str">
        <f>IF($D$100=0,"",IF(D93="[Mark as ND1 if not relevant]","",IF(D93="","",D93/$D$100)))</f>
        <v/>
      </c>
      <c r="H93" s="49"/>
      <c r="L93" s="49"/>
      <c r="M93" s="49"/>
      <c r="N93" s="81"/>
    </row>
    <row r="94" spans="1:14" x14ac:dyDescent="0.25">
      <c r="A94" s="51" t="s">
        <v>179</v>
      </c>
      <c r="B94" s="47" t="s">
        <v>1536</v>
      </c>
      <c r="C94" s="132">
        <v>38502.03</v>
      </c>
      <c r="D94" s="132" t="s">
        <v>1193</v>
      </c>
      <c r="E94" s="47"/>
      <c r="F94" s="139">
        <f t="shared" ref="F94:F99" si="5">IF($C$100=0,"",IF(C94="[for completion]","",IF(C94="","",C94/$C$100)))</f>
        <v>0.1825110105220345</v>
      </c>
      <c r="G94" s="139" t="str">
        <f t="shared" ref="G94:G99" si="6">IF($D$100=0,"",IF(D94="[Mark as ND1 if not relevant]","",IF(D94="","",D94/$D$100)))</f>
        <v/>
      </c>
      <c r="H94" s="49"/>
      <c r="L94" s="49"/>
      <c r="M94" s="49"/>
      <c r="N94" s="81"/>
    </row>
    <row r="95" spans="1:14" x14ac:dyDescent="0.25">
      <c r="A95" s="51" t="s">
        <v>180</v>
      </c>
      <c r="B95" s="47" t="s">
        <v>1537</v>
      </c>
      <c r="C95" s="132">
        <v>31538.74</v>
      </c>
      <c r="D95" s="132" t="s">
        <v>1193</v>
      </c>
      <c r="E95" s="47"/>
      <c r="F95" s="139">
        <f t="shared" si="5"/>
        <v>0.14950295628546628</v>
      </c>
      <c r="G95" s="139" t="str">
        <f t="shared" si="6"/>
        <v/>
      </c>
      <c r="H95" s="49"/>
      <c r="L95" s="49"/>
      <c r="M95" s="49"/>
      <c r="N95" s="81"/>
    </row>
    <row r="96" spans="1:14" x14ac:dyDescent="0.25">
      <c r="A96" s="51" t="s">
        <v>181</v>
      </c>
      <c r="B96" s="47" t="s">
        <v>1538</v>
      </c>
      <c r="C96" s="132">
        <v>29372.81</v>
      </c>
      <c r="D96" s="132" t="s">
        <v>1193</v>
      </c>
      <c r="E96" s="47"/>
      <c r="F96" s="139">
        <f t="shared" si="5"/>
        <v>0.13923580743591235</v>
      </c>
      <c r="G96" s="139" t="str">
        <f t="shared" si="6"/>
        <v/>
      </c>
      <c r="H96" s="49"/>
      <c r="L96" s="49"/>
      <c r="M96" s="49"/>
      <c r="N96" s="81"/>
    </row>
    <row r="97" spans="1:14" x14ac:dyDescent="0.25">
      <c r="A97" s="51" t="s">
        <v>182</v>
      </c>
      <c r="B97" s="47" t="s">
        <v>1539</v>
      </c>
      <c r="C97" s="132">
        <v>30874.76</v>
      </c>
      <c r="D97" s="132" t="s">
        <v>1193</v>
      </c>
      <c r="E97" s="47"/>
      <c r="F97" s="139">
        <f t="shared" si="5"/>
        <v>0.14635549469015763</v>
      </c>
      <c r="G97" s="139" t="str">
        <f t="shared" si="6"/>
        <v/>
      </c>
      <c r="H97" s="49"/>
      <c r="L97" s="49"/>
      <c r="M97" s="49"/>
    </row>
    <row r="98" spans="1:14" x14ac:dyDescent="0.25">
      <c r="A98" s="51" t="s">
        <v>183</v>
      </c>
      <c r="B98" s="47" t="s">
        <v>1540</v>
      </c>
      <c r="C98" s="132">
        <v>163.07</v>
      </c>
      <c r="D98" s="132" t="s">
        <v>1193</v>
      </c>
      <c r="E98" s="47"/>
      <c r="F98" s="139">
        <f t="shared" si="5"/>
        <v>7.7300003365609986E-4</v>
      </c>
      <c r="G98" s="139" t="str">
        <f t="shared" si="6"/>
        <v/>
      </c>
      <c r="H98" s="49"/>
      <c r="L98" s="49"/>
      <c r="M98" s="49"/>
    </row>
    <row r="99" spans="1:14" x14ac:dyDescent="0.25">
      <c r="A99" s="51" t="s">
        <v>184</v>
      </c>
      <c r="B99" s="47" t="s">
        <v>1541</v>
      </c>
      <c r="C99" s="132">
        <v>45404.6</v>
      </c>
      <c r="D99" s="132" t="s">
        <v>1193</v>
      </c>
      <c r="E99" s="47"/>
      <c r="F99" s="139">
        <f t="shared" si="5"/>
        <v>0.215231233998539</v>
      </c>
      <c r="G99" s="139" t="str">
        <f t="shared" si="6"/>
        <v/>
      </c>
      <c r="H99" s="49"/>
      <c r="L99" s="49"/>
      <c r="M99" s="49"/>
    </row>
    <row r="100" spans="1:14" x14ac:dyDescent="0.25">
      <c r="A100" s="51" t="s">
        <v>185</v>
      </c>
      <c r="B100" s="84" t="s">
        <v>136</v>
      </c>
      <c r="C100" s="134">
        <f>SUM(C93:C99)</f>
        <v>210957.30000000005</v>
      </c>
      <c r="D100" s="134">
        <f>SUM(D93:D99)</f>
        <v>0</v>
      </c>
      <c r="E100" s="68"/>
      <c r="F100" s="140">
        <f>SUM(F93:F99)</f>
        <v>0.99999999999999978</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494.41</v>
      </c>
      <c r="D112" s="132">
        <v>494.41</v>
      </c>
      <c r="E112" s="77"/>
      <c r="F112" s="139">
        <f t="shared" ref="F112:F116" si="7">IF($C$131=0,"",IF(C112="[for completion]","",IF(C112="","",C112/$C$131)))</f>
        <v>2.3693212079958373E-3</v>
      </c>
      <c r="G112" s="139">
        <f t="shared" ref="G112:G116" si="8">IF($D$131=0,"",IF(D112="[for completion]","",IF(D112="","",D112/$D$131)))</f>
        <v>2.3693212079958373E-3</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208177.17</v>
      </c>
      <c r="D118" s="132">
        <v>208177.17</v>
      </c>
      <c r="E118" s="68"/>
      <c r="F118" s="139">
        <f t="shared" si="9"/>
        <v>0.99763067879200418</v>
      </c>
      <c r="G118" s="139">
        <f t="shared" si="10"/>
        <v>0.99763067879200418</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3060</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v>0</v>
      </c>
      <c r="D129" s="132">
        <v>0</v>
      </c>
      <c r="E129" s="68"/>
      <c r="F129" s="139">
        <f t="shared" si="11"/>
        <v>0</v>
      </c>
      <c r="G129" s="139">
        <f t="shared" si="12"/>
        <v>0</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208671.58000000002</v>
      </c>
      <c r="D131" s="132">
        <f>SUM(D112:D130)</f>
        <v>208671.58000000002</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535.78</v>
      </c>
      <c r="D138" s="132">
        <v>535.78</v>
      </c>
      <c r="E138" s="77"/>
      <c r="F138" s="139">
        <f t="shared" ref="F138:F141" si="13">IF($C$157=0,"",IF(C138="[for completion]","",IF(C138="","",C138/$C$157)))</f>
        <v>2.5397557960665875E-3</v>
      </c>
      <c r="G138" s="139">
        <f t="shared" ref="G138:G141" si="14">IF($D$157=0,"",IF(D138="[for completion]","",IF(D138="","",D138/$D$157)))</f>
        <v>2.5397557960665875E-3</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210421.51</v>
      </c>
      <c r="D144" s="132">
        <v>210421.51</v>
      </c>
      <c r="E144" s="68"/>
      <c r="F144" s="139">
        <f t="shared" si="15"/>
        <v>0.99746024420393342</v>
      </c>
      <c r="G144" s="139">
        <f t="shared" si="16"/>
        <v>0.99746024420393342</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3060</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210957.29</v>
      </c>
      <c r="D157" s="132">
        <f>SUM(D138:D156)</f>
        <v>210957.29</v>
      </c>
      <c r="E157" s="68"/>
      <c r="F157" s="139">
        <f>SUM(F138:F156)</f>
        <v>1</v>
      </c>
      <c r="G157" s="139">
        <f>SUM(G138:G156)</f>
        <v>1</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95436.89</v>
      </c>
      <c r="D164" s="132">
        <v>95436.89</v>
      </c>
      <c r="E164" s="88"/>
      <c r="F164" s="139">
        <f>IF($C$167=0,"",IF(C164="[for completion]","",IF(C164="","",C164/$C$167)))</f>
        <v>0.45239910884331141</v>
      </c>
      <c r="G164" s="139">
        <f>IF($D$167=0,"",IF(D164="[for completion]","",IF(D164="","",D164/$D$167)))</f>
        <v>0.45239910884331141</v>
      </c>
      <c r="H164" s="49"/>
      <c r="L164" s="49"/>
      <c r="M164" s="49"/>
      <c r="N164" s="81"/>
    </row>
    <row r="165" spans="1:14" x14ac:dyDescent="0.25">
      <c r="A165" s="51" t="s">
        <v>258</v>
      </c>
      <c r="B165" s="49" t="s">
        <v>259</v>
      </c>
      <c r="C165" s="132">
        <v>115520.4</v>
      </c>
      <c r="D165" s="132">
        <v>115520.4</v>
      </c>
      <c r="E165" s="88"/>
      <c r="F165" s="139">
        <f>IF($C$167=0,"",IF(C165="[for completion]","",IF(C165="","",C165/$C$167)))</f>
        <v>0.54760089115668864</v>
      </c>
      <c r="G165" s="139">
        <f>IF($D$167=0,"",IF(D165="[for completion]","",IF(D165="","",D165/$D$167)))</f>
        <v>0.54760089115668864</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210957.28999999998</v>
      </c>
      <c r="D167" s="142">
        <f>SUM(D164:D166)</f>
        <v>210957.28999999998</v>
      </c>
      <c r="E167" s="88"/>
      <c r="F167" s="141">
        <f>SUM(F164:F166)</f>
        <v>1</v>
      </c>
      <c r="G167" s="141">
        <f>SUM(G164:G166)</f>
        <v>1</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1006.7069279257742</v>
      </c>
      <c r="E175" s="79"/>
      <c r="F175" s="139">
        <f>IF($C$179=0,"",IF(C175="[for completion]","",C175/$C$179))</f>
        <v>4.1277843864855883E-2</v>
      </c>
      <c r="G175" s="77"/>
      <c r="H175" s="49"/>
      <c r="L175" s="49"/>
      <c r="M175" s="49"/>
      <c r="N175" s="81"/>
    </row>
    <row r="176" spans="1:14" x14ac:dyDescent="0.25">
      <c r="A176" s="51" t="s">
        <v>271</v>
      </c>
      <c r="B176" s="68" t="s">
        <v>272</v>
      </c>
      <c r="C176" s="132">
        <v>1125.2313044299999</v>
      </c>
      <c r="E176" s="79"/>
      <c r="F176" s="139">
        <f>IF($C$179=0,"",IF(C176="[for completion]","",C176/$C$179))</f>
        <v>4.6137680001675986E-2</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22256.615860288788</v>
      </c>
      <c r="E178" s="79"/>
      <c r="F178" s="139">
        <f t="shared" ref="F178:F187" si="17">IF($C$179=0,"",IF(C178="[for completion]","",C178/$C$179))</f>
        <v>0.91258447613346816</v>
      </c>
      <c r="G178" s="77"/>
      <c r="H178" s="49"/>
      <c r="L178" s="49"/>
      <c r="M178" s="49"/>
      <c r="N178" s="81"/>
    </row>
    <row r="179" spans="1:14" x14ac:dyDescent="0.25">
      <c r="A179" s="51" t="s">
        <v>9</v>
      </c>
      <c r="B179" s="84" t="s">
        <v>136</v>
      </c>
      <c r="C179" s="134">
        <f>SUM(C174:C178)</f>
        <v>24388.554092644561</v>
      </c>
      <c r="E179" s="79"/>
      <c r="F179" s="140">
        <f>SUM(F174:F178)</f>
        <v>1</v>
      </c>
      <c r="G179" s="77"/>
      <c r="H179" s="49"/>
      <c r="L179" s="49"/>
      <c r="M179" s="49"/>
      <c r="N179" s="81"/>
    </row>
    <row r="180" spans="1:14" outlineLevel="1" x14ac:dyDescent="0.25">
      <c r="A180" s="51" t="s">
        <v>276</v>
      </c>
      <c r="B180" s="90" t="s">
        <v>277</v>
      </c>
      <c r="C180" s="132">
        <v>1006.7069279257742</v>
      </c>
      <c r="E180" s="79"/>
      <c r="F180" s="139">
        <f t="shared" si="17"/>
        <v>4.1277843864855883E-2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1125.2313044299999</v>
      </c>
      <c r="E183" s="79"/>
      <c r="F183" s="139">
        <f t="shared" si="17"/>
        <v>4.6137680001675986E-2</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24388.554092644561</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24388.554092644561</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24388.554092644561</v>
      </c>
      <c r="E217" s="88"/>
      <c r="F217" s="139">
        <f>IF($C$38=0,"",IF(C217="[for completion]","",IF(C217="","",C217/$C$38)))</f>
        <v>0.10464489947834878</v>
      </c>
      <c r="G217" s="139">
        <f>IF($C$39=0,"",IF(C217="[for completion]","",IF(C217="","",C217/$C$39)))</f>
        <v>0.11560896564723865</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24388.554092644561</v>
      </c>
      <c r="E220" s="88"/>
      <c r="F220" s="129">
        <f>SUM(F217:F219)</f>
        <v>0.10464489947834878</v>
      </c>
      <c r="G220" s="129">
        <f>SUM(G217:G219)</f>
        <v>0.11560896564723865</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51" t="str">
        <f>C30</f>
        <v>DLR Kredit A/S :: Covered Bond Label</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2765</v>
      </c>
      <c r="C239" s="70"/>
      <c r="D239" s="70"/>
      <c r="E239" s="70"/>
      <c r="F239" s="70"/>
      <c r="G239" s="70"/>
      <c r="H239" s="49"/>
      <c r="K239"/>
      <c r="L239"/>
      <c r="M239"/>
      <c r="N239"/>
    </row>
    <row r="240" spans="1:14" ht="30" outlineLevel="1" x14ac:dyDescent="0.25">
      <c r="A240" s="51" t="s">
        <v>1589</v>
      </c>
      <c r="B240" s="51" t="s">
        <v>2764</v>
      </c>
      <c r="C240" s="51" t="s">
        <v>3108</v>
      </c>
      <c r="G240"/>
      <c r="H240" s="49"/>
      <c r="K240"/>
      <c r="L240"/>
      <c r="M240"/>
      <c r="N240"/>
    </row>
    <row r="241" spans="1:14" outlineLevel="1" x14ac:dyDescent="0.25">
      <c r="A241" s="51" t="s">
        <v>1590</v>
      </c>
      <c r="B241" s="51" t="s">
        <v>3033</v>
      </c>
      <c r="C241" s="51" t="s">
        <v>3108</v>
      </c>
      <c r="G241"/>
      <c r="H241" s="49"/>
      <c r="K241"/>
      <c r="L241"/>
      <c r="M241"/>
      <c r="N241"/>
    </row>
    <row r="242" spans="1:14" outlineLevel="1" x14ac:dyDescent="0.25">
      <c r="A242" s="51" t="s">
        <v>2213</v>
      </c>
      <c r="B242" s="51" t="s">
        <v>2755</v>
      </c>
      <c r="C242" s="51" t="s">
        <v>3109</v>
      </c>
      <c r="G242"/>
      <c r="H242" s="49"/>
      <c r="K242"/>
      <c r="L242"/>
      <c r="M242"/>
      <c r="N242"/>
    </row>
    <row r="243" spans="1:14" ht="45" outlineLevel="1" x14ac:dyDescent="0.25">
      <c r="A243" s="51" t="s">
        <v>2214</v>
      </c>
      <c r="B243" s="51" t="s">
        <v>2763</v>
      </c>
      <c r="C243" s="51" t="s">
        <v>3110</v>
      </c>
      <c r="G243"/>
      <c r="H243" s="49"/>
      <c r="K243"/>
      <c r="L243"/>
      <c r="M243"/>
      <c r="N243"/>
    </row>
    <row r="244" spans="1:14" outlineLevel="1" x14ac:dyDescent="0.25">
      <c r="A244" s="51" t="s">
        <v>2760</v>
      </c>
      <c r="B244" s="51" t="s">
        <v>2756</v>
      </c>
      <c r="C244" s="225" t="s">
        <v>2758</v>
      </c>
      <c r="D244" s="225" t="s">
        <v>3042</v>
      </c>
      <c r="E244" s="164"/>
      <c r="G244"/>
      <c r="H244" s="49"/>
      <c r="K244"/>
      <c r="L244"/>
      <c r="M244"/>
      <c r="N244"/>
    </row>
    <row r="245" spans="1:14" outlineLevel="1" x14ac:dyDescent="0.25">
      <c r="A245" s="51" t="s">
        <v>2761</v>
      </c>
      <c r="B245" s="51" t="s">
        <v>2759</v>
      </c>
      <c r="C245" s="164" t="s">
        <v>2754</v>
      </c>
      <c r="G245"/>
      <c r="H245" s="49"/>
      <c r="K245"/>
      <c r="L245"/>
      <c r="M245"/>
      <c r="N245"/>
    </row>
    <row r="246" spans="1:14" outlineLevel="1" x14ac:dyDescent="0.25">
      <c r="A246" s="51" t="s">
        <v>2762</v>
      </c>
      <c r="B246" s="51" t="s">
        <v>3034</v>
      </c>
      <c r="C246" s="51" t="s">
        <v>2757</v>
      </c>
      <c r="G246"/>
      <c r="H246" s="49"/>
      <c r="K246"/>
      <c r="L246"/>
      <c r="M246"/>
      <c r="N246"/>
    </row>
    <row r="247" spans="1:14" outlineLevel="1" x14ac:dyDescent="0.25">
      <c r="A247" s="51" t="s">
        <v>1592</v>
      </c>
      <c r="D247"/>
      <c r="E247"/>
      <c r="F247"/>
      <c r="G247"/>
      <c r="H247" s="49"/>
      <c r="K247"/>
      <c r="L247"/>
      <c r="M247"/>
      <c r="N247"/>
    </row>
    <row r="248" spans="1:14" outlineLevel="1" x14ac:dyDescent="0.25">
      <c r="A248" s="51" t="s">
        <v>1593</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2986</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xr:uid="{069BD0E7-7EF5-4477-842D-A6E92A5E9D32}"/>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3071</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62454.41</v>
      </c>
      <c r="F12" s="139">
        <f>IF($C$15=0,"",IF(C12="[for completion]","",C12/$C$15))</f>
        <v>0.29929523704186262</v>
      </c>
    </row>
    <row r="13" spans="1:7" x14ac:dyDescent="0.25">
      <c r="A13" s="51" t="s">
        <v>448</v>
      </c>
      <c r="B13" s="51" t="s">
        <v>449</v>
      </c>
      <c r="C13" s="132">
        <v>146217.17000000001</v>
      </c>
      <c r="F13" s="139">
        <f>IF($C$15=0,"",IF(C13="[for completion]","",C13/$C$15))</f>
        <v>0.70070476295813733</v>
      </c>
    </row>
    <row r="14" spans="1:7" x14ac:dyDescent="0.25">
      <c r="A14" s="51" t="s">
        <v>450</v>
      </c>
      <c r="B14" s="51" t="s">
        <v>134</v>
      </c>
      <c r="C14" s="132">
        <v>0</v>
      </c>
      <c r="F14" s="139">
        <f>IF($C$15=0,"",IF(C14="[for completion]","",C14/$C$15))</f>
        <v>0</v>
      </c>
    </row>
    <row r="15" spans="1:7" x14ac:dyDescent="0.25">
      <c r="A15" s="51" t="s">
        <v>451</v>
      </c>
      <c r="B15" s="120" t="s">
        <v>136</v>
      </c>
      <c r="C15" s="132">
        <f>SUM(C12:C14)</f>
        <v>208671.58000000002</v>
      </c>
      <c r="F15" s="127">
        <f>SUM(F12:F14)</f>
        <v>1</v>
      </c>
    </row>
    <row r="16" spans="1:7" outlineLevel="1" x14ac:dyDescent="0.25">
      <c r="A16" s="51" t="s">
        <v>452</v>
      </c>
      <c r="B16" s="80" t="s">
        <v>3111</v>
      </c>
      <c r="C16" s="132">
        <v>3839.93</v>
      </c>
      <c r="F16" s="139">
        <f t="shared" ref="F16:F25" si="0">IF($C$15=0,"",IF(C16="[for completion]","",C16/$C$15))</f>
        <v>1.8401787152807294E-2</v>
      </c>
    </row>
    <row r="17" spans="1:7" outlineLevel="1" x14ac:dyDescent="0.25">
      <c r="A17" s="51" t="s">
        <v>453</v>
      </c>
      <c r="B17" s="80" t="s">
        <v>3112</v>
      </c>
      <c r="C17" s="132">
        <v>102947.26</v>
      </c>
      <c r="F17" s="139">
        <f t="shared" si="0"/>
        <v>0.49334585955595861</v>
      </c>
    </row>
    <row r="18" spans="1:7" outlineLevel="1" x14ac:dyDescent="0.25">
      <c r="A18" s="51" t="s">
        <v>454</v>
      </c>
      <c r="B18" s="80" t="s">
        <v>3113</v>
      </c>
      <c r="C18" s="132">
        <v>9302.75</v>
      </c>
      <c r="F18" s="139">
        <f t="shared" si="0"/>
        <v>4.4580819295085602E-2</v>
      </c>
    </row>
    <row r="19" spans="1:7" outlineLevel="1" x14ac:dyDescent="0.25">
      <c r="A19" s="51" t="s">
        <v>455</v>
      </c>
      <c r="B19" s="80" t="s">
        <v>3114</v>
      </c>
      <c r="C19" s="132">
        <v>801.82</v>
      </c>
      <c r="F19" s="139">
        <f t="shared" si="0"/>
        <v>3.8424973827293585E-3</v>
      </c>
    </row>
    <row r="20" spans="1:7" outlineLevel="1" x14ac:dyDescent="0.25">
      <c r="A20" s="51" t="s">
        <v>456</v>
      </c>
      <c r="B20" s="80" t="s">
        <v>3115</v>
      </c>
      <c r="C20" s="132">
        <v>408</v>
      </c>
      <c r="F20" s="139">
        <f t="shared" si="0"/>
        <v>1.9552255271177797E-3</v>
      </c>
    </row>
    <row r="21" spans="1:7" outlineLevel="1" x14ac:dyDescent="0.25">
      <c r="A21" s="51" t="s">
        <v>457</v>
      </c>
      <c r="B21" s="80" t="s">
        <v>3116</v>
      </c>
      <c r="C21" s="132">
        <v>48030.58</v>
      </c>
      <c r="F21" s="139">
        <f t="shared" si="0"/>
        <v>0.23017307867223699</v>
      </c>
    </row>
    <row r="22" spans="1:7" outlineLevel="1" x14ac:dyDescent="0.25">
      <c r="A22" s="51" t="s">
        <v>458</v>
      </c>
      <c r="B22" s="80" t="s">
        <v>3117</v>
      </c>
      <c r="C22" s="132">
        <v>3029.51</v>
      </c>
      <c r="F22" s="139">
        <f t="shared" si="0"/>
        <v>1.4518076682986729E-2</v>
      </c>
    </row>
    <row r="23" spans="1:7" outlineLevel="1" x14ac:dyDescent="0.25">
      <c r="A23" s="51" t="s">
        <v>459</v>
      </c>
      <c r="B23" s="80" t="s">
        <v>3118</v>
      </c>
      <c r="C23" s="132">
        <v>38367.550000000003</v>
      </c>
      <c r="F23" s="139">
        <f t="shared" si="0"/>
        <v>0.18386571856119555</v>
      </c>
    </row>
    <row r="24" spans="1:7" outlineLevel="1" x14ac:dyDescent="0.25">
      <c r="A24" s="51" t="s">
        <v>460</v>
      </c>
      <c r="B24" s="80" t="s">
        <v>3119</v>
      </c>
      <c r="C24" s="132">
        <v>1823.63</v>
      </c>
      <c r="F24" s="139">
        <f t="shared" si="0"/>
        <v>8.7392351176906798E-3</v>
      </c>
    </row>
    <row r="25" spans="1:7" outlineLevel="1" x14ac:dyDescent="0.25">
      <c r="A25" s="51" t="s">
        <v>461</v>
      </c>
      <c r="B25" s="80" t="s">
        <v>3120</v>
      </c>
      <c r="C25" s="132">
        <v>116.56</v>
      </c>
      <c r="F25" s="139">
        <f t="shared" si="0"/>
        <v>5.5858109666874608E-4</v>
      </c>
    </row>
    <row r="26" spans="1:7" outlineLevel="1" x14ac:dyDescent="0.25">
      <c r="A26" s="51" t="s">
        <v>462</v>
      </c>
      <c r="B26" s="80" t="s">
        <v>3121</v>
      </c>
      <c r="C26" s="135" t="s">
        <v>3121</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27379</v>
      </c>
      <c r="D28" s="133">
        <v>46714</v>
      </c>
      <c r="F28" s="133">
        <f>IF(AND(C28="[For completion]",D28="[For completion]"),"[For completion]",SUM(C28:D28))</f>
        <v>74093</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9.8000000000000004E-2</v>
      </c>
      <c r="D36" s="127">
        <v>4.9000000000000002E-2</v>
      </c>
      <c r="E36" s="147"/>
      <c r="F36" s="127">
        <v>5.6000000000000001E-2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0.92800000000000005</v>
      </c>
      <c r="D44" s="227">
        <f>SUM(D45:D71)</f>
        <v>0.995</v>
      </c>
      <c r="E44" s="227"/>
      <c r="F44" s="227">
        <f>SUM(F45:F71)</f>
        <v>0.97499999999999998</v>
      </c>
      <c r="G44" s="51"/>
    </row>
    <row r="45" spans="1:7" x14ac:dyDescent="0.25">
      <c r="A45" s="51" t="s">
        <v>489</v>
      </c>
      <c r="B45" s="51" t="s">
        <v>490</v>
      </c>
      <c r="C45" s="127" t="s">
        <v>3121</v>
      </c>
      <c r="D45" s="127" t="s">
        <v>3121</v>
      </c>
      <c r="E45" s="127"/>
      <c r="F45" s="127" t="s">
        <v>3121</v>
      </c>
      <c r="G45" s="51"/>
    </row>
    <row r="46" spans="1:7" x14ac:dyDescent="0.25">
      <c r="A46" s="51" t="s">
        <v>491</v>
      </c>
      <c r="B46" s="51" t="s">
        <v>492</v>
      </c>
      <c r="C46" s="127" t="s">
        <v>3121</v>
      </c>
      <c r="D46" s="127" t="s">
        <v>3121</v>
      </c>
      <c r="E46" s="127"/>
      <c r="F46" s="127" t="s">
        <v>3121</v>
      </c>
      <c r="G46" s="51"/>
    </row>
    <row r="47" spans="1:7" x14ac:dyDescent="0.25">
      <c r="A47" s="51" t="s">
        <v>493</v>
      </c>
      <c r="B47" s="51" t="s">
        <v>494</v>
      </c>
      <c r="C47" s="127" t="s">
        <v>3121</v>
      </c>
      <c r="D47" s="127" t="s">
        <v>3121</v>
      </c>
      <c r="E47" s="127"/>
      <c r="F47" s="127" t="s">
        <v>3121</v>
      </c>
      <c r="G47" s="51"/>
    </row>
    <row r="48" spans="1:7" x14ac:dyDescent="0.25">
      <c r="A48" s="51" t="s">
        <v>495</v>
      </c>
      <c r="B48" s="51" t="s">
        <v>496</v>
      </c>
      <c r="C48" s="127" t="s">
        <v>3121</v>
      </c>
      <c r="D48" s="127" t="s">
        <v>3121</v>
      </c>
      <c r="E48" s="127"/>
      <c r="F48" s="127" t="s">
        <v>3121</v>
      </c>
      <c r="G48" s="51"/>
    </row>
    <row r="49" spans="1:7" x14ac:dyDescent="0.25">
      <c r="A49" s="51" t="s">
        <v>497</v>
      </c>
      <c r="B49" s="51" t="s">
        <v>498</v>
      </c>
      <c r="C49" s="127" t="s">
        <v>3121</v>
      </c>
      <c r="D49" s="127" t="s">
        <v>3121</v>
      </c>
      <c r="E49" s="127"/>
      <c r="F49" s="127" t="s">
        <v>3121</v>
      </c>
      <c r="G49" s="51"/>
    </row>
    <row r="50" spans="1:7" x14ac:dyDescent="0.25">
      <c r="A50" s="51" t="s">
        <v>499</v>
      </c>
      <c r="B50" s="51" t="s">
        <v>2287</v>
      </c>
      <c r="C50" s="127" t="s">
        <v>3121</v>
      </c>
      <c r="D50" s="127" t="s">
        <v>3121</v>
      </c>
      <c r="E50" s="127"/>
      <c r="F50" s="127" t="s">
        <v>3121</v>
      </c>
      <c r="G50" s="51"/>
    </row>
    <row r="51" spans="1:7" x14ac:dyDescent="0.25">
      <c r="A51" s="51" t="s">
        <v>500</v>
      </c>
      <c r="B51" s="51" t="s">
        <v>501</v>
      </c>
      <c r="C51" s="127">
        <v>0.92800000000000005</v>
      </c>
      <c r="D51" s="127">
        <v>0.995</v>
      </c>
      <c r="E51" s="127"/>
      <c r="F51" s="127">
        <v>0.97499999999999998</v>
      </c>
      <c r="G51" s="51"/>
    </row>
    <row r="52" spans="1:7" x14ac:dyDescent="0.25">
      <c r="A52" s="51" t="s">
        <v>502</v>
      </c>
      <c r="B52" s="51" t="s">
        <v>503</v>
      </c>
      <c r="C52" s="127" t="s">
        <v>3121</v>
      </c>
      <c r="D52" s="127" t="s">
        <v>3121</v>
      </c>
      <c r="E52" s="127"/>
      <c r="F52" s="127" t="s">
        <v>3121</v>
      </c>
      <c r="G52" s="51"/>
    </row>
    <row r="53" spans="1:7" x14ac:dyDescent="0.25">
      <c r="A53" s="51" t="s">
        <v>504</v>
      </c>
      <c r="B53" s="51" t="s">
        <v>505</v>
      </c>
      <c r="C53" s="127" t="s">
        <v>3121</v>
      </c>
      <c r="D53" s="127" t="s">
        <v>3121</v>
      </c>
      <c r="E53" s="127"/>
      <c r="F53" s="127" t="s">
        <v>3121</v>
      </c>
      <c r="G53" s="51"/>
    </row>
    <row r="54" spans="1:7" x14ac:dyDescent="0.25">
      <c r="A54" s="51" t="s">
        <v>506</v>
      </c>
      <c r="B54" s="51" t="s">
        <v>507</v>
      </c>
      <c r="C54" s="127" t="s">
        <v>3121</v>
      </c>
      <c r="D54" s="127" t="s">
        <v>3121</v>
      </c>
      <c r="E54" s="127"/>
      <c r="F54" s="127" t="s">
        <v>3121</v>
      </c>
      <c r="G54" s="51"/>
    </row>
    <row r="55" spans="1:7" x14ac:dyDescent="0.25">
      <c r="A55" s="51" t="s">
        <v>508</v>
      </c>
      <c r="B55" s="51" t="s">
        <v>509</v>
      </c>
      <c r="C55" s="127" t="s">
        <v>3121</v>
      </c>
      <c r="D55" s="127" t="s">
        <v>3121</v>
      </c>
      <c r="E55" s="127"/>
      <c r="F55" s="127" t="s">
        <v>3121</v>
      </c>
      <c r="G55" s="51"/>
    </row>
    <row r="56" spans="1:7" x14ac:dyDescent="0.25">
      <c r="A56" s="51" t="s">
        <v>510</v>
      </c>
      <c r="B56" s="51" t="s">
        <v>511</v>
      </c>
      <c r="C56" s="127" t="s">
        <v>3121</v>
      </c>
      <c r="D56" s="127" t="s">
        <v>3121</v>
      </c>
      <c r="E56" s="127"/>
      <c r="F56" s="127" t="s">
        <v>3121</v>
      </c>
      <c r="G56" s="51"/>
    </row>
    <row r="57" spans="1:7" x14ac:dyDescent="0.25">
      <c r="A57" s="51" t="s">
        <v>512</v>
      </c>
      <c r="B57" s="51" t="s">
        <v>513</v>
      </c>
      <c r="C57" s="127" t="s">
        <v>3121</v>
      </c>
      <c r="D57" s="127" t="s">
        <v>3121</v>
      </c>
      <c r="E57" s="127"/>
      <c r="F57" s="127" t="s">
        <v>3121</v>
      </c>
      <c r="G57" s="51"/>
    </row>
    <row r="58" spans="1:7" x14ac:dyDescent="0.25">
      <c r="A58" s="51" t="s">
        <v>514</v>
      </c>
      <c r="B58" s="51" t="s">
        <v>515</v>
      </c>
      <c r="C58" s="127" t="s">
        <v>3121</v>
      </c>
      <c r="D58" s="127" t="s">
        <v>3121</v>
      </c>
      <c r="E58" s="127"/>
      <c r="F58" s="127" t="s">
        <v>3121</v>
      </c>
      <c r="G58" s="51"/>
    </row>
    <row r="59" spans="1:7" x14ac:dyDescent="0.25">
      <c r="A59" s="51" t="s">
        <v>516</v>
      </c>
      <c r="B59" s="51" t="s">
        <v>517</v>
      </c>
      <c r="C59" s="127" t="s">
        <v>3121</v>
      </c>
      <c r="D59" s="127" t="s">
        <v>3121</v>
      </c>
      <c r="E59" s="127"/>
      <c r="F59" s="127" t="s">
        <v>3121</v>
      </c>
      <c r="G59" s="51"/>
    </row>
    <row r="60" spans="1:7" x14ac:dyDescent="0.25">
      <c r="A60" s="51" t="s">
        <v>518</v>
      </c>
      <c r="B60" s="51" t="s">
        <v>2</v>
      </c>
      <c r="C60" s="127" t="s">
        <v>3121</v>
      </c>
      <c r="D60" s="127" t="s">
        <v>3121</v>
      </c>
      <c r="E60" s="127"/>
      <c r="F60" s="127" t="s">
        <v>3121</v>
      </c>
      <c r="G60" s="51"/>
    </row>
    <row r="61" spans="1:7" x14ac:dyDescent="0.25">
      <c r="A61" s="51" t="s">
        <v>519</v>
      </c>
      <c r="B61" s="51" t="s">
        <v>520</v>
      </c>
      <c r="C61" s="127" t="s">
        <v>3121</v>
      </c>
      <c r="D61" s="127" t="s">
        <v>3121</v>
      </c>
      <c r="E61" s="127"/>
      <c r="F61" s="127" t="s">
        <v>3121</v>
      </c>
      <c r="G61" s="51"/>
    </row>
    <row r="62" spans="1:7" x14ac:dyDescent="0.25">
      <c r="A62" s="51" t="s">
        <v>521</v>
      </c>
      <c r="B62" s="51" t="s">
        <v>522</v>
      </c>
      <c r="C62" s="127" t="s">
        <v>3121</v>
      </c>
      <c r="D62" s="127" t="s">
        <v>3121</v>
      </c>
      <c r="E62" s="127"/>
      <c r="F62" s="127" t="s">
        <v>3121</v>
      </c>
      <c r="G62" s="51"/>
    </row>
    <row r="63" spans="1:7" x14ac:dyDescent="0.25">
      <c r="A63" s="51" t="s">
        <v>523</v>
      </c>
      <c r="B63" s="51" t="s">
        <v>524</v>
      </c>
      <c r="C63" s="127" t="s">
        <v>3121</v>
      </c>
      <c r="D63" s="127" t="s">
        <v>3121</v>
      </c>
      <c r="E63" s="127"/>
      <c r="F63" s="127" t="s">
        <v>3121</v>
      </c>
      <c r="G63" s="51"/>
    </row>
    <row r="64" spans="1:7" x14ac:dyDescent="0.25">
      <c r="A64" s="51" t="s">
        <v>525</v>
      </c>
      <c r="B64" s="51" t="s">
        <v>526</v>
      </c>
      <c r="C64" s="127" t="s">
        <v>3121</v>
      </c>
      <c r="D64" s="127" t="s">
        <v>3121</v>
      </c>
      <c r="E64" s="127"/>
      <c r="F64" s="127" t="s">
        <v>3121</v>
      </c>
      <c r="G64" s="51"/>
    </row>
    <row r="65" spans="1:7" x14ac:dyDescent="0.25">
      <c r="A65" s="51" t="s">
        <v>527</v>
      </c>
      <c r="B65" s="51" t="s">
        <v>528</v>
      </c>
      <c r="C65" s="127" t="s">
        <v>3121</v>
      </c>
      <c r="D65" s="127" t="s">
        <v>3121</v>
      </c>
      <c r="E65" s="127"/>
      <c r="F65" s="127" t="s">
        <v>3121</v>
      </c>
      <c r="G65" s="51"/>
    </row>
    <row r="66" spans="1:7" x14ac:dyDescent="0.25">
      <c r="A66" s="51" t="s">
        <v>529</v>
      </c>
      <c r="B66" s="51" t="s">
        <v>530</v>
      </c>
      <c r="C66" s="127" t="s">
        <v>3121</v>
      </c>
      <c r="D66" s="127" t="s">
        <v>3121</v>
      </c>
      <c r="E66" s="127"/>
      <c r="F66" s="127" t="s">
        <v>3121</v>
      </c>
      <c r="G66" s="51"/>
    </row>
    <row r="67" spans="1:7" x14ac:dyDescent="0.25">
      <c r="A67" s="51" t="s">
        <v>531</v>
      </c>
      <c r="B67" s="51" t="s">
        <v>532</v>
      </c>
      <c r="C67" s="127" t="s">
        <v>3121</v>
      </c>
      <c r="D67" s="127" t="s">
        <v>3121</v>
      </c>
      <c r="E67" s="127"/>
      <c r="F67" s="127" t="s">
        <v>3121</v>
      </c>
      <c r="G67" s="51"/>
    </row>
    <row r="68" spans="1:7" x14ac:dyDescent="0.25">
      <c r="A68" s="51" t="s">
        <v>533</v>
      </c>
      <c r="B68" s="51" t="s">
        <v>534</v>
      </c>
      <c r="C68" s="127" t="s">
        <v>3121</v>
      </c>
      <c r="D68" s="127" t="s">
        <v>3121</v>
      </c>
      <c r="E68" s="127"/>
      <c r="F68" s="127" t="s">
        <v>3121</v>
      </c>
      <c r="G68" s="51"/>
    </row>
    <row r="69" spans="1:7" x14ac:dyDescent="0.25">
      <c r="A69" s="51" t="s">
        <v>535</v>
      </c>
      <c r="B69" s="51" t="s">
        <v>536</v>
      </c>
      <c r="C69" s="127" t="s">
        <v>3121</v>
      </c>
      <c r="D69" s="127" t="s">
        <v>3121</v>
      </c>
      <c r="E69" s="127"/>
      <c r="F69" s="127" t="s">
        <v>3121</v>
      </c>
      <c r="G69" s="51"/>
    </row>
    <row r="70" spans="1:7" x14ac:dyDescent="0.25">
      <c r="A70" s="51" t="s">
        <v>537</v>
      </c>
      <c r="B70" s="51" t="s">
        <v>538</v>
      </c>
      <c r="C70" s="127" t="s">
        <v>3121</v>
      </c>
      <c r="D70" s="127" t="s">
        <v>3121</v>
      </c>
      <c r="E70" s="127"/>
      <c r="F70" s="127" t="s">
        <v>3121</v>
      </c>
      <c r="G70" s="51"/>
    </row>
    <row r="71" spans="1:7" x14ac:dyDescent="0.25">
      <c r="A71" s="51" t="s">
        <v>539</v>
      </c>
      <c r="B71" s="51" t="s">
        <v>5</v>
      </c>
      <c r="C71" s="127" t="s">
        <v>3121</v>
      </c>
      <c r="D71" s="127" t="s">
        <v>3121</v>
      </c>
      <c r="E71" s="127"/>
      <c r="F71" s="127" t="s">
        <v>3121</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3121</v>
      </c>
      <c r="D73" s="127" t="s">
        <v>3121</v>
      </c>
      <c r="E73" s="127"/>
      <c r="F73" s="127" t="s">
        <v>3121</v>
      </c>
      <c r="G73" s="51"/>
    </row>
    <row r="74" spans="1:7" x14ac:dyDescent="0.25">
      <c r="A74" s="51" t="s">
        <v>543</v>
      </c>
      <c r="B74" s="51" t="s">
        <v>546</v>
      </c>
      <c r="C74" s="127" t="s">
        <v>3121</v>
      </c>
      <c r="D74" s="127" t="s">
        <v>3121</v>
      </c>
      <c r="E74" s="127"/>
      <c r="F74" s="127" t="s">
        <v>3121</v>
      </c>
      <c r="G74" s="51"/>
    </row>
    <row r="75" spans="1:7" x14ac:dyDescent="0.25">
      <c r="A75" s="51" t="s">
        <v>545</v>
      </c>
      <c r="B75" s="51" t="s">
        <v>1</v>
      </c>
      <c r="C75" s="127" t="s">
        <v>3121</v>
      </c>
      <c r="D75" s="127" t="s">
        <v>3121</v>
      </c>
      <c r="E75" s="127"/>
      <c r="F75" s="127" t="s">
        <v>3121</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3121</v>
      </c>
      <c r="D77" s="127" t="s">
        <v>3121</v>
      </c>
      <c r="E77" s="127"/>
      <c r="F77" s="127" t="s">
        <v>3121</v>
      </c>
      <c r="G77" s="51"/>
    </row>
    <row r="78" spans="1:7" x14ac:dyDescent="0.25">
      <c r="A78" s="51" t="s">
        <v>548</v>
      </c>
      <c r="B78" s="51" t="s">
        <v>541</v>
      </c>
      <c r="C78" s="127" t="s">
        <v>3121</v>
      </c>
      <c r="D78" s="127" t="s">
        <v>3121</v>
      </c>
      <c r="E78" s="127"/>
      <c r="F78" s="127" t="s">
        <v>3121</v>
      </c>
      <c r="G78" s="51"/>
    </row>
    <row r="79" spans="1:7" x14ac:dyDescent="0.25">
      <c r="A79" s="51" t="s">
        <v>549</v>
      </c>
      <c r="B79" s="68" t="s">
        <v>308</v>
      </c>
      <c r="C79" s="127" t="s">
        <v>3121</v>
      </c>
      <c r="D79" s="127" t="s">
        <v>3121</v>
      </c>
      <c r="E79" s="127"/>
      <c r="F79" s="127" t="s">
        <v>3121</v>
      </c>
      <c r="G79" s="51"/>
    </row>
    <row r="80" spans="1:7" x14ac:dyDescent="0.25">
      <c r="A80" s="51" t="s">
        <v>550</v>
      </c>
      <c r="B80" s="68" t="s">
        <v>310</v>
      </c>
      <c r="C80" s="127" t="s">
        <v>3121</v>
      </c>
      <c r="D80" s="127" t="s">
        <v>3121</v>
      </c>
      <c r="E80" s="127"/>
      <c r="F80" s="127" t="s">
        <v>3121</v>
      </c>
      <c r="G80" s="51"/>
    </row>
    <row r="81" spans="1:7" x14ac:dyDescent="0.25">
      <c r="A81" s="51" t="s">
        <v>551</v>
      </c>
      <c r="B81" s="68" t="s">
        <v>11</v>
      </c>
      <c r="C81" s="127" t="s">
        <v>3121</v>
      </c>
      <c r="D81" s="127" t="s">
        <v>3121</v>
      </c>
      <c r="E81" s="127"/>
      <c r="F81" s="127" t="s">
        <v>3121</v>
      </c>
      <c r="G81" s="51"/>
    </row>
    <row r="82" spans="1:7" x14ac:dyDescent="0.25">
      <c r="A82" s="51" t="s">
        <v>552</v>
      </c>
      <c r="B82" s="68" t="s">
        <v>313</v>
      </c>
      <c r="C82" s="127" t="s">
        <v>3121</v>
      </c>
      <c r="D82" s="127" t="s">
        <v>3121</v>
      </c>
      <c r="E82" s="127"/>
      <c r="F82" s="127" t="s">
        <v>3121</v>
      </c>
      <c r="G82" s="51"/>
    </row>
    <row r="83" spans="1:7" x14ac:dyDescent="0.25">
      <c r="A83" s="51" t="s">
        <v>553</v>
      </c>
      <c r="B83" s="68" t="s">
        <v>315</v>
      </c>
      <c r="C83" s="127" t="s">
        <v>3121</v>
      </c>
      <c r="D83" s="127" t="s">
        <v>3121</v>
      </c>
      <c r="E83" s="127"/>
      <c r="F83" s="127" t="s">
        <v>3121</v>
      </c>
      <c r="G83" s="51"/>
    </row>
    <row r="84" spans="1:7" x14ac:dyDescent="0.25">
      <c r="A84" s="51" t="s">
        <v>554</v>
      </c>
      <c r="B84" s="68" t="s">
        <v>317</v>
      </c>
      <c r="C84" s="127" t="s">
        <v>3121</v>
      </c>
      <c r="D84" s="127" t="s">
        <v>3121</v>
      </c>
      <c r="E84" s="127"/>
      <c r="F84" s="127" t="s">
        <v>3121</v>
      </c>
      <c r="G84" s="51"/>
    </row>
    <row r="85" spans="1:7" x14ac:dyDescent="0.25">
      <c r="A85" s="51" t="s">
        <v>555</v>
      </c>
      <c r="B85" s="68" t="s">
        <v>319</v>
      </c>
      <c r="C85" s="127" t="s">
        <v>3121</v>
      </c>
      <c r="D85" s="127" t="s">
        <v>3121</v>
      </c>
      <c r="E85" s="127"/>
      <c r="F85" s="127" t="s">
        <v>3121</v>
      </c>
      <c r="G85" s="51"/>
    </row>
    <row r="86" spans="1:7" x14ac:dyDescent="0.25">
      <c r="A86" s="51" t="s">
        <v>556</v>
      </c>
      <c r="B86" s="68" t="s">
        <v>321</v>
      </c>
      <c r="C86" s="127" t="s">
        <v>3121</v>
      </c>
      <c r="D86" s="127" t="s">
        <v>3121</v>
      </c>
      <c r="E86" s="127"/>
      <c r="F86" s="127" t="s">
        <v>3121</v>
      </c>
      <c r="G86" s="51"/>
    </row>
    <row r="87" spans="1:7" x14ac:dyDescent="0.25">
      <c r="A87" s="51" t="s">
        <v>557</v>
      </c>
      <c r="B87" s="68" t="s">
        <v>134</v>
      </c>
      <c r="C87" s="127" t="s">
        <v>3121</v>
      </c>
      <c r="D87" s="127" t="s">
        <v>3121</v>
      </c>
      <c r="E87" s="127"/>
      <c r="F87" s="127" t="s">
        <v>3121</v>
      </c>
      <c r="G87" s="51"/>
    </row>
    <row r="88" spans="1:7" outlineLevel="1" x14ac:dyDescent="0.25">
      <c r="A88" s="51" t="s">
        <v>558</v>
      </c>
      <c r="B88" s="80" t="s">
        <v>3122</v>
      </c>
      <c r="C88" s="127">
        <v>4.3999999999999997E-2</v>
      </c>
      <c r="D88" s="127">
        <v>4.0000000000000001E-3</v>
      </c>
      <c r="E88" s="127"/>
      <c r="F88" s="127">
        <v>1.6E-2</v>
      </c>
      <c r="G88" s="51"/>
    </row>
    <row r="89" spans="1:7" outlineLevel="1" x14ac:dyDescent="0.25">
      <c r="A89" s="51" t="s">
        <v>559</v>
      </c>
      <c r="B89" s="80" t="s">
        <v>3123</v>
      </c>
      <c r="C89" s="127">
        <v>2.9000000000000001E-2</v>
      </c>
      <c r="D89" s="127">
        <v>1E-3</v>
      </c>
      <c r="E89" s="127"/>
      <c r="F89" s="127">
        <v>8.9999999999999993E-3</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3064</v>
      </c>
      <c r="C98" s="70" t="s">
        <v>476</v>
      </c>
      <c r="D98" s="70" t="s">
        <v>477</v>
      </c>
      <c r="E98" s="72"/>
      <c r="F98" s="73" t="s">
        <v>445</v>
      </c>
      <c r="G98" s="73"/>
    </row>
    <row r="99" spans="1:7" x14ac:dyDescent="0.25">
      <c r="A99" s="93" t="s">
        <v>568</v>
      </c>
      <c r="B99" s="226" t="s">
        <v>501</v>
      </c>
      <c r="C99" s="227">
        <f>SUM(C100:C148)</f>
        <v>1</v>
      </c>
      <c r="D99" s="227">
        <f>SUM(D100:D148)</f>
        <v>1</v>
      </c>
      <c r="E99" s="227"/>
      <c r="F99" s="227">
        <f>SUM(F100:F148)</f>
        <v>0.999</v>
      </c>
      <c r="G99" s="51"/>
    </row>
    <row r="100" spans="1:7" x14ac:dyDescent="0.25">
      <c r="A100" s="51" t="s">
        <v>570</v>
      </c>
      <c r="B100" s="68" t="s">
        <v>3124</v>
      </c>
      <c r="C100" s="127">
        <v>9.6000000000000002E-2</v>
      </c>
      <c r="D100" s="127">
        <v>5.2999999999999999E-2</v>
      </c>
      <c r="E100" s="127"/>
      <c r="F100" s="127">
        <v>6.5000000000000002E-2</v>
      </c>
      <c r="G100" s="51"/>
    </row>
    <row r="101" spans="1:7" x14ac:dyDescent="0.25">
      <c r="A101" s="51" t="s">
        <v>571</v>
      </c>
      <c r="B101" s="68" t="s">
        <v>3125</v>
      </c>
      <c r="C101" s="127">
        <v>0.10299999999999999</v>
      </c>
      <c r="D101" s="127">
        <v>0.13300000000000001</v>
      </c>
      <c r="E101" s="127"/>
      <c r="F101" s="127">
        <v>0.124</v>
      </c>
      <c r="G101" s="51"/>
    </row>
    <row r="102" spans="1:7" x14ac:dyDescent="0.25">
      <c r="A102" s="51" t="s">
        <v>572</v>
      </c>
      <c r="B102" s="68" t="s">
        <v>3126</v>
      </c>
      <c r="C102" s="127">
        <v>0.20499999999999999</v>
      </c>
      <c r="D102" s="127">
        <v>0.219</v>
      </c>
      <c r="E102" s="127"/>
      <c r="F102" s="127">
        <v>0.215</v>
      </c>
      <c r="G102" s="51"/>
    </row>
    <row r="103" spans="1:7" x14ac:dyDescent="0.25">
      <c r="A103" s="51" t="s">
        <v>573</v>
      </c>
      <c r="B103" s="68" t="s">
        <v>3127</v>
      </c>
      <c r="C103" s="127">
        <v>0.33100000000000002</v>
      </c>
      <c r="D103" s="127">
        <v>0.311</v>
      </c>
      <c r="E103" s="127"/>
      <c r="F103" s="127">
        <v>0.316</v>
      </c>
      <c r="G103" s="51"/>
    </row>
    <row r="104" spans="1:7" x14ac:dyDescent="0.25">
      <c r="A104" s="51" t="s">
        <v>574</v>
      </c>
      <c r="B104" s="68" t="s">
        <v>3128</v>
      </c>
      <c r="C104" s="127">
        <v>0.26500000000000001</v>
      </c>
      <c r="D104" s="127">
        <v>0.28399999999999997</v>
      </c>
      <c r="E104" s="127"/>
      <c r="F104" s="127">
        <v>0.27900000000000003</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0.621</v>
      </c>
      <c r="D150" s="127">
        <v>0.35499999999999998</v>
      </c>
      <c r="E150" s="128"/>
      <c r="F150" s="127">
        <v>0.434</v>
      </c>
    </row>
    <row r="151" spans="1:7" x14ac:dyDescent="0.25">
      <c r="A151" s="51" t="s">
        <v>603</v>
      </c>
      <c r="B151" s="51" t="s">
        <v>604</v>
      </c>
      <c r="C151" s="127">
        <v>0.379</v>
      </c>
      <c r="D151" s="127">
        <v>0.64500000000000002</v>
      </c>
      <c r="E151" s="128"/>
      <c r="F151" s="127">
        <v>0.56599999999999995</v>
      </c>
    </row>
    <row r="152" spans="1:7" x14ac:dyDescent="0.25">
      <c r="A152" s="51" t="s">
        <v>605</v>
      </c>
      <c r="B152" s="51" t="s">
        <v>134</v>
      </c>
      <c r="C152" s="127">
        <v>0</v>
      </c>
      <c r="D152" s="127">
        <v>0</v>
      </c>
      <c r="E152" s="128"/>
      <c r="F152" s="127">
        <v>0</v>
      </c>
    </row>
    <row r="153" spans="1:7" outlineLevel="1" x14ac:dyDescent="0.25">
      <c r="A153" s="51" t="s">
        <v>606</v>
      </c>
      <c r="B153" s="51" t="s">
        <v>3129</v>
      </c>
      <c r="C153" s="127"/>
      <c r="D153" s="127"/>
      <c r="E153" s="128"/>
      <c r="F153" s="127"/>
    </row>
    <row r="154" spans="1:7" outlineLevel="1" x14ac:dyDescent="0.25">
      <c r="A154" s="51" t="s">
        <v>607</v>
      </c>
      <c r="B154" s="51" t="s">
        <v>3130</v>
      </c>
      <c r="C154" s="127">
        <v>0.29399999999999998</v>
      </c>
      <c r="D154" s="127">
        <v>0.188</v>
      </c>
      <c r="E154" s="128"/>
      <c r="F154" s="127">
        <v>0.22</v>
      </c>
    </row>
    <row r="155" spans="1:7" outlineLevel="1" x14ac:dyDescent="0.25">
      <c r="A155" s="51" t="s">
        <v>608</v>
      </c>
      <c r="B155" s="51" t="s">
        <v>3131</v>
      </c>
      <c r="C155" s="127"/>
      <c r="D155" s="127"/>
      <c r="E155" s="128"/>
      <c r="F155" s="127"/>
    </row>
    <row r="156" spans="1:7" outlineLevel="1" x14ac:dyDescent="0.25">
      <c r="A156" s="51" t="s">
        <v>609</v>
      </c>
      <c r="B156" s="51" t="s">
        <v>3132</v>
      </c>
      <c r="C156" s="127">
        <v>0.36499999999999999</v>
      </c>
      <c r="D156" s="127">
        <v>0.63</v>
      </c>
      <c r="E156" s="128"/>
      <c r="F156" s="127">
        <v>0.55100000000000005</v>
      </c>
    </row>
    <row r="157" spans="1:7" outlineLevel="1" x14ac:dyDescent="0.25">
      <c r="A157" s="51" t="s">
        <v>610</v>
      </c>
      <c r="B157" s="51" t="s">
        <v>3133</v>
      </c>
      <c r="C157" s="127">
        <v>0.32700000000000001</v>
      </c>
      <c r="D157" s="127">
        <v>0.16700000000000001</v>
      </c>
      <c r="E157" s="128"/>
      <c r="F157" s="127">
        <v>0.215</v>
      </c>
    </row>
    <row r="158" spans="1:7" outlineLevel="1" x14ac:dyDescent="0.25">
      <c r="A158" s="51" t="s">
        <v>611</v>
      </c>
      <c r="B158" s="51" t="s">
        <v>3134</v>
      </c>
      <c r="C158" s="127">
        <v>1.4E-2</v>
      </c>
      <c r="D158" s="127">
        <v>1.4999999999999999E-2</v>
      </c>
      <c r="E158" s="128"/>
      <c r="F158" s="127">
        <v>1.4999999999999999E-2</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v>0.30399999999999999</v>
      </c>
      <c r="D160" s="127">
        <v>0.43</v>
      </c>
      <c r="E160" s="128"/>
      <c r="F160" s="127">
        <v>0.39200000000000002</v>
      </c>
    </row>
    <row r="161" spans="1:7" x14ac:dyDescent="0.25">
      <c r="A161" s="51" t="s">
        <v>615</v>
      </c>
      <c r="B161" s="51" t="s">
        <v>616</v>
      </c>
      <c r="C161" s="127">
        <v>0.69599999999999995</v>
      </c>
      <c r="D161" s="127">
        <v>0.56999999999999995</v>
      </c>
      <c r="E161" s="128"/>
      <c r="F161" s="127">
        <v>0.60799999999999998</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v>0.11899999999999999</v>
      </c>
      <c r="D170" s="127">
        <v>0.06</v>
      </c>
      <c r="E170" s="128"/>
      <c r="F170" s="127">
        <v>7.8E-2</v>
      </c>
    </row>
    <row r="171" spans="1:7" x14ac:dyDescent="0.25">
      <c r="A171" s="51" t="s">
        <v>627</v>
      </c>
      <c r="B171" s="47" t="s">
        <v>3043</v>
      </c>
      <c r="C171" s="127">
        <v>7.3999999999999996E-2</v>
      </c>
      <c r="D171" s="127">
        <v>4.7E-2</v>
      </c>
      <c r="E171" s="128"/>
      <c r="F171" s="127">
        <v>5.5E-2</v>
      </c>
    </row>
    <row r="172" spans="1:7" x14ac:dyDescent="0.25">
      <c r="A172" s="51" t="s">
        <v>628</v>
      </c>
      <c r="B172" s="47" t="s">
        <v>3044</v>
      </c>
      <c r="C172" s="127">
        <v>8.1000000000000003E-2</v>
      </c>
      <c r="D172" s="127">
        <v>4.2000000000000003E-2</v>
      </c>
      <c r="E172" s="127"/>
      <c r="F172" s="127">
        <v>5.2999999999999999E-2</v>
      </c>
    </row>
    <row r="173" spans="1:7" x14ac:dyDescent="0.25">
      <c r="A173" s="51" t="s">
        <v>629</v>
      </c>
      <c r="B173" s="47" t="s">
        <v>3045</v>
      </c>
      <c r="C173" s="127">
        <v>0.21099999999999999</v>
      </c>
      <c r="D173" s="127">
        <v>7.5999999999999998E-2</v>
      </c>
      <c r="E173" s="127"/>
      <c r="F173" s="127">
        <v>0.11600000000000001</v>
      </c>
    </row>
    <row r="174" spans="1:7" x14ac:dyDescent="0.25">
      <c r="A174" s="51" t="s">
        <v>630</v>
      </c>
      <c r="B174" s="47" t="s">
        <v>3046</v>
      </c>
      <c r="C174" s="127">
        <v>0.51500000000000001</v>
      </c>
      <c r="D174" s="127">
        <v>0.77600000000000002</v>
      </c>
      <c r="E174" s="127"/>
      <c r="F174" s="127">
        <v>0.69799999999999995</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2E-3</v>
      </c>
      <c r="D180" s="184">
        <v>1E-3</v>
      </c>
      <c r="E180" s="128"/>
      <c r="F180" s="184">
        <v>1E-3</v>
      </c>
    </row>
    <row r="181" spans="1:7" outlineLevel="1" x14ac:dyDescent="0.25">
      <c r="A181" s="51" t="s">
        <v>2659</v>
      </c>
      <c r="B181" s="121" t="s">
        <v>2658</v>
      </c>
      <c r="C181" s="184">
        <v>2E-3</v>
      </c>
      <c r="D181" s="184">
        <v>1E-3</v>
      </c>
      <c r="E181" s="128"/>
      <c r="F181" s="184">
        <v>1E-3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2.2799999999999998</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3135</v>
      </c>
      <c r="C190" s="132">
        <v>18365.22</v>
      </c>
      <c r="D190" s="133">
        <v>20023</v>
      </c>
      <c r="E190" s="65"/>
      <c r="F190" s="139">
        <f>IF($C$214=0,"",IF(C190="[for completion]","",IF(C190="","",C190/$C$214)))</f>
        <v>0.29405806476405189</v>
      </c>
      <c r="G190" s="139">
        <f>IF($D$214=0,"",IF(D190="[for completion]","",IF(D190="","",D190/$D$214)))</f>
        <v>0.73132692939844401</v>
      </c>
    </row>
    <row r="191" spans="1:7" x14ac:dyDescent="0.25">
      <c r="A191" s="51" t="s">
        <v>649</v>
      </c>
      <c r="B191" s="68" t="s">
        <v>3136</v>
      </c>
      <c r="C191" s="132">
        <v>15426.51</v>
      </c>
      <c r="D191" s="133">
        <v>5196</v>
      </c>
      <c r="E191" s="65"/>
      <c r="F191" s="139">
        <f t="shared" ref="F191:F213" si="1">IF($C$214=0,"",IF(C191="[for completion]","",IF(C191="","",C191/$C$214)))</f>
        <v>0.24700437439155606</v>
      </c>
      <c r="G191" s="139">
        <f t="shared" ref="G191:G213" si="2">IF($D$214=0,"",IF(D191="[for completion]","",IF(D191="","",D191/$D$214)))</f>
        <v>0.1897804886957157</v>
      </c>
    </row>
    <row r="192" spans="1:7" x14ac:dyDescent="0.25">
      <c r="A192" s="51" t="s">
        <v>650</v>
      </c>
      <c r="B192" s="68" t="s">
        <v>3137</v>
      </c>
      <c r="C192" s="132">
        <v>17080.169999999998</v>
      </c>
      <c r="D192" s="133">
        <v>1859</v>
      </c>
      <c r="E192" s="65"/>
      <c r="F192" s="139">
        <f t="shared" si="1"/>
        <v>0.27348225265153453</v>
      </c>
      <c r="G192" s="139">
        <f t="shared" si="2"/>
        <v>6.78987545198875E-2</v>
      </c>
    </row>
    <row r="193" spans="1:7" x14ac:dyDescent="0.25">
      <c r="A193" s="51" t="s">
        <v>651</v>
      </c>
      <c r="B193" s="68" t="s">
        <v>3138</v>
      </c>
      <c r="C193" s="132">
        <v>7216.51</v>
      </c>
      <c r="D193" s="133">
        <v>249</v>
      </c>
      <c r="E193" s="65"/>
      <c r="F193" s="139">
        <f t="shared" si="1"/>
        <v>0.11554846415945073</v>
      </c>
      <c r="G193" s="139">
        <f t="shared" si="2"/>
        <v>9.094561525256584E-3</v>
      </c>
    </row>
    <row r="194" spans="1:7" x14ac:dyDescent="0.25">
      <c r="A194" s="51" t="s">
        <v>652</v>
      </c>
      <c r="B194" s="68" t="s">
        <v>3139</v>
      </c>
      <c r="C194" s="132">
        <v>3027.59</v>
      </c>
      <c r="D194" s="133">
        <v>43</v>
      </c>
      <c r="E194" s="65"/>
      <c r="F194" s="139">
        <f t="shared" si="1"/>
        <v>4.8476808679612647E-2</v>
      </c>
      <c r="G194" s="139">
        <f t="shared" si="2"/>
        <v>1.5705467694218196E-3</v>
      </c>
    </row>
    <row r="195" spans="1:7" x14ac:dyDescent="0.25">
      <c r="A195" s="51" t="s">
        <v>653</v>
      </c>
      <c r="B195" s="68" t="s">
        <v>3140</v>
      </c>
      <c r="C195" s="132">
        <v>1338.4</v>
      </c>
      <c r="D195" s="133">
        <v>9</v>
      </c>
      <c r="E195" s="65"/>
      <c r="F195" s="139">
        <f t="shared" si="1"/>
        <v>2.1430035353794129E-2</v>
      </c>
      <c r="G195" s="139">
        <f t="shared" si="2"/>
        <v>3.2871909127433433E-4</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62454.400000000001</v>
      </c>
      <c r="D214" s="76">
        <f>SUM(D190:D213)</f>
        <v>27379</v>
      </c>
      <c r="E214" s="121"/>
      <c r="F214" s="148">
        <f>SUM(F190:F213)</f>
        <v>1</v>
      </c>
      <c r="G214" s="148">
        <f>SUM(G190:G213)</f>
        <v>0.99999999999999989</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0.57999999999999996</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44326.82</v>
      </c>
      <c r="D241" s="133" t="s">
        <v>1193</v>
      </c>
      <c r="F241" s="139">
        <f>IF($C$249=0,"",IF(C241="[Mark as ND1 if not relevant]","",C241/$C$249))</f>
        <v>0.70974683773331615</v>
      </c>
      <c r="G241" s="139" t="str">
        <f>IF($D$249=0,"",IF(D241="[Mark as ND1 if not relevant]","",D241/$D$249))</f>
        <v/>
      </c>
    </row>
    <row r="242" spans="1:7" x14ac:dyDescent="0.25">
      <c r="A242" s="51" t="s">
        <v>712</v>
      </c>
      <c r="B242" s="51" t="s">
        <v>680</v>
      </c>
      <c r="C242" s="132">
        <v>7261.99</v>
      </c>
      <c r="D242" s="133" t="s">
        <v>1193</v>
      </c>
      <c r="F242" s="139">
        <f t="shared" ref="F242:F248" si="5">IF($C$249=0,"",IF(C242="[Mark as ND1 if not relevant]","",C242/$C$249))</f>
        <v>0.1162766568445687</v>
      </c>
      <c r="G242" s="139" t="str">
        <f t="shared" ref="G242:G248" si="6">IF($D$249=0,"",IF(D242="[Mark as ND1 if not relevant]","",D242/$D$249))</f>
        <v/>
      </c>
    </row>
    <row r="243" spans="1:7" x14ac:dyDescent="0.25">
      <c r="A243" s="51" t="s">
        <v>713</v>
      </c>
      <c r="B243" s="51" t="s">
        <v>682</v>
      </c>
      <c r="C243" s="132">
        <v>5588.26</v>
      </c>
      <c r="D243" s="133" t="s">
        <v>1193</v>
      </c>
      <c r="F243" s="139">
        <f t="shared" si="5"/>
        <v>8.9477428415383309E-2</v>
      </c>
      <c r="G243" s="139" t="str">
        <f t="shared" si="6"/>
        <v/>
      </c>
    </row>
    <row r="244" spans="1:7" x14ac:dyDescent="0.25">
      <c r="A244" s="51" t="s">
        <v>714</v>
      </c>
      <c r="B244" s="51" t="s">
        <v>684</v>
      </c>
      <c r="C244" s="132">
        <v>3549.01</v>
      </c>
      <c r="D244" s="133" t="s">
        <v>1193</v>
      </c>
      <c r="F244" s="139">
        <f t="shared" si="5"/>
        <v>5.6825610873595639E-2</v>
      </c>
      <c r="G244" s="139" t="str">
        <f t="shared" si="6"/>
        <v/>
      </c>
    </row>
    <row r="245" spans="1:7" x14ac:dyDescent="0.25">
      <c r="A245" s="51" t="s">
        <v>715</v>
      </c>
      <c r="B245" s="51" t="s">
        <v>686</v>
      </c>
      <c r="C245" s="132">
        <v>1469.25</v>
      </c>
      <c r="D245" s="133" t="s">
        <v>1193</v>
      </c>
      <c r="F245" s="139">
        <f t="shared" si="5"/>
        <v>2.3525160192851072E-2</v>
      </c>
      <c r="G245" s="139" t="str">
        <f t="shared" si="6"/>
        <v/>
      </c>
    </row>
    <row r="246" spans="1:7" x14ac:dyDescent="0.25">
      <c r="A246" s="51" t="s">
        <v>716</v>
      </c>
      <c r="B246" s="51" t="s">
        <v>688</v>
      </c>
      <c r="C246" s="132">
        <v>160.37</v>
      </c>
      <c r="D246" s="133" t="s">
        <v>1193</v>
      </c>
      <c r="F246" s="139">
        <f t="shared" si="5"/>
        <v>2.5677930509630945E-3</v>
      </c>
      <c r="G246" s="139" t="str">
        <f t="shared" si="6"/>
        <v/>
      </c>
    </row>
    <row r="247" spans="1:7" x14ac:dyDescent="0.25">
      <c r="A247" s="51" t="s">
        <v>717</v>
      </c>
      <c r="B247" s="51" t="s">
        <v>690</v>
      </c>
      <c r="C247" s="132">
        <v>32.32</v>
      </c>
      <c r="D247" s="133" t="s">
        <v>1193</v>
      </c>
      <c r="F247" s="139">
        <f t="shared" si="5"/>
        <v>5.1749748336426518E-4</v>
      </c>
      <c r="G247" s="139" t="str">
        <f t="shared" si="6"/>
        <v/>
      </c>
    </row>
    <row r="248" spans="1:7" x14ac:dyDescent="0.25">
      <c r="A248" s="51" t="s">
        <v>718</v>
      </c>
      <c r="B248" s="51" t="s">
        <v>692</v>
      </c>
      <c r="C248" s="132">
        <v>66.39</v>
      </c>
      <c r="D248" s="133" t="s">
        <v>1193</v>
      </c>
      <c r="F248" s="139">
        <f t="shared" si="5"/>
        <v>1.0630154059577217E-3</v>
      </c>
      <c r="G248" s="139" t="str">
        <f t="shared" si="6"/>
        <v/>
      </c>
    </row>
    <row r="249" spans="1:7" x14ac:dyDescent="0.25">
      <c r="A249" s="51" t="s">
        <v>719</v>
      </c>
      <c r="B249" s="78" t="s">
        <v>136</v>
      </c>
      <c r="C249" s="132">
        <f>SUM(C241:C248)</f>
        <v>62454.41</v>
      </c>
      <c r="D249" s="133">
        <f>SUM(D241:D248)</f>
        <v>0</v>
      </c>
      <c r="F249" s="127">
        <f>SUM(F241:F248)</f>
        <v>1</v>
      </c>
      <c r="G249" s="127">
        <f>SUM(G241:G248)</f>
        <v>0</v>
      </c>
    </row>
    <row r="250" spans="1:7" outlineLevel="1" x14ac:dyDescent="0.25">
      <c r="A250" s="51" t="s">
        <v>720</v>
      </c>
      <c r="B250" s="80" t="s">
        <v>695</v>
      </c>
      <c r="C250" s="132">
        <v>20.58</v>
      </c>
      <c r="D250" s="133"/>
      <c r="F250" s="139">
        <f t="shared" ref="F250:F255" si="7">IF($C$249=0,"",IF(C250="[for completion]","",C250/$C$249))</f>
        <v>3.2952036533529015E-4</v>
      </c>
      <c r="G250" s="139" t="str">
        <f t="shared" ref="G250:G255" si="8">IF($D$249=0,"",IF(D250="[for completion]","",D250/$D$249))</f>
        <v/>
      </c>
    </row>
    <row r="251" spans="1:7" outlineLevel="1" x14ac:dyDescent="0.25">
      <c r="A251" s="51" t="s">
        <v>721</v>
      </c>
      <c r="B251" s="80" t="s">
        <v>697</v>
      </c>
      <c r="C251" s="132">
        <v>13.87</v>
      </c>
      <c r="D251" s="133"/>
      <c r="F251" s="139">
        <f t="shared" si="7"/>
        <v>2.2208199549079077E-4</v>
      </c>
      <c r="G251" s="139" t="str">
        <f t="shared" si="8"/>
        <v/>
      </c>
    </row>
    <row r="252" spans="1:7" outlineLevel="1" x14ac:dyDescent="0.25">
      <c r="A252" s="51" t="s">
        <v>722</v>
      </c>
      <c r="B252" s="80" t="s">
        <v>699</v>
      </c>
      <c r="C252" s="132">
        <v>11.96</v>
      </c>
      <c r="D252" s="133"/>
      <c r="F252" s="139">
        <f t="shared" si="7"/>
        <v>1.9149968753207341E-4</v>
      </c>
      <c r="G252" s="139" t="str">
        <f t="shared" si="8"/>
        <v/>
      </c>
    </row>
    <row r="253" spans="1:7" outlineLevel="1" x14ac:dyDescent="0.25">
      <c r="A253" s="51" t="s">
        <v>723</v>
      </c>
      <c r="B253" s="80" t="s">
        <v>701</v>
      </c>
      <c r="C253" s="132">
        <v>10.41</v>
      </c>
      <c r="D253" s="133"/>
      <c r="F253" s="139">
        <f t="shared" si="7"/>
        <v>1.6668158421478962E-4</v>
      </c>
      <c r="G253" s="139" t="str">
        <f t="shared" si="8"/>
        <v/>
      </c>
    </row>
    <row r="254" spans="1:7" outlineLevel="1" x14ac:dyDescent="0.25">
      <c r="A254" s="51" t="s">
        <v>724</v>
      </c>
      <c r="B254" s="80" t="s">
        <v>703</v>
      </c>
      <c r="C254" s="132">
        <v>9.57</v>
      </c>
      <c r="D254" s="133"/>
      <c r="F254" s="139">
        <f t="shared" si="7"/>
        <v>1.5323177338477778E-4</v>
      </c>
      <c r="G254" s="139" t="str">
        <f t="shared" si="8"/>
        <v/>
      </c>
    </row>
    <row r="255" spans="1:7" outlineLevel="1" x14ac:dyDescent="0.25">
      <c r="A255" s="51" t="s">
        <v>725</v>
      </c>
      <c r="B255" s="80" t="s">
        <v>705</v>
      </c>
      <c r="C255" s="132">
        <v>0.01</v>
      </c>
      <c r="D255" s="133"/>
      <c r="F255" s="139">
        <f t="shared" si="7"/>
        <v>1.6011679559537909E-7</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0.14873</v>
      </c>
      <c r="E260" s="121"/>
      <c r="F260" s="121"/>
      <c r="G260" s="121"/>
    </row>
    <row r="261" spans="1:14" x14ac:dyDescent="0.25">
      <c r="A261" s="51" t="s">
        <v>732</v>
      </c>
      <c r="B261" s="51" t="s">
        <v>733</v>
      </c>
      <c r="C261" s="127">
        <v>1.34E-2</v>
      </c>
      <c r="E261" s="121"/>
      <c r="F261" s="121"/>
    </row>
    <row r="262" spans="1:14" x14ac:dyDescent="0.25">
      <c r="A262" s="51" t="s">
        <v>734</v>
      </c>
      <c r="B262" s="51" t="s">
        <v>735</v>
      </c>
      <c r="C262" s="127">
        <v>0.76734000000000002</v>
      </c>
      <c r="E262" s="121"/>
      <c r="F262" s="121"/>
    </row>
    <row r="263" spans="1:14" x14ac:dyDescent="0.25">
      <c r="A263" s="51" t="s">
        <v>736</v>
      </c>
      <c r="B263" s="51" t="s">
        <v>2202</v>
      </c>
      <c r="C263" s="127">
        <v>5.4260000000000003E-2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1.627E-2</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0.99328000000000005</v>
      </c>
      <c r="E277" s="49"/>
      <c r="F277" s="49"/>
    </row>
    <row r="278" spans="1:7" x14ac:dyDescent="0.25">
      <c r="A278" s="51" t="s">
        <v>752</v>
      </c>
      <c r="B278" s="51" t="s">
        <v>753</v>
      </c>
      <c r="C278" s="127">
        <v>0</v>
      </c>
      <c r="E278" s="49"/>
      <c r="F278" s="49"/>
    </row>
    <row r="279" spans="1:7" x14ac:dyDescent="0.25">
      <c r="A279" s="51" t="s">
        <v>754</v>
      </c>
      <c r="B279" s="51" t="s">
        <v>134</v>
      </c>
      <c r="C279" s="127">
        <v>6.7200000000000003E-3</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3141</v>
      </c>
      <c r="C287" s="132">
        <v>7530.83</v>
      </c>
      <c r="D287" s="133">
        <v>1250</v>
      </c>
      <c r="E287" s="57"/>
      <c r="F287" s="139">
        <f>IF($C$305=0,"",IF(C287="[For completion]","",C287/$C$305))</f>
        <v>0.12058127539152974</v>
      </c>
      <c r="G287" s="139">
        <f>IF($D$305=0,"",IF(D287="[For completion]","",D287/$D$305))</f>
        <v>4.5657096939148219E-2</v>
      </c>
    </row>
    <row r="288" spans="1:7" customFormat="1" x14ac:dyDescent="0.25">
      <c r="A288" s="51" t="s">
        <v>1975</v>
      </c>
      <c r="B288" s="68" t="s">
        <v>3107</v>
      </c>
      <c r="C288" s="132">
        <v>1846.12</v>
      </c>
      <c r="D288" s="51">
        <v>492</v>
      </c>
      <c r="E288" s="57"/>
      <c r="F288" s="139">
        <f t="shared" ref="F288:F304" si="9">IF($C$305=0,"",IF(C288="[For completion]","",C288/$C$305))</f>
        <v>2.9559491334396192E-2</v>
      </c>
      <c r="G288" s="139">
        <f t="shared" ref="G288:G304" si="10">IF($D$305=0,"",IF(D288="[For completion]","",D288/$D$305))</f>
        <v>1.797063335524874E-2</v>
      </c>
    </row>
    <row r="289" spans="1:7" customFormat="1" x14ac:dyDescent="0.25">
      <c r="A289" s="51" t="s">
        <v>1976</v>
      </c>
      <c r="B289" s="68" t="s">
        <v>3142</v>
      </c>
      <c r="C289" s="132">
        <v>5768.61</v>
      </c>
      <c r="D289" s="133">
        <v>2258</v>
      </c>
      <c r="E289" s="57"/>
      <c r="F289" s="139">
        <f t="shared" si="9"/>
        <v>9.2365164402374286E-2</v>
      </c>
      <c r="G289" s="139">
        <f t="shared" si="10"/>
        <v>8.247497991087735E-2</v>
      </c>
    </row>
    <row r="290" spans="1:7" customFormat="1" x14ac:dyDescent="0.25">
      <c r="A290" s="51" t="s">
        <v>1977</v>
      </c>
      <c r="B290" s="68" t="s">
        <v>3143</v>
      </c>
      <c r="C290" s="132">
        <v>5575.64</v>
      </c>
      <c r="D290" s="133">
        <v>2895</v>
      </c>
      <c r="E290" s="57"/>
      <c r="F290" s="139">
        <f t="shared" si="9"/>
        <v>8.9275389608320585E-2</v>
      </c>
      <c r="G290" s="139">
        <f t="shared" si="10"/>
        <v>0.10574183651106728</v>
      </c>
    </row>
    <row r="291" spans="1:7" customFormat="1" x14ac:dyDescent="0.25">
      <c r="A291" s="51" t="s">
        <v>1978</v>
      </c>
      <c r="B291" s="68" t="s">
        <v>3144</v>
      </c>
      <c r="C291" s="132">
        <v>2851.43</v>
      </c>
      <c r="D291" s="133">
        <v>1830</v>
      </c>
      <c r="E291" s="57"/>
      <c r="F291" s="139">
        <f t="shared" si="9"/>
        <v>4.5656198067101451E-2</v>
      </c>
      <c r="G291" s="139">
        <f t="shared" si="10"/>
        <v>6.6841989918912992E-2</v>
      </c>
    </row>
    <row r="292" spans="1:7" customFormat="1" x14ac:dyDescent="0.25">
      <c r="A292" s="51" t="s">
        <v>1979</v>
      </c>
      <c r="B292" s="68" t="s">
        <v>3145</v>
      </c>
      <c r="C292" s="132">
        <v>1611.41</v>
      </c>
      <c r="D292" s="133">
        <v>1080</v>
      </c>
      <c r="E292" s="57"/>
      <c r="F292" s="139">
        <f t="shared" si="9"/>
        <v>2.5801388821506389E-2</v>
      </c>
      <c r="G292" s="139">
        <f t="shared" si="10"/>
        <v>3.9447731755424063E-2</v>
      </c>
    </row>
    <row r="293" spans="1:7" customFormat="1" x14ac:dyDescent="0.25">
      <c r="A293" s="51" t="s">
        <v>1980</v>
      </c>
      <c r="B293" s="68" t="s">
        <v>3146</v>
      </c>
      <c r="C293" s="132">
        <v>974.05</v>
      </c>
      <c r="D293" s="51">
        <v>712</v>
      </c>
      <c r="E293" s="57"/>
      <c r="F293" s="139">
        <f t="shared" si="9"/>
        <v>1.5596181469389103E-2</v>
      </c>
      <c r="G293" s="139">
        <f t="shared" si="10"/>
        <v>2.6006282416538826E-2</v>
      </c>
    </row>
    <row r="294" spans="1:7" customFormat="1" x14ac:dyDescent="0.25">
      <c r="A294" s="51" t="s">
        <v>1981</v>
      </c>
      <c r="B294" s="68" t="s">
        <v>3147</v>
      </c>
      <c r="C294" s="132">
        <v>6312.4</v>
      </c>
      <c r="D294" s="133">
        <v>1176</v>
      </c>
      <c r="E294" s="57"/>
      <c r="F294" s="139">
        <f t="shared" si="9"/>
        <v>0.10107215841832737</v>
      </c>
      <c r="G294" s="139">
        <f t="shared" si="10"/>
        <v>4.2954196800350647E-2</v>
      </c>
    </row>
    <row r="295" spans="1:7" customFormat="1" x14ac:dyDescent="0.25">
      <c r="A295" s="51" t="s">
        <v>1982</v>
      </c>
      <c r="B295" s="68" t="s">
        <v>3148</v>
      </c>
      <c r="C295" s="132">
        <v>2891.7</v>
      </c>
      <c r="D295" s="133">
        <v>1131</v>
      </c>
      <c r="E295" s="57"/>
      <c r="F295" s="139">
        <f t="shared" si="9"/>
        <v>4.6300988609447633E-2</v>
      </c>
      <c r="G295" s="139">
        <f t="shared" si="10"/>
        <v>4.1310541310541307E-2</v>
      </c>
    </row>
    <row r="296" spans="1:7" customFormat="1" x14ac:dyDescent="0.25">
      <c r="A296" s="51" t="s">
        <v>1983</v>
      </c>
      <c r="B296" s="68" t="s">
        <v>3149</v>
      </c>
      <c r="C296" s="132">
        <v>7578.34</v>
      </c>
      <c r="D296" s="133">
        <v>4074</v>
      </c>
      <c r="E296" s="57"/>
      <c r="F296" s="139">
        <f t="shared" si="9"/>
        <v>0.12134199053100993</v>
      </c>
      <c r="G296" s="139">
        <f t="shared" si="10"/>
        <v>0.14880561034407189</v>
      </c>
    </row>
    <row r="297" spans="1:7" customFormat="1" x14ac:dyDescent="0.25">
      <c r="A297" s="51" t="s">
        <v>1984</v>
      </c>
      <c r="B297" s="68" t="s">
        <v>3150</v>
      </c>
      <c r="C297" s="132">
        <v>5639.73</v>
      </c>
      <c r="D297" s="133">
        <v>3648</v>
      </c>
      <c r="E297" s="57"/>
      <c r="F297" s="139">
        <f t="shared" si="9"/>
        <v>9.0301578479911507E-2</v>
      </c>
      <c r="G297" s="139">
        <f t="shared" si="10"/>
        <v>0.13324567170721016</v>
      </c>
    </row>
    <row r="298" spans="1:7" customFormat="1" x14ac:dyDescent="0.25">
      <c r="A298" s="51" t="s">
        <v>1985</v>
      </c>
      <c r="B298" s="68" t="s">
        <v>3151</v>
      </c>
      <c r="C298" s="132">
        <v>2428.87</v>
      </c>
      <c r="D298" s="133">
        <v>1785</v>
      </c>
      <c r="E298" s="57"/>
      <c r="F298" s="139">
        <f t="shared" si="9"/>
        <v>3.8890300585755461E-2</v>
      </c>
      <c r="G298" s="139">
        <f t="shared" si="10"/>
        <v>6.5198334429103666E-2</v>
      </c>
    </row>
    <row r="299" spans="1:7" customFormat="1" x14ac:dyDescent="0.25">
      <c r="A299" s="51" t="s">
        <v>1986</v>
      </c>
      <c r="B299" s="68" t="s">
        <v>3152</v>
      </c>
      <c r="C299" s="132">
        <v>1115.0899999999999</v>
      </c>
      <c r="D299" s="51">
        <v>914</v>
      </c>
      <c r="E299" s="57"/>
      <c r="F299" s="139">
        <f t="shared" si="9"/>
        <v>1.7854469477646007E-2</v>
      </c>
      <c r="G299" s="139">
        <f t="shared" si="10"/>
        <v>3.338446928190518E-2</v>
      </c>
    </row>
    <row r="300" spans="1:7" customFormat="1" x14ac:dyDescent="0.25">
      <c r="A300" s="51" t="s">
        <v>1987</v>
      </c>
      <c r="B300" s="68" t="s">
        <v>3153</v>
      </c>
      <c r="C300" s="132">
        <v>704.59</v>
      </c>
      <c r="D300" s="51">
        <v>652</v>
      </c>
      <c r="E300" s="57"/>
      <c r="F300" s="139">
        <f t="shared" si="9"/>
        <v>1.1281672913625449E-2</v>
      </c>
      <c r="G300" s="139">
        <f t="shared" si="10"/>
        <v>2.3814741763459712E-2</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9625.58</v>
      </c>
      <c r="D304" s="133">
        <v>3481</v>
      </c>
      <c r="E304" s="57"/>
      <c r="F304" s="139">
        <f t="shared" si="9"/>
        <v>0.15412175188965901</v>
      </c>
      <c r="G304" s="139">
        <f t="shared" si="10"/>
        <v>0.12714588355613995</v>
      </c>
    </row>
    <row r="305" spans="1:7" customFormat="1" x14ac:dyDescent="0.25">
      <c r="A305" s="51" t="s">
        <v>1992</v>
      </c>
      <c r="B305" s="68" t="s">
        <v>136</v>
      </c>
      <c r="C305" s="132">
        <f>SUM(C287:C304)</f>
        <v>62454.389999999992</v>
      </c>
      <c r="D305" s="51">
        <f>SUM(D287:D304)</f>
        <v>27378</v>
      </c>
      <c r="E305" s="57"/>
      <c r="F305" s="147">
        <f>SUM(F287:F304)</f>
        <v>1.0000000000000002</v>
      </c>
      <c r="G305" s="147">
        <f>SUM(G287:G304)</f>
        <v>1</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3141</v>
      </c>
      <c r="C310" s="132">
        <v>7530.83</v>
      </c>
      <c r="D310" s="133">
        <v>1250</v>
      </c>
      <c r="E310" s="57"/>
      <c r="F310" s="139">
        <f>IF($C$328=0,"",IF(C310="[For completion]","",C310/$C$328))</f>
        <v>0.12058127539152974</v>
      </c>
      <c r="G310" s="139">
        <f>IF($D$328=0,"",IF(D310="[For completion]","",D310/$D$328))</f>
        <v>4.5657096939148219E-2</v>
      </c>
    </row>
    <row r="311" spans="1:7" customFormat="1" x14ac:dyDescent="0.25">
      <c r="A311" s="51" t="s">
        <v>1997</v>
      </c>
      <c r="B311" s="68" t="s">
        <v>3107</v>
      </c>
      <c r="C311" s="132">
        <v>1846.12</v>
      </c>
      <c r="D311" s="51">
        <v>492</v>
      </c>
      <c r="E311" s="57"/>
      <c r="F311" s="139">
        <f t="shared" ref="F311:F327" si="11">IF($C$328=0,"",IF(C311="[For completion]","",C311/$C$328))</f>
        <v>2.9559491334396192E-2</v>
      </c>
      <c r="G311" s="139">
        <f t="shared" ref="G311:G327" si="12">IF($D$328=0,"",IF(D311="[For completion]","",D311/$D$328))</f>
        <v>1.797063335524874E-2</v>
      </c>
    </row>
    <row r="312" spans="1:7" customFormat="1" x14ac:dyDescent="0.25">
      <c r="A312" s="51" t="s">
        <v>1998</v>
      </c>
      <c r="B312" s="68" t="s">
        <v>3142</v>
      </c>
      <c r="C312" s="132">
        <v>5768.61</v>
      </c>
      <c r="D312" s="133">
        <v>2258</v>
      </c>
      <c r="E312" s="57"/>
      <c r="F312" s="139">
        <f t="shared" si="11"/>
        <v>9.2365164402374286E-2</v>
      </c>
      <c r="G312" s="139">
        <f t="shared" si="12"/>
        <v>8.247497991087735E-2</v>
      </c>
    </row>
    <row r="313" spans="1:7" customFormat="1" x14ac:dyDescent="0.25">
      <c r="A313" s="51" t="s">
        <v>1999</v>
      </c>
      <c r="B313" s="68" t="s">
        <v>3143</v>
      </c>
      <c r="C313" s="132">
        <v>5575.64</v>
      </c>
      <c r="D313" s="133">
        <v>2895</v>
      </c>
      <c r="E313" s="57"/>
      <c r="F313" s="139">
        <f t="shared" si="11"/>
        <v>8.9275389608320585E-2</v>
      </c>
      <c r="G313" s="139">
        <f t="shared" si="12"/>
        <v>0.10574183651106728</v>
      </c>
    </row>
    <row r="314" spans="1:7" customFormat="1" x14ac:dyDescent="0.25">
      <c r="A314" s="51" t="s">
        <v>2000</v>
      </c>
      <c r="B314" s="68" t="s">
        <v>3144</v>
      </c>
      <c r="C314" s="132">
        <v>2851.43</v>
      </c>
      <c r="D314" s="133">
        <v>1830</v>
      </c>
      <c r="E314" s="57"/>
      <c r="F314" s="139">
        <f t="shared" si="11"/>
        <v>4.5656198067101451E-2</v>
      </c>
      <c r="G314" s="139">
        <f t="shared" si="12"/>
        <v>6.6841989918912992E-2</v>
      </c>
    </row>
    <row r="315" spans="1:7" customFormat="1" x14ac:dyDescent="0.25">
      <c r="A315" s="51" t="s">
        <v>2001</v>
      </c>
      <c r="B315" s="68" t="s">
        <v>3145</v>
      </c>
      <c r="C315" s="132">
        <v>1611.41</v>
      </c>
      <c r="D315" s="133">
        <v>1080</v>
      </c>
      <c r="E315" s="57"/>
      <c r="F315" s="139">
        <f t="shared" si="11"/>
        <v>2.5801388821506389E-2</v>
      </c>
      <c r="G315" s="139">
        <f t="shared" si="12"/>
        <v>3.9447731755424063E-2</v>
      </c>
    </row>
    <row r="316" spans="1:7" customFormat="1" x14ac:dyDescent="0.25">
      <c r="A316" s="51" t="s">
        <v>2002</v>
      </c>
      <c r="B316" s="68" t="s">
        <v>3146</v>
      </c>
      <c r="C316" s="132">
        <v>974.05</v>
      </c>
      <c r="D316" s="51">
        <v>712</v>
      </c>
      <c r="E316" s="57"/>
      <c r="F316" s="139">
        <f t="shared" si="11"/>
        <v>1.5596181469389103E-2</v>
      </c>
      <c r="G316" s="139">
        <f t="shared" si="12"/>
        <v>2.6006282416538826E-2</v>
      </c>
    </row>
    <row r="317" spans="1:7" customFormat="1" x14ac:dyDescent="0.25">
      <c r="A317" s="51" t="s">
        <v>2003</v>
      </c>
      <c r="B317" s="68" t="s">
        <v>3147</v>
      </c>
      <c r="C317" s="132">
        <v>6312.4</v>
      </c>
      <c r="D317" s="133">
        <v>1176</v>
      </c>
      <c r="E317" s="57"/>
      <c r="F317" s="139">
        <f t="shared" si="11"/>
        <v>0.10107215841832737</v>
      </c>
      <c r="G317" s="139">
        <f t="shared" si="12"/>
        <v>4.2954196800350647E-2</v>
      </c>
    </row>
    <row r="318" spans="1:7" customFormat="1" x14ac:dyDescent="0.25">
      <c r="A318" s="51" t="s">
        <v>2004</v>
      </c>
      <c r="B318" s="68" t="s">
        <v>3148</v>
      </c>
      <c r="C318" s="132">
        <v>2891.7</v>
      </c>
      <c r="D318" s="133">
        <v>1131</v>
      </c>
      <c r="E318" s="57"/>
      <c r="F318" s="139">
        <f t="shared" si="11"/>
        <v>4.6300988609447633E-2</v>
      </c>
      <c r="G318" s="139">
        <f t="shared" si="12"/>
        <v>4.1310541310541307E-2</v>
      </c>
    </row>
    <row r="319" spans="1:7" customFormat="1" x14ac:dyDescent="0.25">
      <c r="A319" s="51" t="s">
        <v>2005</v>
      </c>
      <c r="B319" s="68" t="s">
        <v>3149</v>
      </c>
      <c r="C319" s="132">
        <v>7578.34</v>
      </c>
      <c r="D319" s="133">
        <v>4074</v>
      </c>
      <c r="E319" s="57"/>
      <c r="F319" s="139">
        <f t="shared" si="11"/>
        <v>0.12134199053100993</v>
      </c>
      <c r="G319" s="139">
        <f t="shared" si="12"/>
        <v>0.14880561034407189</v>
      </c>
    </row>
    <row r="320" spans="1:7" customFormat="1" x14ac:dyDescent="0.25">
      <c r="A320" s="51" t="s">
        <v>2106</v>
      </c>
      <c r="B320" s="68" t="s">
        <v>3150</v>
      </c>
      <c r="C320" s="132">
        <v>5639.73</v>
      </c>
      <c r="D320" s="133">
        <v>3648</v>
      </c>
      <c r="E320" s="57"/>
      <c r="F320" s="139">
        <f t="shared" si="11"/>
        <v>9.0301578479911507E-2</v>
      </c>
      <c r="G320" s="139">
        <f t="shared" si="12"/>
        <v>0.13324567170721016</v>
      </c>
    </row>
    <row r="321" spans="1:7" customFormat="1" x14ac:dyDescent="0.25">
      <c r="A321" s="51" t="s">
        <v>2148</v>
      </c>
      <c r="B321" s="68" t="s">
        <v>3151</v>
      </c>
      <c r="C321" s="132">
        <v>2428.87</v>
      </c>
      <c r="D321" s="133">
        <v>1785</v>
      </c>
      <c r="E321" s="57"/>
      <c r="F321" s="139">
        <f>IF($C$328=0,"",IF(C321="[For completion]","",C321/$C$328))</f>
        <v>3.8890300585755461E-2</v>
      </c>
      <c r="G321" s="139">
        <f t="shared" si="12"/>
        <v>6.5198334429103666E-2</v>
      </c>
    </row>
    <row r="322" spans="1:7" customFormat="1" x14ac:dyDescent="0.25">
      <c r="A322" s="51" t="s">
        <v>2149</v>
      </c>
      <c r="B322" s="68" t="s">
        <v>3152</v>
      </c>
      <c r="C322" s="132">
        <v>1115.0899999999999</v>
      </c>
      <c r="D322" s="51">
        <v>914</v>
      </c>
      <c r="E322" s="57"/>
      <c r="F322" s="139">
        <f t="shared" si="11"/>
        <v>1.7854469477646007E-2</v>
      </c>
      <c r="G322" s="139">
        <f t="shared" si="12"/>
        <v>3.338446928190518E-2</v>
      </c>
    </row>
    <row r="323" spans="1:7" customFormat="1" x14ac:dyDescent="0.25">
      <c r="A323" s="51" t="s">
        <v>2150</v>
      </c>
      <c r="B323" s="68" t="s">
        <v>3153</v>
      </c>
      <c r="C323" s="132">
        <v>704.59</v>
      </c>
      <c r="D323" s="51">
        <v>652</v>
      </c>
      <c r="E323" s="57"/>
      <c r="F323" s="139">
        <f t="shared" si="11"/>
        <v>1.1281672913625449E-2</v>
      </c>
      <c r="G323" s="139">
        <f t="shared" si="12"/>
        <v>2.3814741763459712E-2</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9625.58</v>
      </c>
      <c r="D327" s="133">
        <v>3481</v>
      </c>
      <c r="E327" s="57"/>
      <c r="F327" s="139">
        <f t="shared" si="11"/>
        <v>0.15412175188965901</v>
      </c>
      <c r="G327" s="139">
        <f t="shared" si="12"/>
        <v>0.12714588355613995</v>
      </c>
    </row>
    <row r="328" spans="1:7" customFormat="1" x14ac:dyDescent="0.25">
      <c r="A328" s="51" t="s">
        <v>2155</v>
      </c>
      <c r="B328" s="68" t="s">
        <v>136</v>
      </c>
      <c r="C328" s="132">
        <f>SUM(C310:C327)</f>
        <v>62454.389999999992</v>
      </c>
      <c r="D328" s="51">
        <f>SUM(D310:D327)</f>
        <v>27378</v>
      </c>
      <c r="E328" s="57"/>
      <c r="F328" s="147">
        <f>SUM(F310:F327)</f>
        <v>1.0000000000000002</v>
      </c>
      <c r="G328" s="147">
        <f>SUM(G310:G327)</f>
        <v>1</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17141.43</v>
      </c>
      <c r="D333" s="133">
        <v>9498</v>
      </c>
      <c r="E333" s="57"/>
      <c r="F333" s="139">
        <f>IF($C$346=0,"",IF(C333="[For completion]","",C333/$C$346))</f>
        <v>0.27446317224457717</v>
      </c>
      <c r="G333" s="139">
        <f>IF($D$346=0,"",IF(D333="[For completion]","",D333/$D$346))</f>
        <v>0.34690821432484753</v>
      </c>
    </row>
    <row r="334" spans="1:7" customFormat="1" x14ac:dyDescent="0.25">
      <c r="A334" s="51" t="s">
        <v>2159</v>
      </c>
      <c r="B334" s="68" t="s">
        <v>1630</v>
      </c>
      <c r="C334" s="132">
        <v>8330.16</v>
      </c>
      <c r="D334" s="133">
        <v>5000</v>
      </c>
      <c r="E334" s="57"/>
      <c r="F334" s="139">
        <f t="shared" ref="F334:F345" si="13">IF($C$346=0,"",IF(C334="[For completion]","",C334/$C$346))</f>
        <v>0.13337989531240316</v>
      </c>
      <c r="G334" s="139">
        <f t="shared" ref="G334:G345" si="14">IF($D$346=0,"",IF(D334="[For completion]","",D334/$D$346))</f>
        <v>0.1826217173746302</v>
      </c>
    </row>
    <row r="335" spans="1:7" customFormat="1" x14ac:dyDescent="0.25">
      <c r="A335" s="51" t="s">
        <v>2160</v>
      </c>
      <c r="B335" s="68" t="s">
        <v>2307</v>
      </c>
      <c r="C335" s="132">
        <v>3031.25</v>
      </c>
      <c r="D335" s="133">
        <v>2056</v>
      </c>
      <c r="E335" s="57"/>
      <c r="F335" s="139">
        <f t="shared" si="13"/>
        <v>4.8535419207520872E-2</v>
      </c>
      <c r="G335" s="139">
        <f t="shared" si="14"/>
        <v>7.5094050184447939E-2</v>
      </c>
    </row>
    <row r="336" spans="1:7" customFormat="1" x14ac:dyDescent="0.25">
      <c r="A336" s="51" t="s">
        <v>2161</v>
      </c>
      <c r="B336" s="68" t="s">
        <v>1631</v>
      </c>
      <c r="C336" s="132">
        <v>2699.42</v>
      </c>
      <c r="D336" s="133">
        <v>1876</v>
      </c>
      <c r="E336" s="57"/>
      <c r="F336" s="139">
        <f t="shared" si="13"/>
        <v>4.3222261877827961E-2</v>
      </c>
      <c r="G336" s="139">
        <f t="shared" si="14"/>
        <v>6.8519668358961242E-2</v>
      </c>
    </row>
    <row r="337" spans="1:7" customFormat="1" x14ac:dyDescent="0.25">
      <c r="A337" s="51" t="s">
        <v>2162</v>
      </c>
      <c r="B337" s="68" t="s">
        <v>1632</v>
      </c>
      <c r="C337" s="132">
        <v>2308.5700000000002</v>
      </c>
      <c r="D337" s="133">
        <v>1642</v>
      </c>
      <c r="E337" s="57"/>
      <c r="F337" s="139">
        <f t="shared" si="13"/>
        <v>3.6964094917907288E-2</v>
      </c>
      <c r="G337" s="139">
        <f t="shared" si="14"/>
        <v>5.9972971985828558E-2</v>
      </c>
    </row>
    <row r="338" spans="1:7" customFormat="1" x14ac:dyDescent="0.25">
      <c r="A338" s="51" t="s">
        <v>2163</v>
      </c>
      <c r="B338" s="68" t="s">
        <v>1633</v>
      </c>
      <c r="C338" s="132">
        <v>2122.8000000000002</v>
      </c>
      <c r="D338" s="133">
        <v>1160</v>
      </c>
      <c r="E338" s="57"/>
      <c r="F338" s="139">
        <f t="shared" si="13"/>
        <v>3.3989604253600106E-2</v>
      </c>
      <c r="G338" s="139">
        <f t="shared" si="14"/>
        <v>4.2368238430914203E-2</v>
      </c>
    </row>
    <row r="339" spans="1:7" customFormat="1" x14ac:dyDescent="0.25">
      <c r="A339" s="51" t="s">
        <v>2164</v>
      </c>
      <c r="B339" s="68" t="s">
        <v>1634</v>
      </c>
      <c r="C339" s="132">
        <v>1447.51</v>
      </c>
      <c r="D339" s="51">
        <v>372</v>
      </c>
      <c r="E339" s="57"/>
      <c r="F339" s="139">
        <f t="shared" si="13"/>
        <v>2.3177073701304261E-2</v>
      </c>
      <c r="G339" s="139">
        <f t="shared" si="14"/>
        <v>1.3587055772672486E-2</v>
      </c>
    </row>
    <row r="340" spans="1:7" customFormat="1" x14ac:dyDescent="0.25">
      <c r="A340" s="51" t="s">
        <v>2165</v>
      </c>
      <c r="B340" s="68" t="s">
        <v>1635</v>
      </c>
      <c r="C340" s="132">
        <v>1845.99</v>
      </c>
      <c r="D340" s="51">
        <v>448</v>
      </c>
      <c r="E340" s="57"/>
      <c r="F340" s="139">
        <f t="shared" si="13"/>
        <v>2.9557409815386872E-2</v>
      </c>
      <c r="G340" s="139">
        <f t="shared" si="14"/>
        <v>1.6362905876766864E-2</v>
      </c>
    </row>
    <row r="341" spans="1:7" customFormat="1" x14ac:dyDescent="0.25">
      <c r="A341" s="51" t="s">
        <v>2166</v>
      </c>
      <c r="B341" s="68" t="s">
        <v>2680</v>
      </c>
      <c r="C341" s="132">
        <v>3239.4</v>
      </c>
      <c r="D341" s="51">
        <v>663</v>
      </c>
      <c r="E341" s="57"/>
      <c r="F341" s="139">
        <f t="shared" si="13"/>
        <v>5.1868251375123506E-2</v>
      </c>
      <c r="G341" s="139">
        <f t="shared" si="14"/>
        <v>2.4215639723875963E-2</v>
      </c>
    </row>
    <row r="342" spans="1:7" customFormat="1" x14ac:dyDescent="0.25">
      <c r="A342" s="51" t="s">
        <v>2167</v>
      </c>
      <c r="B342" s="51" t="s">
        <v>2683</v>
      </c>
      <c r="C342" s="132">
        <v>888.11</v>
      </c>
      <c r="D342" s="51">
        <v>317</v>
      </c>
      <c r="F342" s="139">
        <f t="shared" si="13"/>
        <v>1.4220137287386843E-2</v>
      </c>
      <c r="G342" s="139">
        <f t="shared" si="14"/>
        <v>1.1578216881551555E-2</v>
      </c>
    </row>
    <row r="343" spans="1:7" customFormat="1" x14ac:dyDescent="0.25">
      <c r="A343" s="51" t="s">
        <v>2168</v>
      </c>
      <c r="B343" s="51" t="s">
        <v>2681</v>
      </c>
      <c r="C343" s="132">
        <v>5375.95</v>
      </c>
      <c r="D343" s="51">
        <v>943</v>
      </c>
      <c r="F343" s="139">
        <f t="shared" si="13"/>
        <v>8.6078016293170093E-2</v>
      </c>
      <c r="G343" s="139">
        <f t="shared" si="14"/>
        <v>3.4442455896855254E-2</v>
      </c>
    </row>
    <row r="344" spans="1:7" customFormat="1" x14ac:dyDescent="0.25">
      <c r="A344" s="51" t="s">
        <v>2677</v>
      </c>
      <c r="B344" s="68" t="s">
        <v>2682</v>
      </c>
      <c r="C344" s="132">
        <v>6797</v>
      </c>
      <c r="D344" s="51">
        <v>835</v>
      </c>
      <c r="E344" s="57"/>
      <c r="F344" s="139">
        <f t="shared" si="13"/>
        <v>0.10883142081765589</v>
      </c>
      <c r="G344" s="139">
        <f t="shared" si="14"/>
        <v>3.0497826801563242E-2</v>
      </c>
    </row>
    <row r="345" spans="1:7" customFormat="1" x14ac:dyDescent="0.25">
      <c r="A345" s="51" t="s">
        <v>2678</v>
      </c>
      <c r="B345" s="51" t="s">
        <v>2029</v>
      </c>
      <c r="C345" s="132">
        <v>7226.8</v>
      </c>
      <c r="D345" s="133">
        <v>2569</v>
      </c>
      <c r="F345" s="139">
        <f t="shared" si="13"/>
        <v>0.11571324289613587</v>
      </c>
      <c r="G345" s="139">
        <f t="shared" si="14"/>
        <v>9.3831038387084995E-2</v>
      </c>
    </row>
    <row r="346" spans="1:7" customFormat="1" x14ac:dyDescent="0.25">
      <c r="A346" s="51" t="s">
        <v>2679</v>
      </c>
      <c r="B346" s="68" t="s">
        <v>136</v>
      </c>
      <c r="C346" s="132">
        <f>SUM(C333:C345)</f>
        <v>62454.390000000007</v>
      </c>
      <c r="D346" s="51">
        <f>SUM(D333:D345)</f>
        <v>27379</v>
      </c>
      <c r="E346" s="57"/>
      <c r="F346" s="147">
        <f>SUM(F333:F345)</f>
        <v>0.99999999999999978</v>
      </c>
      <c r="G346" s="147">
        <f>SUM(G333:G345)</f>
        <v>1</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10778.54</v>
      </c>
      <c r="D358" s="133">
        <v>9328</v>
      </c>
      <c r="E358" s="57"/>
      <c r="F358" s="139">
        <f>IF($C$365=0,"",IF(C358="[For completion]","",C358/$C$365))</f>
        <v>0.17258252859966175</v>
      </c>
      <c r="G358" s="139">
        <f>IF($D$365=0,"",IF(D358="[For completion]","",D358/$D$365))</f>
        <v>0.34071152019869971</v>
      </c>
    </row>
    <row r="359" spans="1:7" customFormat="1" x14ac:dyDescent="0.25">
      <c r="A359" s="51" t="s">
        <v>2484</v>
      </c>
      <c r="B359" s="153" t="s">
        <v>2018</v>
      </c>
      <c r="C359" s="132">
        <v>28713.18</v>
      </c>
      <c r="D359" s="133">
        <v>10306</v>
      </c>
      <c r="E359" s="57"/>
      <c r="F359" s="139">
        <f t="shared" ref="F359:F364" si="15">IF($C$365=0,"",IF(C359="[For completion]","",C359/$C$365))</f>
        <v>0.4597462372953327</v>
      </c>
      <c r="G359" s="139">
        <f t="shared" ref="G359:G364" si="16">IF($D$365=0,"",IF(D359="[For completion]","",D359/$D$365))</f>
        <v>0.37643363284388925</v>
      </c>
    </row>
    <row r="360" spans="1:7" customFormat="1" x14ac:dyDescent="0.25">
      <c r="A360" s="51" t="s">
        <v>2485</v>
      </c>
      <c r="B360" s="68" t="s">
        <v>2019</v>
      </c>
      <c r="C360" s="132">
        <v>647.89</v>
      </c>
      <c r="D360" s="51">
        <v>247</v>
      </c>
      <c r="E360" s="57"/>
      <c r="F360" s="139">
        <f t="shared" si="15"/>
        <v>1.0373807069829015E-2</v>
      </c>
      <c r="G360" s="139">
        <f t="shared" si="16"/>
        <v>9.0218423551756879E-3</v>
      </c>
    </row>
    <row r="361" spans="1:7" customFormat="1" x14ac:dyDescent="0.25">
      <c r="A361" s="51" t="s">
        <v>2486</v>
      </c>
      <c r="B361" s="68" t="s">
        <v>2020</v>
      </c>
      <c r="C361" s="132">
        <v>12158.91</v>
      </c>
      <c r="D361" s="133">
        <v>3846</v>
      </c>
      <c r="E361" s="57"/>
      <c r="F361" s="139">
        <f t="shared" si="15"/>
        <v>0.19468457071326106</v>
      </c>
      <c r="G361" s="139">
        <f t="shared" si="16"/>
        <v>0.14047775586237124</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10155.89</v>
      </c>
      <c r="D364" s="133">
        <v>3651</v>
      </c>
      <c r="E364" s="57"/>
      <c r="F364" s="139">
        <f t="shared" si="15"/>
        <v>0.16261285632191544</v>
      </c>
      <c r="G364" s="139">
        <f t="shared" si="16"/>
        <v>0.13335524873986412</v>
      </c>
    </row>
    <row r="365" spans="1:7" customFormat="1" x14ac:dyDescent="0.25">
      <c r="A365" s="51" t="s">
        <v>2490</v>
      </c>
      <c r="B365" s="68" t="s">
        <v>136</v>
      </c>
      <c r="C365" s="132">
        <f>SUM(C358:C364)</f>
        <v>62454.41</v>
      </c>
      <c r="D365" s="51">
        <f>SUM(D358:D364)</f>
        <v>27378</v>
      </c>
      <c r="E365" s="57"/>
      <c r="F365" s="147">
        <f>SUM(F358:F364)</f>
        <v>1</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3037</v>
      </c>
      <c r="C374" s="71" t="s">
        <v>2670</v>
      </c>
      <c r="D374" s="71" t="s">
        <v>2671</v>
      </c>
      <c r="E374" s="71"/>
      <c r="F374" s="71" t="s">
        <v>2672</v>
      </c>
      <c r="G374" s="71" t="s">
        <v>3062</v>
      </c>
    </row>
    <row r="375" spans="1:7" customFormat="1" x14ac:dyDescent="0.25">
      <c r="A375" s="51" t="s">
        <v>2497</v>
      </c>
      <c r="B375" s="68" t="s">
        <v>2017</v>
      </c>
      <c r="C375" s="132">
        <v>36595.9</v>
      </c>
      <c r="D375" s="132">
        <v>20789.810000000001</v>
      </c>
      <c r="E375" s="49"/>
      <c r="F375" s="167">
        <v>20.75</v>
      </c>
      <c r="G375" s="167" t="s">
        <v>80</v>
      </c>
    </row>
    <row r="376" spans="1:7" customFormat="1" x14ac:dyDescent="0.25">
      <c r="A376" s="51" t="s">
        <v>2498</v>
      </c>
      <c r="B376" s="68" t="s">
        <v>2018</v>
      </c>
      <c r="C376" s="132">
        <v>143467.91</v>
      </c>
      <c r="D376" s="132">
        <v>87319.51</v>
      </c>
      <c r="E376" s="49"/>
      <c r="F376" s="167">
        <v>7.95</v>
      </c>
      <c r="G376" s="167" t="s">
        <v>80</v>
      </c>
    </row>
    <row r="377" spans="1:7" customFormat="1" x14ac:dyDescent="0.25">
      <c r="A377" s="51" t="s">
        <v>2499</v>
      </c>
      <c r="B377" s="68" t="s">
        <v>2019</v>
      </c>
      <c r="C377" s="132">
        <v>57.74</v>
      </c>
      <c r="D377" s="132">
        <v>33.39</v>
      </c>
      <c r="E377" s="49"/>
      <c r="F377" s="167" t="s">
        <v>3121</v>
      </c>
      <c r="G377" s="167" t="s">
        <v>80</v>
      </c>
    </row>
    <row r="378" spans="1:7" customFormat="1" x14ac:dyDescent="0.25">
      <c r="A378" s="51" t="s">
        <v>2500</v>
      </c>
      <c r="B378" s="68" t="s">
        <v>2020</v>
      </c>
      <c r="C378" s="132">
        <v>20378.21</v>
      </c>
      <c r="D378" s="132">
        <v>12197.55</v>
      </c>
      <c r="E378" s="49"/>
      <c r="F378" s="167">
        <v>8.24</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24995.09</v>
      </c>
      <c r="D381" s="132">
        <v>15831.87</v>
      </c>
      <c r="E381" s="49"/>
      <c r="F381" s="167">
        <v>11.9</v>
      </c>
      <c r="G381" s="167" t="s">
        <v>80</v>
      </c>
    </row>
    <row r="382" spans="1:7" customFormat="1" x14ac:dyDescent="0.25">
      <c r="A382" s="51" t="s">
        <v>2504</v>
      </c>
      <c r="B382" s="68" t="s">
        <v>136</v>
      </c>
      <c r="C382" s="132">
        <f>SUM(C375:C381)</f>
        <v>225494.84999999998</v>
      </c>
      <c r="D382" s="132">
        <f>SUM(D375:D381)</f>
        <v>136172.13</v>
      </c>
      <c r="E382" s="49"/>
      <c r="F382" s="167"/>
      <c r="G382" s="139"/>
    </row>
    <row r="383" spans="1:7" customFormat="1" x14ac:dyDescent="0.25">
      <c r="A383" s="51" t="s">
        <v>2505</v>
      </c>
      <c r="B383" s="68" t="s">
        <v>2669</v>
      </c>
      <c r="C383" s="51">
        <v>5</v>
      </c>
      <c r="D383" s="51">
        <v>3.22</v>
      </c>
      <c r="E383" s="49"/>
      <c r="F383" s="167">
        <v>8.4600000000000009</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3.13</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3135</v>
      </c>
      <c r="C428" s="132">
        <v>25892.75</v>
      </c>
      <c r="D428" s="133">
        <v>25227</v>
      </c>
      <c r="E428" s="65"/>
      <c r="F428" s="139">
        <f t="shared" ref="F428:F451" si="18">IF($C$452=0,"",IF(C428="[for completion]","",C428/$C$452))</f>
        <v>0.17708418395157119</v>
      </c>
      <c r="G428" s="139">
        <f t="shared" ref="G428:G451" si="19">IF($D$452=0,"",IF(D428="[for completion]","",D428/$D$452))</f>
        <v>0.54003082587661089</v>
      </c>
    </row>
    <row r="429" spans="1:7" x14ac:dyDescent="0.25">
      <c r="A429" s="51" t="s">
        <v>2053</v>
      </c>
      <c r="B429" s="68" t="s">
        <v>3136</v>
      </c>
      <c r="C429" s="132">
        <v>44122.98</v>
      </c>
      <c r="D429" s="133">
        <v>14012</v>
      </c>
      <c r="E429" s="65"/>
      <c r="F429" s="139">
        <f t="shared" si="18"/>
        <v>0.30176330852503103</v>
      </c>
      <c r="G429" s="139">
        <f t="shared" si="19"/>
        <v>0.2999529049107334</v>
      </c>
    </row>
    <row r="430" spans="1:7" x14ac:dyDescent="0.25">
      <c r="A430" s="51" t="s">
        <v>2054</v>
      </c>
      <c r="B430" s="68" t="s">
        <v>3137</v>
      </c>
      <c r="C430" s="132">
        <v>59011.54</v>
      </c>
      <c r="D430" s="133">
        <v>7021</v>
      </c>
      <c r="E430" s="65"/>
      <c r="F430" s="139">
        <f t="shared" si="18"/>
        <v>0.40358827875082798</v>
      </c>
      <c r="G430" s="139">
        <f t="shared" si="19"/>
        <v>0.15029755533672989</v>
      </c>
    </row>
    <row r="431" spans="1:7" x14ac:dyDescent="0.25">
      <c r="A431" s="51" t="s">
        <v>2055</v>
      </c>
      <c r="B431" s="68" t="s">
        <v>3138</v>
      </c>
      <c r="C431" s="132">
        <v>11415.13</v>
      </c>
      <c r="D431" s="133">
        <v>398</v>
      </c>
      <c r="E431" s="65"/>
      <c r="F431" s="139">
        <f t="shared" si="18"/>
        <v>7.8069690579451734E-2</v>
      </c>
      <c r="G431" s="139">
        <f t="shared" si="19"/>
        <v>8.519929785503276E-3</v>
      </c>
    </row>
    <row r="432" spans="1:7" x14ac:dyDescent="0.25">
      <c r="A432" s="51" t="s">
        <v>2056</v>
      </c>
      <c r="B432" s="68" t="s">
        <v>3139</v>
      </c>
      <c r="C432" s="132">
        <v>2943.29</v>
      </c>
      <c r="D432" s="133">
        <v>42</v>
      </c>
      <c r="E432" s="65"/>
      <c r="F432" s="139">
        <f t="shared" si="18"/>
        <v>2.0129577112621099E-2</v>
      </c>
      <c r="G432" s="139">
        <f t="shared" si="19"/>
        <v>8.9908806781692854E-4</v>
      </c>
    </row>
    <row r="433" spans="1:7" x14ac:dyDescent="0.25">
      <c r="A433" s="51" t="s">
        <v>2057</v>
      </c>
      <c r="B433" s="68" t="s">
        <v>3140</v>
      </c>
      <c r="C433" s="132">
        <v>2831.49</v>
      </c>
      <c r="D433" s="133">
        <v>14</v>
      </c>
      <c r="E433" s="65"/>
      <c r="F433" s="139">
        <f t="shared" si="18"/>
        <v>1.9364961080496828E-2</v>
      </c>
      <c r="G433" s="139">
        <f t="shared" si="19"/>
        <v>2.9969602260564285E-4</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146217.18000000002</v>
      </c>
      <c r="D452" s="76">
        <f>SUM(D428:D451)</f>
        <v>46714</v>
      </c>
      <c r="E452" s="121"/>
      <c r="F452" s="148">
        <f>SUM(F428:F451)</f>
        <v>0.99999999999999989</v>
      </c>
      <c r="G452" s="148">
        <f>SUM(G428:G451)</f>
        <v>1</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0.46</v>
      </c>
      <c r="G476" s="51"/>
    </row>
    <row r="477" spans="1:7" x14ac:dyDescent="0.25">
      <c r="G477" s="51"/>
    </row>
    <row r="478" spans="1:7" x14ac:dyDescent="0.25">
      <c r="B478" s="68" t="s">
        <v>676</v>
      </c>
      <c r="G478" s="51"/>
    </row>
    <row r="479" spans="1:7" x14ac:dyDescent="0.25">
      <c r="A479" s="51" t="s">
        <v>2172</v>
      </c>
      <c r="B479" s="51" t="s">
        <v>678</v>
      </c>
      <c r="C479" s="132">
        <v>121319.7</v>
      </c>
      <c r="D479" s="133" t="s">
        <v>1193</v>
      </c>
      <c r="F479" s="139">
        <f>IF($C$487=0,"",IF(C479="[Mark as ND1 if not relevant]","",C479/$C$487))</f>
        <v>0.82972266526564531</v>
      </c>
      <c r="G479" s="139" t="str">
        <f>IF($D$487=0,"",IF(D479="[Mark as ND1 if not relevant]","",D479/$D$487))</f>
        <v/>
      </c>
    </row>
    <row r="480" spans="1:7" x14ac:dyDescent="0.25">
      <c r="A480" s="51" t="s">
        <v>2173</v>
      </c>
      <c r="B480" s="51" t="s">
        <v>680</v>
      </c>
      <c r="C480" s="132">
        <v>14453.43</v>
      </c>
      <c r="D480" s="133" t="s">
        <v>1193</v>
      </c>
      <c r="F480" s="139">
        <f t="shared" ref="F480:F486" si="22">IF($C$487=0,"",IF(C480="[Mark as ND1 if not relevant]","",C480/$C$487))</f>
        <v>9.8849061296973503E-2</v>
      </c>
      <c r="G480" s="139" t="str">
        <f t="shared" ref="G480:G486" si="23">IF($D$487=0,"",IF(D480="[Mark as ND1 if not relevant]","",D480/$D$487))</f>
        <v/>
      </c>
    </row>
    <row r="481" spans="1:7" x14ac:dyDescent="0.25">
      <c r="A481" s="51" t="s">
        <v>2174</v>
      </c>
      <c r="B481" s="51" t="s">
        <v>682</v>
      </c>
      <c r="C481" s="132">
        <v>7668.63</v>
      </c>
      <c r="D481" s="133" t="s">
        <v>1193</v>
      </c>
      <c r="F481" s="139">
        <f t="shared" si="22"/>
        <v>5.2446850120269721E-2</v>
      </c>
      <c r="G481" s="139" t="str">
        <f t="shared" si="23"/>
        <v/>
      </c>
    </row>
    <row r="482" spans="1:7" x14ac:dyDescent="0.25">
      <c r="A482" s="51" t="s">
        <v>2175</v>
      </c>
      <c r="B482" s="51" t="s">
        <v>684</v>
      </c>
      <c r="C482" s="132">
        <v>2356.66</v>
      </c>
      <c r="D482" s="133" t="s">
        <v>1193</v>
      </c>
      <c r="F482" s="139">
        <f t="shared" si="22"/>
        <v>1.6117532571585123E-2</v>
      </c>
      <c r="G482" s="139" t="str">
        <f t="shared" si="23"/>
        <v/>
      </c>
    </row>
    <row r="483" spans="1:7" x14ac:dyDescent="0.25">
      <c r="A483" s="51" t="s">
        <v>2176</v>
      </c>
      <c r="B483" s="51" t="s">
        <v>686</v>
      </c>
      <c r="C483" s="132">
        <v>223.06</v>
      </c>
      <c r="D483" s="133" t="s">
        <v>1193</v>
      </c>
      <c r="F483" s="139">
        <f t="shared" si="22"/>
        <v>1.5255390321123022E-3</v>
      </c>
      <c r="G483" s="139" t="str">
        <f t="shared" si="23"/>
        <v/>
      </c>
    </row>
    <row r="484" spans="1:7" x14ac:dyDescent="0.25">
      <c r="A484" s="51" t="s">
        <v>2177</v>
      </c>
      <c r="B484" s="51" t="s">
        <v>688</v>
      </c>
      <c r="C484" s="132">
        <v>65.95</v>
      </c>
      <c r="D484" s="133" t="s">
        <v>1193</v>
      </c>
      <c r="F484" s="139">
        <f t="shared" si="22"/>
        <v>4.510414201013464E-4</v>
      </c>
      <c r="G484" s="139" t="str">
        <f t="shared" si="23"/>
        <v/>
      </c>
    </row>
    <row r="485" spans="1:7" x14ac:dyDescent="0.25">
      <c r="A485" s="51" t="s">
        <v>2178</v>
      </c>
      <c r="B485" s="51" t="s">
        <v>690</v>
      </c>
      <c r="C485" s="132">
        <v>38.950000000000003</v>
      </c>
      <c r="D485" s="133" t="s">
        <v>1193</v>
      </c>
      <c r="F485" s="139">
        <f t="shared" si="22"/>
        <v>2.6638458397190966E-4</v>
      </c>
      <c r="G485" s="139" t="str">
        <f t="shared" si="23"/>
        <v/>
      </c>
    </row>
    <row r="486" spans="1:7" x14ac:dyDescent="0.25">
      <c r="A486" s="51" t="s">
        <v>2179</v>
      </c>
      <c r="B486" s="51" t="s">
        <v>692</v>
      </c>
      <c r="C486" s="132">
        <v>90.79</v>
      </c>
      <c r="D486" s="133" t="s">
        <v>1193</v>
      </c>
      <c r="F486" s="139">
        <f t="shared" si="22"/>
        <v>6.2092570934042823E-4</v>
      </c>
      <c r="G486" s="139" t="str">
        <f t="shared" si="23"/>
        <v/>
      </c>
    </row>
    <row r="487" spans="1:7" x14ac:dyDescent="0.25">
      <c r="A487" s="51" t="s">
        <v>2180</v>
      </c>
      <c r="B487" s="78" t="s">
        <v>136</v>
      </c>
      <c r="C487" s="132">
        <f>SUM(C479:C486)</f>
        <v>146217.17000000004</v>
      </c>
      <c r="D487" s="133">
        <f>SUM(D479:D486)</f>
        <v>0</v>
      </c>
      <c r="F487" s="127">
        <f>SUM(F479:F486)</f>
        <v>0.99999999999999956</v>
      </c>
      <c r="G487" s="127">
        <f>SUM(G479:G486)</f>
        <v>0</v>
      </c>
    </row>
    <row r="488" spans="1:7" outlineLevel="1" x14ac:dyDescent="0.25">
      <c r="A488" s="51" t="s">
        <v>2181</v>
      </c>
      <c r="B488" s="80" t="s">
        <v>695</v>
      </c>
      <c r="C488" s="132">
        <v>28.42</v>
      </c>
      <c r="D488" s="133"/>
      <c r="F488" s="139">
        <f t="shared" ref="F488:F493" si="24">IF($C$487=0,"",IF(C488="[for completion]","",C488/$C$487))</f>
        <v>1.9436841788142935E-4</v>
      </c>
      <c r="G488" s="139" t="str">
        <f t="shared" ref="G488:G493" si="25">IF($D$487=0,"",IF(D488="[for completion]","",D488/$D$487))</f>
        <v/>
      </c>
    </row>
    <row r="489" spans="1:7" outlineLevel="1" x14ac:dyDescent="0.25">
      <c r="A489" s="51" t="s">
        <v>2182</v>
      </c>
      <c r="B489" s="80" t="s">
        <v>697</v>
      </c>
      <c r="C489" s="132">
        <v>22.55</v>
      </c>
      <c r="D489" s="133"/>
      <c r="F489" s="139">
        <f t="shared" si="24"/>
        <v>1.5422265387847402E-4</v>
      </c>
      <c r="G489" s="139" t="str">
        <f t="shared" si="25"/>
        <v/>
      </c>
    </row>
    <row r="490" spans="1:7" outlineLevel="1" x14ac:dyDescent="0.25">
      <c r="A490" s="51" t="s">
        <v>2183</v>
      </c>
      <c r="B490" s="80" t="s">
        <v>699</v>
      </c>
      <c r="C490" s="132">
        <v>17.54</v>
      </c>
      <c r="D490" s="133"/>
      <c r="F490" s="139">
        <f t="shared" si="24"/>
        <v>1.1995855206334519E-4</v>
      </c>
      <c r="G490" s="139" t="str">
        <f t="shared" si="25"/>
        <v/>
      </c>
    </row>
    <row r="491" spans="1:7" outlineLevel="1" x14ac:dyDescent="0.25">
      <c r="A491" s="51" t="s">
        <v>2184</v>
      </c>
      <c r="B491" s="80" t="s">
        <v>701</v>
      </c>
      <c r="C491" s="132">
        <v>11.8</v>
      </c>
      <c r="D491" s="133"/>
      <c r="F491" s="139">
        <f t="shared" si="24"/>
        <v>8.0701876530642718E-5</v>
      </c>
      <c r="G491" s="139" t="str">
        <f t="shared" si="25"/>
        <v/>
      </c>
    </row>
    <row r="492" spans="1:7" outlineLevel="1" x14ac:dyDescent="0.25">
      <c r="A492" s="51" t="s">
        <v>2185</v>
      </c>
      <c r="B492" s="80" t="s">
        <v>703</v>
      </c>
      <c r="C492" s="132">
        <v>10.47</v>
      </c>
      <c r="D492" s="133"/>
      <c r="F492" s="139">
        <f t="shared" si="24"/>
        <v>7.1605817565748245E-5</v>
      </c>
      <c r="G492" s="139" t="str">
        <f t="shared" si="25"/>
        <v/>
      </c>
    </row>
    <row r="493" spans="1:7" outlineLevel="1" x14ac:dyDescent="0.25">
      <c r="A493" s="51" t="s">
        <v>2186</v>
      </c>
      <c r="B493" s="80" t="s">
        <v>705</v>
      </c>
      <c r="C493" s="132">
        <v>0.01</v>
      </c>
      <c r="D493" s="133"/>
      <c r="F493" s="139">
        <f t="shared" si="24"/>
        <v>6.8391420788680273E-8</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0.26134000000000002</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2.0719999999999999E-2</v>
      </c>
      <c r="G502" s="51"/>
    </row>
    <row r="503" spans="1:7" x14ac:dyDescent="0.25">
      <c r="A503" s="51" t="s">
        <v>2457</v>
      </c>
      <c r="B503" s="68" t="s">
        <v>767</v>
      </c>
      <c r="C503" s="127">
        <v>0.70413000000000003</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1.2460000000000001E-2</v>
      </c>
      <c r="G507" s="51"/>
    </row>
    <row r="508" spans="1:7" x14ac:dyDescent="0.25">
      <c r="A508" s="51" t="s">
        <v>2462</v>
      </c>
      <c r="B508" s="68" t="s">
        <v>769</v>
      </c>
      <c r="C508" s="127">
        <v>0</v>
      </c>
      <c r="G508" s="51"/>
    </row>
    <row r="509" spans="1:7" x14ac:dyDescent="0.25">
      <c r="A509" s="51" t="s">
        <v>2463</v>
      </c>
      <c r="B509" s="68" t="s">
        <v>2993</v>
      </c>
      <c r="C509" s="127">
        <v>0</v>
      </c>
      <c r="G509" s="51"/>
    </row>
    <row r="510" spans="1:7" x14ac:dyDescent="0.25">
      <c r="A510" s="51" t="s">
        <v>2464</v>
      </c>
      <c r="B510" s="68" t="s">
        <v>134</v>
      </c>
      <c r="C510" s="127">
        <v>1.3500000000000001E-3</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3141</v>
      </c>
      <c r="C526" s="132">
        <v>2933.49</v>
      </c>
      <c r="D526" s="133">
        <v>354</v>
      </c>
      <c r="E526" s="57"/>
      <c r="F526" s="139">
        <f>IF($C$544=0,"",IF(C526="[for completion]","",IF(C526="","",C526/$C$544)))</f>
        <v>2.0062556269045299E-2</v>
      </c>
      <c r="G526" s="139">
        <f>IF($D$544=0,"",IF(D526="[for completion]","",IF(D526="","",D526/$D$544)))</f>
        <v>7.5777035705111738E-3</v>
      </c>
    </row>
    <row r="527" spans="1:7" customFormat="1" x14ac:dyDescent="0.25">
      <c r="A527" s="51" t="s">
        <v>2546</v>
      </c>
      <c r="B527" s="68" t="s">
        <v>3107</v>
      </c>
      <c r="C527" s="132">
        <v>1836</v>
      </c>
      <c r="D527" s="133">
        <v>268</v>
      </c>
      <c r="E527" s="57"/>
      <c r="F527" s="139">
        <f t="shared" ref="F527:F543" si="26">IF($C$544=0,"",IF(C527="[for completion]","",IF(C527="","",C527/$C$544)))</f>
        <v>1.2556665715569909E-2</v>
      </c>
      <c r="G527" s="139">
        <f t="shared" ref="G527:G543" si="27">IF($D$544=0,"",IF(D527="[for completion]","",IF(D527="","",D527/$D$544)))</f>
        <v>5.7367925336073294E-3</v>
      </c>
    </row>
    <row r="528" spans="1:7" customFormat="1" x14ac:dyDescent="0.25">
      <c r="A528" s="51" t="s">
        <v>2547</v>
      </c>
      <c r="B528" s="68" t="s">
        <v>3142</v>
      </c>
      <c r="C528" s="132">
        <v>3698.73</v>
      </c>
      <c r="D528" s="133">
        <v>891</v>
      </c>
      <c r="E528" s="57"/>
      <c r="F528" s="139">
        <f t="shared" si="26"/>
        <v>2.5296141711410616E-2</v>
      </c>
      <c r="G528" s="139">
        <f t="shared" si="27"/>
        <v>1.9072694580015412E-2</v>
      </c>
    </row>
    <row r="529" spans="1:7" customFormat="1" x14ac:dyDescent="0.25">
      <c r="A529" s="51" t="s">
        <v>2548</v>
      </c>
      <c r="B529" s="68" t="s">
        <v>3143</v>
      </c>
      <c r="C529" s="132">
        <v>3020.95</v>
      </c>
      <c r="D529" s="133">
        <v>964</v>
      </c>
      <c r="E529" s="57"/>
      <c r="F529" s="139">
        <f t="shared" si="26"/>
        <v>2.0660707676171522E-2</v>
      </c>
      <c r="G529" s="139">
        <f t="shared" si="27"/>
        <v>2.0635328367154721E-2</v>
      </c>
    </row>
    <row r="530" spans="1:7" customFormat="1" x14ac:dyDescent="0.25">
      <c r="A530" s="51" t="s">
        <v>2549</v>
      </c>
      <c r="B530" s="68" t="s">
        <v>3144</v>
      </c>
      <c r="C530" s="132">
        <v>1453.48</v>
      </c>
      <c r="D530" s="133">
        <v>551</v>
      </c>
      <c r="E530" s="57"/>
      <c r="F530" s="139">
        <f t="shared" si="26"/>
        <v>9.9405569086419131E-3</v>
      </c>
      <c r="G530" s="139">
        <f t="shared" si="27"/>
        <v>1.1794674201558353E-2</v>
      </c>
    </row>
    <row r="531" spans="1:7" customFormat="1" x14ac:dyDescent="0.25">
      <c r="A531" s="51" t="s">
        <v>2550</v>
      </c>
      <c r="B531" s="68" t="s">
        <v>3145</v>
      </c>
      <c r="C531" s="132">
        <v>864.71</v>
      </c>
      <c r="D531" s="133">
        <v>293</v>
      </c>
      <c r="E531" s="57"/>
      <c r="F531" s="139">
        <f t="shared" si="26"/>
        <v>5.9138749514762836E-3</v>
      </c>
      <c r="G531" s="139">
        <f t="shared" si="27"/>
        <v>6.2719410908468193E-3</v>
      </c>
    </row>
    <row r="532" spans="1:7" customFormat="1" x14ac:dyDescent="0.25">
      <c r="A532" s="51" t="s">
        <v>2551</v>
      </c>
      <c r="B532" s="68" t="s">
        <v>3146</v>
      </c>
      <c r="C532" s="132">
        <v>427.8</v>
      </c>
      <c r="D532" s="133">
        <v>221</v>
      </c>
      <c r="E532" s="57"/>
      <c r="F532" s="139">
        <f t="shared" si="26"/>
        <v>2.9257851814383485E-3</v>
      </c>
      <c r="G532" s="139">
        <f t="shared" si="27"/>
        <v>4.7307132459970891E-3</v>
      </c>
    </row>
    <row r="533" spans="1:7" customFormat="1" x14ac:dyDescent="0.25">
      <c r="A533" s="51" t="s">
        <v>2552</v>
      </c>
      <c r="B533" s="68" t="s">
        <v>3147</v>
      </c>
      <c r="C533" s="132">
        <v>3047.69</v>
      </c>
      <c r="D533" s="133">
        <v>508</v>
      </c>
      <c r="E533" s="57"/>
      <c r="F533" s="139">
        <f t="shared" si="26"/>
        <v>2.0843586347867787E-2</v>
      </c>
      <c r="G533" s="139">
        <f t="shared" si="27"/>
        <v>1.0874218683106431E-2</v>
      </c>
    </row>
    <row r="534" spans="1:7" customFormat="1" x14ac:dyDescent="0.25">
      <c r="A534" s="51" t="s">
        <v>2553</v>
      </c>
      <c r="B534" s="68" t="s">
        <v>3148</v>
      </c>
      <c r="C534" s="132">
        <v>2212.04</v>
      </c>
      <c r="D534" s="133">
        <v>677</v>
      </c>
      <c r="E534" s="57"/>
      <c r="F534" s="139">
        <f t="shared" si="26"/>
        <v>1.5128456878795894E-2</v>
      </c>
      <c r="G534" s="139">
        <f t="shared" si="27"/>
        <v>1.4491822930045381E-2</v>
      </c>
    </row>
    <row r="535" spans="1:7" customFormat="1" x14ac:dyDescent="0.25">
      <c r="A535" s="51" t="s">
        <v>2554</v>
      </c>
      <c r="B535" s="68" t="s">
        <v>3149</v>
      </c>
      <c r="C535" s="132">
        <v>5513.77</v>
      </c>
      <c r="D535" s="133">
        <v>2071</v>
      </c>
      <c r="E535" s="57"/>
      <c r="F535" s="139">
        <f t="shared" si="26"/>
        <v>3.7709458999203652E-2</v>
      </c>
      <c r="G535" s="139">
        <f t="shared" si="27"/>
        <v>4.4331706481719323E-2</v>
      </c>
    </row>
    <row r="536" spans="1:7" customFormat="1" x14ac:dyDescent="0.25">
      <c r="A536" s="51" t="s">
        <v>2555</v>
      </c>
      <c r="B536" s="68" t="s">
        <v>3150</v>
      </c>
      <c r="C536" s="132">
        <v>4510.1899999999996</v>
      </c>
      <c r="D536" s="133">
        <v>1966</v>
      </c>
      <c r="E536" s="57"/>
      <c r="F536" s="139">
        <f t="shared" si="26"/>
        <v>3.0845832322280092E-2</v>
      </c>
      <c r="G536" s="139">
        <f t="shared" si="27"/>
        <v>4.2084082541313468E-2</v>
      </c>
    </row>
    <row r="537" spans="1:7" customFormat="1" x14ac:dyDescent="0.25">
      <c r="A537" s="51" t="s">
        <v>2556</v>
      </c>
      <c r="B537" s="68" t="s">
        <v>3151</v>
      </c>
      <c r="C537" s="132">
        <v>2339.34</v>
      </c>
      <c r="D537" s="133">
        <v>1124</v>
      </c>
      <c r="E537" s="57"/>
      <c r="F537" s="139">
        <f t="shared" si="26"/>
        <v>1.599907972497893E-2</v>
      </c>
      <c r="G537" s="139">
        <f t="shared" si="27"/>
        <v>2.4060279133487458E-2</v>
      </c>
    </row>
    <row r="538" spans="1:7" customFormat="1" x14ac:dyDescent="0.25">
      <c r="A538" s="51" t="s">
        <v>2557</v>
      </c>
      <c r="B538" s="68" t="s">
        <v>3152</v>
      </c>
      <c r="C538" s="132">
        <v>1231.8800000000001</v>
      </c>
      <c r="D538" s="133">
        <v>654</v>
      </c>
      <c r="E538" s="57"/>
      <c r="F538" s="139">
        <f t="shared" si="26"/>
        <v>8.4250029203138677E-3</v>
      </c>
      <c r="G538" s="139">
        <f t="shared" si="27"/>
        <v>1.3999486257385049E-2</v>
      </c>
    </row>
    <row r="539" spans="1:7" customFormat="1" x14ac:dyDescent="0.25">
      <c r="A539" s="51" t="s">
        <v>2558</v>
      </c>
      <c r="B539" s="68" t="s">
        <v>3153</v>
      </c>
      <c r="C539" s="132">
        <v>1002.29</v>
      </c>
      <c r="D539" s="133">
        <v>556</v>
      </c>
      <c r="E539" s="57"/>
      <c r="F539" s="139">
        <f t="shared" si="26"/>
        <v>6.8548041830384333E-3</v>
      </c>
      <c r="G539" s="139">
        <f t="shared" si="27"/>
        <v>1.190170391300625E-2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112124.8</v>
      </c>
      <c r="D543" s="133">
        <v>35618</v>
      </c>
      <c r="E543" s="57"/>
      <c r="F543" s="139">
        <f t="shared" si="26"/>
        <v>0.76683749020976744</v>
      </c>
      <c r="G543" s="139">
        <f t="shared" si="27"/>
        <v>0.76243685247024573</v>
      </c>
    </row>
    <row r="544" spans="1:7" customFormat="1" x14ac:dyDescent="0.25">
      <c r="A544" s="51" t="s">
        <v>2563</v>
      </c>
      <c r="B544" s="68" t="s">
        <v>136</v>
      </c>
      <c r="C544" s="132">
        <f>SUM(C526:C543)</f>
        <v>146217.16</v>
      </c>
      <c r="D544" s="133">
        <f>SUM(D526:D543)</f>
        <v>46716</v>
      </c>
      <c r="E544" s="57"/>
      <c r="F544" s="127">
        <f>SUM(F526:F543)</f>
        <v>1</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3141</v>
      </c>
      <c r="C549" s="132">
        <v>2933.49</v>
      </c>
      <c r="D549" s="133">
        <v>354</v>
      </c>
      <c r="E549" s="57"/>
      <c r="F549" s="139">
        <f>IF($C$567=0,"",IF(C549="[for completion]","",IF(C549="","",C549/$C$567)))</f>
        <v>2.0062556269045299E-2</v>
      </c>
      <c r="G549" s="139">
        <f>IF($D$567=0,"",IF(D549="[for completion]","",IF(D549="","",D549/$D$567)))</f>
        <v>7.5777035705111738E-3</v>
      </c>
    </row>
    <row r="550" spans="1:7" customFormat="1" x14ac:dyDescent="0.25">
      <c r="A550" s="51" t="s">
        <v>2568</v>
      </c>
      <c r="B550" s="68" t="s">
        <v>3107</v>
      </c>
      <c r="C550" s="132">
        <v>1836</v>
      </c>
      <c r="D550" s="133">
        <v>268</v>
      </c>
      <c r="E550" s="57"/>
      <c r="F550" s="139">
        <f t="shared" ref="F550:F566" si="28">IF($C$567=0,"",IF(C550="[for completion]","",IF(C550="","",C550/$C$567)))</f>
        <v>1.2556665715569909E-2</v>
      </c>
      <c r="G550" s="139">
        <f t="shared" ref="G550:G566" si="29">IF($D$567=0,"",IF(D550="[for completion]","",IF(D550="","",D550/$D$567)))</f>
        <v>5.7367925336073294E-3</v>
      </c>
    </row>
    <row r="551" spans="1:7" customFormat="1" x14ac:dyDescent="0.25">
      <c r="A551" s="51" t="s">
        <v>2569</v>
      </c>
      <c r="B551" s="68" t="s">
        <v>3142</v>
      </c>
      <c r="C551" s="132">
        <v>3698.73</v>
      </c>
      <c r="D551" s="133">
        <v>891</v>
      </c>
      <c r="E551" s="57"/>
      <c r="F551" s="139">
        <f t="shared" si="28"/>
        <v>2.5296141711410616E-2</v>
      </c>
      <c r="G551" s="139">
        <f t="shared" si="29"/>
        <v>1.9072694580015412E-2</v>
      </c>
    </row>
    <row r="552" spans="1:7" customFormat="1" x14ac:dyDescent="0.25">
      <c r="A552" s="51" t="s">
        <v>2570</v>
      </c>
      <c r="B552" s="68" t="s">
        <v>3143</v>
      </c>
      <c r="C552" s="132">
        <v>3020.95</v>
      </c>
      <c r="D552" s="133">
        <v>964</v>
      </c>
      <c r="E552" s="57"/>
      <c r="F552" s="139">
        <f t="shared" si="28"/>
        <v>2.0660707676171522E-2</v>
      </c>
      <c r="G552" s="139">
        <f t="shared" si="29"/>
        <v>2.0635328367154721E-2</v>
      </c>
    </row>
    <row r="553" spans="1:7" customFormat="1" x14ac:dyDescent="0.25">
      <c r="A553" s="51" t="s">
        <v>2571</v>
      </c>
      <c r="B553" s="68" t="s">
        <v>3144</v>
      </c>
      <c r="C553" s="132">
        <v>1453.48</v>
      </c>
      <c r="D553" s="133">
        <v>551</v>
      </c>
      <c r="E553" s="57"/>
      <c r="F553" s="139">
        <f t="shared" si="28"/>
        <v>9.9405569086419131E-3</v>
      </c>
      <c r="G553" s="139">
        <f t="shared" si="29"/>
        <v>1.1794674201558353E-2</v>
      </c>
    </row>
    <row r="554" spans="1:7" customFormat="1" x14ac:dyDescent="0.25">
      <c r="A554" s="51" t="s">
        <v>2572</v>
      </c>
      <c r="B554" s="68" t="s">
        <v>3145</v>
      </c>
      <c r="C554" s="132">
        <v>864.71</v>
      </c>
      <c r="D554" s="133">
        <v>293</v>
      </c>
      <c r="E554" s="57"/>
      <c r="F554" s="139">
        <f t="shared" si="28"/>
        <v>5.9138749514762836E-3</v>
      </c>
      <c r="G554" s="139">
        <f t="shared" si="29"/>
        <v>6.2719410908468193E-3</v>
      </c>
    </row>
    <row r="555" spans="1:7" customFormat="1" x14ac:dyDescent="0.25">
      <c r="A555" s="51" t="s">
        <v>2573</v>
      </c>
      <c r="B555" s="68" t="s">
        <v>3146</v>
      </c>
      <c r="C555" s="132">
        <v>427.8</v>
      </c>
      <c r="D555" s="133">
        <v>221</v>
      </c>
      <c r="E555" s="57"/>
      <c r="F555" s="139">
        <f t="shared" si="28"/>
        <v>2.9257851814383485E-3</v>
      </c>
      <c r="G555" s="139">
        <f t="shared" si="29"/>
        <v>4.7307132459970891E-3</v>
      </c>
    </row>
    <row r="556" spans="1:7" customFormat="1" x14ac:dyDescent="0.25">
      <c r="A556" s="51" t="s">
        <v>2574</v>
      </c>
      <c r="B556" s="68" t="s">
        <v>3147</v>
      </c>
      <c r="C556" s="132">
        <v>3047.69</v>
      </c>
      <c r="D556" s="133">
        <v>508</v>
      </c>
      <c r="E556" s="57"/>
      <c r="F556" s="139">
        <f t="shared" si="28"/>
        <v>2.0843586347867787E-2</v>
      </c>
      <c r="G556" s="139">
        <f t="shared" si="29"/>
        <v>1.0874218683106431E-2</v>
      </c>
    </row>
    <row r="557" spans="1:7" customFormat="1" x14ac:dyDescent="0.25">
      <c r="A557" s="51" t="s">
        <v>2575</v>
      </c>
      <c r="B557" s="68" t="s">
        <v>3148</v>
      </c>
      <c r="C557" s="132">
        <v>2212.04</v>
      </c>
      <c r="D557" s="133">
        <v>677</v>
      </c>
      <c r="E557" s="57"/>
      <c r="F557" s="139">
        <f t="shared" si="28"/>
        <v>1.5128456878795894E-2</v>
      </c>
      <c r="G557" s="139">
        <f t="shared" si="29"/>
        <v>1.4491822930045381E-2</v>
      </c>
    </row>
    <row r="558" spans="1:7" customFormat="1" x14ac:dyDescent="0.25">
      <c r="A558" s="51" t="s">
        <v>2576</v>
      </c>
      <c r="B558" s="68" t="s">
        <v>3149</v>
      </c>
      <c r="C558" s="132">
        <v>5513.77</v>
      </c>
      <c r="D558" s="133">
        <v>2071</v>
      </c>
      <c r="E558" s="57"/>
      <c r="F558" s="139">
        <f t="shared" si="28"/>
        <v>3.7709458999203652E-2</v>
      </c>
      <c r="G558" s="139">
        <f t="shared" si="29"/>
        <v>4.4331706481719323E-2</v>
      </c>
    </row>
    <row r="559" spans="1:7" customFormat="1" x14ac:dyDescent="0.25">
      <c r="A559" s="51" t="s">
        <v>2577</v>
      </c>
      <c r="B559" s="68" t="s">
        <v>3150</v>
      </c>
      <c r="C559" s="132">
        <v>4510.1899999999996</v>
      </c>
      <c r="D559" s="133">
        <v>1966</v>
      </c>
      <c r="E559" s="57"/>
      <c r="F559" s="139">
        <f t="shared" si="28"/>
        <v>3.0845832322280092E-2</v>
      </c>
      <c r="G559" s="139">
        <f t="shared" si="29"/>
        <v>4.2084082541313468E-2</v>
      </c>
    </row>
    <row r="560" spans="1:7" customFormat="1" x14ac:dyDescent="0.25">
      <c r="A560" s="51" t="s">
        <v>2578</v>
      </c>
      <c r="B560" s="68" t="s">
        <v>3151</v>
      </c>
      <c r="C560" s="132">
        <v>2339.34</v>
      </c>
      <c r="D560" s="133">
        <v>1124</v>
      </c>
      <c r="E560" s="57"/>
      <c r="F560" s="139">
        <f t="shared" si="28"/>
        <v>1.599907972497893E-2</v>
      </c>
      <c r="G560" s="139">
        <f t="shared" si="29"/>
        <v>2.4060279133487458E-2</v>
      </c>
    </row>
    <row r="561" spans="1:7" customFormat="1" x14ac:dyDescent="0.25">
      <c r="A561" s="51" t="s">
        <v>2579</v>
      </c>
      <c r="B561" s="68" t="s">
        <v>3152</v>
      </c>
      <c r="C561" s="132">
        <v>1231.8800000000001</v>
      </c>
      <c r="D561" s="133">
        <v>654</v>
      </c>
      <c r="E561" s="57"/>
      <c r="F561" s="139">
        <f t="shared" si="28"/>
        <v>8.4250029203138677E-3</v>
      </c>
      <c r="G561" s="139">
        <f t="shared" si="29"/>
        <v>1.3999486257385049E-2</v>
      </c>
    </row>
    <row r="562" spans="1:7" customFormat="1" x14ac:dyDescent="0.25">
      <c r="A562" s="51" t="s">
        <v>2580</v>
      </c>
      <c r="B562" s="68" t="s">
        <v>3153</v>
      </c>
      <c r="C562" s="132">
        <v>1002.29</v>
      </c>
      <c r="D562" s="133">
        <v>556</v>
      </c>
      <c r="E562" s="57"/>
      <c r="F562" s="139">
        <f t="shared" si="28"/>
        <v>6.8548041830384333E-3</v>
      </c>
      <c r="G562" s="139">
        <f t="shared" si="29"/>
        <v>1.190170391300625E-2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112124.8</v>
      </c>
      <c r="D566" s="133">
        <v>35618</v>
      </c>
      <c r="E566" s="57"/>
      <c r="F566" s="139">
        <f t="shared" si="28"/>
        <v>0.76683749020976744</v>
      </c>
      <c r="G566" s="139">
        <f t="shared" si="29"/>
        <v>0.76243685247024573</v>
      </c>
    </row>
    <row r="567" spans="1:7" customFormat="1" x14ac:dyDescent="0.25">
      <c r="A567" s="51" t="s">
        <v>2585</v>
      </c>
      <c r="B567" s="68" t="s">
        <v>136</v>
      </c>
      <c r="C567" s="132">
        <f>SUM(C549:C566)</f>
        <v>146217.16</v>
      </c>
      <c r="D567" s="133">
        <f>SUM(D549:D566)</f>
        <v>46716</v>
      </c>
      <c r="E567" s="57"/>
      <c r="F567" s="127">
        <f>SUM(F549:F566)</f>
        <v>1</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55278.18</v>
      </c>
      <c r="D572" s="133">
        <v>18364</v>
      </c>
      <c r="E572" s="57"/>
      <c r="F572" s="139">
        <f>IF($C$585=0,"",IF(C572="[for completion]","",IF(C572="","",C572/$C$585)))</f>
        <v>0.37805530102550194</v>
      </c>
      <c r="G572" s="139">
        <f>IF($D$585=0,"",IF(D572="[for completion]","",IF(D572="","",D572/$D$585)))</f>
        <v>0.39310713903457134</v>
      </c>
    </row>
    <row r="573" spans="1:7" customFormat="1" x14ac:dyDescent="0.25">
      <c r="A573" s="51" t="s">
        <v>2590</v>
      </c>
      <c r="B573" s="68" t="s">
        <v>1630</v>
      </c>
      <c r="C573" s="132">
        <v>20296.66</v>
      </c>
      <c r="D573" s="133">
        <v>7673</v>
      </c>
      <c r="E573" s="57"/>
      <c r="F573" s="139">
        <f>IF($C$585=0,"",IF(C573="[for completion]","",IF(C573="","",C573/$C$585)))</f>
        <v>0.138811731972946</v>
      </c>
      <c r="G573" s="139">
        <f>IF($D$585=0,"",IF(D573="[for completion]","",IF(D573="","",D573/$D$585)))</f>
        <v>0.16425131114203148</v>
      </c>
    </row>
    <row r="574" spans="1:7" customFormat="1" x14ac:dyDescent="0.25">
      <c r="A574" s="51" t="s">
        <v>2591</v>
      </c>
      <c r="B574" s="68" t="s">
        <v>2307</v>
      </c>
      <c r="C574" s="132">
        <v>7351.7</v>
      </c>
      <c r="D574" s="133">
        <v>2740</v>
      </c>
      <c r="E574" s="57"/>
      <c r="F574" s="139">
        <f>IF($C$585=0,"",IF(C574="[for completion]","",IF(C574="","",C574/$C$585)))</f>
        <v>5.0279317382540135E-2</v>
      </c>
      <c r="G574" s="139">
        <f>IF($D$585=0,"",IF(D574="[for completion]","",IF(D574="","",D574/$D$585)))</f>
        <v>5.8653537407684898E-2</v>
      </c>
    </row>
    <row r="575" spans="1:7" customFormat="1" x14ac:dyDescent="0.25">
      <c r="A575" s="51" t="s">
        <v>2592</v>
      </c>
      <c r="B575" s="68" t="s">
        <v>1631</v>
      </c>
      <c r="C575" s="132">
        <v>8813.7800000000007</v>
      </c>
      <c r="D575" s="133">
        <v>2959</v>
      </c>
      <c r="E575" s="57"/>
      <c r="F575" s="139">
        <f>IF($C$585=0,"",IF(C575="[for completion]","",IF(C575="","",C575/$C$585)))</f>
        <v>6.0278689549340243E-2</v>
      </c>
      <c r="G575" s="139">
        <f>IF($D$585=0,"",IF(D575="[for completion]","",IF(D575="","",D575/$D$585)))</f>
        <v>6.3341539120196938E-2</v>
      </c>
    </row>
    <row r="576" spans="1:7" customFormat="1" x14ac:dyDescent="0.25">
      <c r="A576" s="51" t="s">
        <v>2593</v>
      </c>
      <c r="B576" s="68" t="s">
        <v>1632</v>
      </c>
      <c r="C576" s="132">
        <v>11574.1</v>
      </c>
      <c r="D576" s="133">
        <v>3913</v>
      </c>
      <c r="E576" s="57"/>
      <c r="F576" s="139">
        <f>IF($C$585=0,"",IF(C576="[for completion]","",IF(C576="","",C576/$C$585)))</f>
        <v>7.915690892137299E-2</v>
      </c>
      <c r="G576" s="139">
        <f>IF($D$585=0,"",IF(D576="[for completion]","",IF(D576="","",D576/$D$585)))</f>
        <v>8.3763245210317888E-2</v>
      </c>
    </row>
    <row r="577" spans="1:7" customFormat="1" x14ac:dyDescent="0.25">
      <c r="A577" s="51" t="s">
        <v>2594</v>
      </c>
      <c r="B577" s="68" t="s">
        <v>1633</v>
      </c>
      <c r="C577" s="132">
        <v>7489.05</v>
      </c>
      <c r="D577" s="133">
        <v>2196</v>
      </c>
      <c r="E577" s="57"/>
      <c r="F577" s="139">
        <f t="shared" ref="F577:F584" si="30">IF($C$585=0,"",IF(C577="[for completion]","",IF(C577="","",C577/$C$585)))</f>
        <v>5.1218673482828762E-2</v>
      </c>
      <c r="G577" s="139">
        <f t="shared" ref="G577:G584" si="31">IF($D$585=0,"",IF(D577="[for completion]","",IF(D577="","",D577/$D$585)))</f>
        <v>4.700845552820293E-2</v>
      </c>
    </row>
    <row r="578" spans="1:7" customFormat="1" x14ac:dyDescent="0.25">
      <c r="A578" s="51" t="s">
        <v>2595</v>
      </c>
      <c r="B578" s="68" t="s">
        <v>1634</v>
      </c>
      <c r="C578" s="132">
        <v>4489.1400000000003</v>
      </c>
      <c r="D578" s="133">
        <v>1287</v>
      </c>
      <c r="E578" s="57"/>
      <c r="F578" s="139">
        <f t="shared" si="30"/>
        <v>3.0701864172185515E-2</v>
      </c>
      <c r="G578" s="139">
        <f t="shared" si="31"/>
        <v>2.75500374612009E-2</v>
      </c>
    </row>
    <row r="579" spans="1:7" customFormat="1" x14ac:dyDescent="0.25">
      <c r="A579" s="51" t="s">
        <v>2596</v>
      </c>
      <c r="B579" s="68" t="s">
        <v>1635</v>
      </c>
      <c r="C579" s="132">
        <v>2666.16</v>
      </c>
      <c r="D579" s="133">
        <v>764</v>
      </c>
      <c r="E579" s="57"/>
      <c r="F579" s="139">
        <f t="shared" si="30"/>
        <v>1.8234245797928806E-2</v>
      </c>
      <c r="G579" s="139">
        <f t="shared" si="31"/>
        <v>1.635448999250776E-2</v>
      </c>
    </row>
    <row r="580" spans="1:7" customFormat="1" x14ac:dyDescent="0.25">
      <c r="A580" s="51" t="s">
        <v>2597</v>
      </c>
      <c r="B580" s="68" t="s">
        <v>2680</v>
      </c>
      <c r="C580" s="132">
        <v>4395.47</v>
      </c>
      <c r="D580" s="133">
        <v>1171</v>
      </c>
      <c r="E580" s="57"/>
      <c r="F580" s="139">
        <f t="shared" si="30"/>
        <v>3.0061241777471024E-2</v>
      </c>
      <c r="G580" s="139">
        <f t="shared" si="31"/>
        <v>2.5066895001605478E-2</v>
      </c>
    </row>
    <row r="581" spans="1:7" customFormat="1" x14ac:dyDescent="0.25">
      <c r="A581" s="51" t="s">
        <v>2598</v>
      </c>
      <c r="B581" s="51" t="s">
        <v>2683</v>
      </c>
      <c r="C581" s="132">
        <v>1789.11</v>
      </c>
      <c r="D581" s="51">
        <v>445</v>
      </c>
      <c r="F581" s="139">
        <f t="shared" si="30"/>
        <v>1.2235976647887751E-2</v>
      </c>
      <c r="G581" s="139">
        <f t="shared" si="31"/>
        <v>9.525848228620357E-3</v>
      </c>
    </row>
    <row r="582" spans="1:7" customFormat="1" x14ac:dyDescent="0.25">
      <c r="A582" s="51" t="s">
        <v>2599</v>
      </c>
      <c r="B582" s="51" t="s">
        <v>2681</v>
      </c>
      <c r="C582" s="132">
        <v>2669.51</v>
      </c>
      <c r="D582" s="51">
        <v>420</v>
      </c>
      <c r="F582" s="139">
        <f t="shared" si="30"/>
        <v>1.8257156922326094E-2</v>
      </c>
      <c r="G582" s="139">
        <f t="shared" si="31"/>
        <v>8.9906882157765166E-3</v>
      </c>
    </row>
    <row r="583" spans="1:7" customFormat="1" x14ac:dyDescent="0.25">
      <c r="A583" s="51" t="s">
        <v>2692</v>
      </c>
      <c r="B583" s="68" t="s">
        <v>2682</v>
      </c>
      <c r="C583" s="132">
        <v>2767.12</v>
      </c>
      <c r="D583" s="51">
        <v>289</v>
      </c>
      <c r="E583" s="57"/>
      <c r="F583" s="139">
        <f t="shared" si="30"/>
        <v>1.8924725534988432E-2</v>
      </c>
      <c r="G583" s="139">
        <f t="shared" si="31"/>
        <v>6.1864497484747935E-3</v>
      </c>
    </row>
    <row r="584" spans="1:7" customFormat="1" x14ac:dyDescent="0.25">
      <c r="A584" s="51" t="s">
        <v>2693</v>
      </c>
      <c r="B584" s="51" t="s">
        <v>2029</v>
      </c>
      <c r="C584" s="132">
        <v>16637.2</v>
      </c>
      <c r="D584" s="133">
        <v>4494</v>
      </c>
      <c r="E584" s="57"/>
      <c r="F584" s="139">
        <f t="shared" si="30"/>
        <v>0.11378416681268234</v>
      </c>
      <c r="G584" s="139">
        <f t="shared" si="31"/>
        <v>9.6200363908808734E-2</v>
      </c>
    </row>
    <row r="585" spans="1:7" customFormat="1" x14ac:dyDescent="0.25">
      <c r="A585" s="51" t="s">
        <v>2694</v>
      </c>
      <c r="B585" s="68" t="s">
        <v>136</v>
      </c>
      <c r="C585" s="132">
        <f>SUM(C572:C584)</f>
        <v>146217.18</v>
      </c>
      <c r="D585" s="133">
        <f>SUM(D572:D584)</f>
        <v>46715</v>
      </c>
      <c r="E585" s="57"/>
      <c r="F585" s="127">
        <f>SUM(F572:F584)</f>
        <v>1</v>
      </c>
      <c r="G585" s="127">
        <f>SUM(G572:G584)</f>
        <v>0.99999999999999989</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3038</v>
      </c>
      <c r="C603" s="137" t="s">
        <v>2670</v>
      </c>
      <c r="D603" s="137" t="s">
        <v>2673</v>
      </c>
      <c r="E603" s="137"/>
      <c r="F603" s="137" t="s">
        <v>2672</v>
      </c>
      <c r="G603" s="71" t="s">
        <v>3062</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187416.31</v>
      </c>
      <c r="D605" s="167">
        <v>92194.83</v>
      </c>
      <c r="E605" s="204"/>
      <c r="F605" s="167">
        <v>5.71</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2214.8200000000002</v>
      </c>
      <c r="D608" s="167">
        <v>865.94</v>
      </c>
      <c r="E608" s="204"/>
      <c r="F608" s="167">
        <v>1.82</v>
      </c>
      <c r="G608" s="167" t="s">
        <v>80</v>
      </c>
    </row>
    <row r="609" spans="1:7" x14ac:dyDescent="0.25">
      <c r="A609" s="51" t="s">
        <v>2613</v>
      </c>
      <c r="B609" s="68" t="s">
        <v>767</v>
      </c>
      <c r="C609" s="167">
        <v>4808736.38</v>
      </c>
      <c r="D609" s="167">
        <v>2482098.41</v>
      </c>
      <c r="E609" s="204"/>
      <c r="F609" s="167" t="s">
        <v>3121</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11878.98</v>
      </c>
      <c r="D613" s="167">
        <v>5598.18</v>
      </c>
      <c r="E613" s="204"/>
      <c r="F613" s="167">
        <v>7.25</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2993</v>
      </c>
      <c r="C615" s="167">
        <v>0</v>
      </c>
      <c r="D615" s="167">
        <v>0</v>
      </c>
      <c r="E615" s="204"/>
      <c r="F615" s="167">
        <v>0</v>
      </c>
      <c r="G615" s="167" t="s">
        <v>80</v>
      </c>
    </row>
    <row r="616" spans="1:7" x14ac:dyDescent="0.25">
      <c r="A616" s="51" t="s">
        <v>2620</v>
      </c>
      <c r="B616" s="68" t="s">
        <v>134</v>
      </c>
      <c r="C616" s="167">
        <v>2314.62</v>
      </c>
      <c r="D616" s="167">
        <v>878.24</v>
      </c>
      <c r="E616" s="204"/>
      <c r="F616" s="167">
        <v>5.33</v>
      </c>
      <c r="G616" s="167" t="s">
        <v>80</v>
      </c>
    </row>
    <row r="617" spans="1:7" x14ac:dyDescent="0.25">
      <c r="A617" s="51" t="s">
        <v>2621</v>
      </c>
      <c r="B617" s="68" t="s">
        <v>136</v>
      </c>
      <c r="C617" s="132">
        <f>SUM(C604:C616)</f>
        <v>5012561.1100000003</v>
      </c>
      <c r="D617" s="132">
        <f>SUM(D604:D616)</f>
        <v>2581635.6000000006</v>
      </c>
      <c r="E617" s="49"/>
      <c r="F617" s="132"/>
      <c r="G617" s="139" t="str">
        <f>IF($D$393=0,"",IF(#REF!="[For completion]","",#REF!/$D$393))</f>
        <v/>
      </c>
    </row>
    <row r="618" spans="1:7" x14ac:dyDescent="0.25">
      <c r="A618" s="51" t="s">
        <v>2622</v>
      </c>
      <c r="B618" s="51" t="s">
        <v>2669</v>
      </c>
      <c r="C618">
        <v>6.3</v>
      </c>
      <c r="D618">
        <v>106.97</v>
      </c>
      <c r="E618"/>
      <c r="F618" s="167">
        <v>5.53</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75" zoomScaleNormal="75" workbookViewId="0">
      <selection activeCell="G34" sqref="G34:G35"/>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75" zoomScaleNormal="75" workbookViewId="0">
      <selection activeCell="G34" sqref="G34:G35"/>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3071</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3043</v>
      </c>
      <c r="C102" s="129" t="s">
        <v>80</v>
      </c>
      <c r="E102" s="49"/>
    </row>
    <row r="103" spans="1:7" x14ac:dyDescent="0.25">
      <c r="A103" s="51" t="s">
        <v>1056</v>
      </c>
      <c r="B103" s="47" t="s">
        <v>3044</v>
      </c>
      <c r="C103" s="129" t="s">
        <v>80</v>
      </c>
    </row>
    <row r="104" spans="1:7" x14ac:dyDescent="0.25">
      <c r="A104" s="51" t="s">
        <v>1057</v>
      </c>
      <c r="B104" s="47" t="s">
        <v>3045</v>
      </c>
      <c r="C104" s="129" t="s">
        <v>80</v>
      </c>
    </row>
    <row r="105" spans="1:7" x14ac:dyDescent="0.25">
      <c r="A105" s="51" t="s">
        <v>1058</v>
      </c>
      <c r="B105" s="47" t="s">
        <v>3046</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2994</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2995</v>
      </c>
      <c r="C212" s="70" t="s">
        <v>970</v>
      </c>
      <c r="D212" s="70" t="s">
        <v>2994</v>
      </c>
      <c r="E212" s="72"/>
      <c r="F212" s="70"/>
      <c r="G212" s="70"/>
    </row>
    <row r="213" spans="1:7" x14ac:dyDescent="0.25">
      <c r="A213" s="212" t="s">
        <v>2996</v>
      </c>
      <c r="B213" s="222" t="s">
        <v>569</v>
      </c>
      <c r="C213" s="223" t="s">
        <v>80</v>
      </c>
      <c r="D213" s="132" t="s">
        <v>80</v>
      </c>
    </row>
    <row r="214" spans="1:7" x14ac:dyDescent="0.25">
      <c r="A214" s="212" t="s">
        <v>2997</v>
      </c>
      <c r="B214" s="222" t="s">
        <v>569</v>
      </c>
      <c r="C214" s="223" t="s">
        <v>80</v>
      </c>
      <c r="D214" s="132" t="s">
        <v>80</v>
      </c>
    </row>
    <row r="215" spans="1:7" x14ac:dyDescent="0.25">
      <c r="A215" s="212" t="s">
        <v>2998</v>
      </c>
      <c r="B215" s="222" t="s">
        <v>569</v>
      </c>
      <c r="C215" s="223" t="s">
        <v>80</v>
      </c>
      <c r="D215" s="132" t="s">
        <v>80</v>
      </c>
    </row>
    <row r="216" spans="1:7" x14ac:dyDescent="0.25">
      <c r="A216" s="212" t="s">
        <v>2999</v>
      </c>
      <c r="B216" s="222" t="s">
        <v>569</v>
      </c>
      <c r="C216" s="223" t="s">
        <v>80</v>
      </c>
      <c r="D216" s="132" t="s">
        <v>80</v>
      </c>
    </row>
    <row r="217" spans="1:7" x14ac:dyDescent="0.25">
      <c r="A217" s="212" t="s">
        <v>3000</v>
      </c>
      <c r="B217" s="222" t="s">
        <v>569</v>
      </c>
      <c r="C217" s="223" t="s">
        <v>80</v>
      </c>
      <c r="D217" s="132" t="s">
        <v>80</v>
      </c>
    </row>
    <row r="218" spans="1:7" x14ac:dyDescent="0.25">
      <c r="A218" s="212" t="s">
        <v>3001</v>
      </c>
      <c r="B218" s="222" t="s">
        <v>569</v>
      </c>
      <c r="C218" s="223" t="s">
        <v>80</v>
      </c>
      <c r="D218" s="132" t="s">
        <v>80</v>
      </c>
    </row>
    <row r="219" spans="1:7" x14ac:dyDescent="0.25">
      <c r="A219" s="212" t="s">
        <v>3002</v>
      </c>
      <c r="B219" s="222" t="s">
        <v>569</v>
      </c>
      <c r="C219" s="223" t="s">
        <v>80</v>
      </c>
      <c r="D219" s="132" t="s">
        <v>80</v>
      </c>
    </row>
    <row r="220" spans="1:7" x14ac:dyDescent="0.25">
      <c r="A220" s="212" t="s">
        <v>3003</v>
      </c>
      <c r="B220" s="222" t="s">
        <v>569</v>
      </c>
      <c r="C220" s="223" t="s">
        <v>80</v>
      </c>
      <c r="D220" s="132" t="s">
        <v>80</v>
      </c>
    </row>
    <row r="221" spans="1:7" x14ac:dyDescent="0.25">
      <c r="A221" s="212" t="s">
        <v>3004</v>
      </c>
      <c r="B221" s="222" t="s">
        <v>569</v>
      </c>
      <c r="C221" s="223" t="s">
        <v>80</v>
      </c>
      <c r="D221" s="132" t="s">
        <v>80</v>
      </c>
    </row>
    <row r="222" spans="1:7" x14ac:dyDescent="0.25">
      <c r="A222" s="212" t="s">
        <v>3005</v>
      </c>
      <c r="B222" s="222" t="s">
        <v>569</v>
      </c>
      <c r="C222" s="223" t="s">
        <v>80</v>
      </c>
      <c r="D222" s="132" t="s">
        <v>80</v>
      </c>
    </row>
    <row r="223" spans="1:7" x14ac:dyDescent="0.25">
      <c r="A223" s="212" t="s">
        <v>3006</v>
      </c>
      <c r="B223" s="222" t="s">
        <v>569</v>
      </c>
      <c r="C223" s="223" t="s">
        <v>80</v>
      </c>
      <c r="D223" s="132" t="s">
        <v>80</v>
      </c>
    </row>
    <row r="224" spans="1:7" x14ac:dyDescent="0.25">
      <c r="A224" s="212" t="s">
        <v>3007</v>
      </c>
      <c r="B224" s="222" t="s">
        <v>569</v>
      </c>
      <c r="C224" s="223" t="s">
        <v>80</v>
      </c>
      <c r="D224" s="132" t="s">
        <v>80</v>
      </c>
    </row>
    <row r="225" spans="1:7" x14ac:dyDescent="0.25">
      <c r="A225" s="212" t="s">
        <v>3008</v>
      </c>
      <c r="B225" s="222" t="s">
        <v>569</v>
      </c>
      <c r="C225" s="223" t="s">
        <v>80</v>
      </c>
      <c r="D225" s="132" t="s">
        <v>80</v>
      </c>
    </row>
    <row r="226" spans="1:7" x14ac:dyDescent="0.25">
      <c r="A226" s="212" t="s">
        <v>3009</v>
      </c>
      <c r="B226" s="222" t="s">
        <v>569</v>
      </c>
      <c r="C226" s="223" t="s">
        <v>80</v>
      </c>
      <c r="D226" s="132" t="s">
        <v>80</v>
      </c>
    </row>
    <row r="227" spans="1:7" x14ac:dyDescent="0.25">
      <c r="A227" s="212" t="s">
        <v>3010</v>
      </c>
      <c r="B227" s="222" t="s">
        <v>569</v>
      </c>
      <c r="C227" s="223" t="s">
        <v>80</v>
      </c>
      <c r="D227" s="132" t="s">
        <v>80</v>
      </c>
    </row>
    <row r="228" spans="1:7" x14ac:dyDescent="0.25">
      <c r="A228" s="212" t="s">
        <v>3011</v>
      </c>
      <c r="B228" s="222" t="s">
        <v>569</v>
      </c>
      <c r="C228" s="223" t="s">
        <v>80</v>
      </c>
      <c r="D228" s="132" t="s">
        <v>80</v>
      </c>
    </row>
    <row r="229" spans="1:7" x14ac:dyDescent="0.25">
      <c r="A229" s="212" t="s">
        <v>3012</v>
      </c>
      <c r="B229" s="222" t="s">
        <v>569</v>
      </c>
      <c r="C229" s="223" t="s">
        <v>80</v>
      </c>
      <c r="D229" s="132" t="s">
        <v>80</v>
      </c>
    </row>
    <row r="230" spans="1:7" x14ac:dyDescent="0.25">
      <c r="A230" s="51" t="s">
        <v>3048</v>
      </c>
      <c r="B230" s="222"/>
      <c r="C230" s="223"/>
      <c r="D230" s="132"/>
    </row>
    <row r="231" spans="1:7" x14ac:dyDescent="0.25">
      <c r="A231" s="51" t="s">
        <v>3049</v>
      </c>
      <c r="B231" s="222"/>
      <c r="C231" s="223"/>
      <c r="D231" s="132"/>
    </row>
    <row r="232" spans="1:7" x14ac:dyDescent="0.25">
      <c r="A232" s="51" t="s">
        <v>3050</v>
      </c>
      <c r="B232" s="222"/>
      <c r="C232" s="223"/>
      <c r="D232" s="132"/>
    </row>
    <row r="233" spans="1:7" x14ac:dyDescent="0.25">
      <c r="A233" s="51" t="s">
        <v>3051</v>
      </c>
      <c r="B233" s="222"/>
      <c r="C233" s="223"/>
      <c r="D233" s="132"/>
    </row>
    <row r="234" spans="1:7" x14ac:dyDescent="0.25">
      <c r="A234" s="51" t="s">
        <v>3052</v>
      </c>
      <c r="B234" s="222"/>
      <c r="C234" s="223"/>
      <c r="D234" s="132"/>
    </row>
    <row r="235" spans="1:7" x14ac:dyDescent="0.25">
      <c r="A235" s="70"/>
      <c r="B235" s="71" t="s">
        <v>3013</v>
      </c>
      <c r="C235" s="70" t="s">
        <v>970</v>
      </c>
      <c r="D235" s="70" t="s">
        <v>2994</v>
      </c>
      <c r="E235" s="72"/>
      <c r="F235" s="70"/>
      <c r="G235" s="70"/>
    </row>
    <row r="236" spans="1:7" x14ac:dyDescent="0.25">
      <c r="A236" s="212" t="s">
        <v>3014</v>
      </c>
      <c r="B236" s="222" t="s">
        <v>569</v>
      </c>
      <c r="C236" s="223" t="s">
        <v>80</v>
      </c>
      <c r="D236" s="132" t="s">
        <v>80</v>
      </c>
    </row>
    <row r="237" spans="1:7" x14ac:dyDescent="0.25">
      <c r="A237" s="212" t="s">
        <v>3015</v>
      </c>
      <c r="B237" s="222" t="s">
        <v>569</v>
      </c>
      <c r="C237" s="223" t="s">
        <v>80</v>
      </c>
      <c r="D237" s="132" t="s">
        <v>80</v>
      </c>
    </row>
    <row r="238" spans="1:7" x14ac:dyDescent="0.25">
      <c r="A238" s="212" t="s">
        <v>3016</v>
      </c>
      <c r="B238" s="222" t="s">
        <v>569</v>
      </c>
      <c r="C238" s="223" t="s">
        <v>80</v>
      </c>
      <c r="D238" s="132" t="s">
        <v>80</v>
      </c>
    </row>
    <row r="239" spans="1:7" x14ac:dyDescent="0.25">
      <c r="A239" s="212" t="s">
        <v>3017</v>
      </c>
      <c r="B239" s="222" t="s">
        <v>569</v>
      </c>
      <c r="C239" s="223" t="s">
        <v>80</v>
      </c>
      <c r="D239" s="132" t="s">
        <v>80</v>
      </c>
    </row>
    <row r="240" spans="1:7" x14ac:dyDescent="0.25">
      <c r="A240" s="212" t="s">
        <v>3018</v>
      </c>
      <c r="B240" s="222" t="s">
        <v>569</v>
      </c>
      <c r="C240" s="223" t="s">
        <v>80</v>
      </c>
      <c r="D240" s="132" t="s">
        <v>80</v>
      </c>
    </row>
    <row r="241" spans="1:4" x14ac:dyDescent="0.25">
      <c r="A241" s="212" t="s">
        <v>3019</v>
      </c>
      <c r="B241" s="222" t="s">
        <v>569</v>
      </c>
      <c r="C241" s="223" t="s">
        <v>80</v>
      </c>
      <c r="D241" s="132" t="s">
        <v>80</v>
      </c>
    </row>
    <row r="242" spans="1:4" x14ac:dyDescent="0.25">
      <c r="A242" s="212" t="s">
        <v>3020</v>
      </c>
      <c r="B242" s="222" t="s">
        <v>569</v>
      </c>
      <c r="C242" s="223" t="s">
        <v>80</v>
      </c>
      <c r="D242" s="132" t="s">
        <v>80</v>
      </c>
    </row>
    <row r="243" spans="1:4" x14ac:dyDescent="0.25">
      <c r="A243" s="212" t="s">
        <v>3021</v>
      </c>
      <c r="B243" s="222" t="s">
        <v>569</v>
      </c>
      <c r="C243" s="223" t="s">
        <v>80</v>
      </c>
      <c r="D243" s="132" t="s">
        <v>80</v>
      </c>
    </row>
    <row r="244" spans="1:4" x14ac:dyDescent="0.25">
      <c r="A244" s="212" t="s">
        <v>3022</v>
      </c>
      <c r="B244" s="222" t="s">
        <v>569</v>
      </c>
      <c r="C244" s="223" t="s">
        <v>80</v>
      </c>
      <c r="D244" s="132" t="s">
        <v>80</v>
      </c>
    </row>
    <row r="245" spans="1:4" x14ac:dyDescent="0.25">
      <c r="A245" s="212" t="s">
        <v>3023</v>
      </c>
      <c r="B245" s="222" t="s">
        <v>569</v>
      </c>
      <c r="C245" s="223" t="s">
        <v>80</v>
      </c>
      <c r="D245" s="132" t="s">
        <v>80</v>
      </c>
    </row>
    <row r="246" spans="1:4" x14ac:dyDescent="0.25">
      <c r="A246" s="212" t="s">
        <v>3024</v>
      </c>
      <c r="B246" s="222" t="s">
        <v>569</v>
      </c>
      <c r="C246" s="223" t="s">
        <v>80</v>
      </c>
      <c r="D246" s="132" t="s">
        <v>80</v>
      </c>
    </row>
    <row r="247" spans="1:4" x14ac:dyDescent="0.25">
      <c r="A247" s="212" t="s">
        <v>3025</v>
      </c>
      <c r="B247" s="222" t="s">
        <v>569</v>
      </c>
      <c r="C247" s="223" t="s">
        <v>80</v>
      </c>
      <c r="D247" s="132" t="s">
        <v>80</v>
      </c>
    </row>
    <row r="248" spans="1:4" x14ac:dyDescent="0.25">
      <c r="A248" s="212" t="s">
        <v>3026</v>
      </c>
      <c r="B248" s="222" t="s">
        <v>569</v>
      </c>
      <c r="C248" s="223" t="s">
        <v>80</v>
      </c>
      <c r="D248" s="132" t="s">
        <v>80</v>
      </c>
    </row>
    <row r="249" spans="1:4" x14ac:dyDescent="0.25">
      <c r="A249" s="212" t="s">
        <v>3027</v>
      </c>
      <c r="B249" s="222" t="s">
        <v>569</v>
      </c>
      <c r="C249" s="223" t="s">
        <v>80</v>
      </c>
      <c r="D249" s="132" t="s">
        <v>80</v>
      </c>
    </row>
    <row r="250" spans="1:4" x14ac:dyDescent="0.25">
      <c r="A250" s="212" t="s">
        <v>3028</v>
      </c>
      <c r="B250" s="222" t="s">
        <v>569</v>
      </c>
      <c r="C250" s="223" t="s">
        <v>80</v>
      </c>
      <c r="D250" s="132" t="s">
        <v>80</v>
      </c>
    </row>
    <row r="251" spans="1:4" x14ac:dyDescent="0.25">
      <c r="A251" s="212" t="s">
        <v>3029</v>
      </c>
      <c r="B251" s="222" t="s">
        <v>569</v>
      </c>
      <c r="C251" s="223" t="s">
        <v>80</v>
      </c>
      <c r="D251" s="132" t="s">
        <v>80</v>
      </c>
    </row>
    <row r="252" spans="1:4" x14ac:dyDescent="0.25">
      <c r="A252" s="212" t="s">
        <v>3030</v>
      </c>
      <c r="B252" s="222" t="s">
        <v>569</v>
      </c>
      <c r="C252" s="223" t="s">
        <v>80</v>
      </c>
      <c r="D252" s="132" t="s">
        <v>80</v>
      </c>
    </row>
    <row r="253" spans="1:4" x14ac:dyDescent="0.25">
      <c r="A253" s="51" t="s">
        <v>3053</v>
      </c>
    </row>
    <row r="254" spans="1:4" x14ac:dyDescent="0.25">
      <c r="A254" s="51" t="s">
        <v>3054</v>
      </c>
    </row>
    <row r="255" spans="1:4" x14ac:dyDescent="0.25">
      <c r="A255" s="51" t="s">
        <v>3055</v>
      </c>
    </row>
    <row r="256" spans="1:4" x14ac:dyDescent="0.25">
      <c r="A256" s="51" t="s">
        <v>3056</v>
      </c>
    </row>
    <row r="257" spans="1:1" x14ac:dyDescent="0.25">
      <c r="A257" s="51" t="s">
        <v>3057</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3071</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3087</v>
      </c>
    </row>
    <row r="10" spans="1:3" ht="44.25" customHeight="1" x14ac:dyDescent="0.25">
      <c r="A10" s="1" t="s">
        <v>1167</v>
      </c>
      <c r="B10" s="65" t="s">
        <v>1381</v>
      </c>
      <c r="C10" s="164" t="s">
        <v>3088</v>
      </c>
    </row>
    <row r="11" spans="1:3" ht="54.75" customHeight="1" x14ac:dyDescent="0.25">
      <c r="A11" s="1" t="s">
        <v>1168</v>
      </c>
      <c r="B11" s="65" t="s">
        <v>1169</v>
      </c>
      <c r="C11" s="164" t="s">
        <v>3088</v>
      </c>
    </row>
    <row r="12" spans="1:3" x14ac:dyDescent="0.25">
      <c r="A12" s="1" t="s">
        <v>1170</v>
      </c>
      <c r="B12" s="65" t="s">
        <v>2666</v>
      </c>
      <c r="C12" s="164" t="s">
        <v>2667</v>
      </c>
    </row>
    <row r="13" spans="1:3" ht="30" x14ac:dyDescent="0.25">
      <c r="A13" s="1" t="s">
        <v>1172</v>
      </c>
      <c r="B13" s="65" t="s">
        <v>1171</v>
      </c>
      <c r="C13" s="164" t="s">
        <v>3089</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3090</v>
      </c>
    </row>
    <row r="17" spans="1:3" ht="30" customHeight="1" x14ac:dyDescent="0.25">
      <c r="A17" s="1" t="s">
        <v>1180</v>
      </c>
      <c r="B17" s="69" t="s">
        <v>1179</v>
      </c>
      <c r="C17" s="164" t="s">
        <v>3091</v>
      </c>
    </row>
    <row r="18" spans="1:3" x14ac:dyDescent="0.25">
      <c r="A18" s="1" t="s">
        <v>1182</v>
      </c>
      <c r="B18" s="69" t="s">
        <v>1181</v>
      </c>
      <c r="C18" s="164" t="s">
        <v>1196</v>
      </c>
    </row>
    <row r="19" spans="1:3" x14ac:dyDescent="0.25">
      <c r="A19" s="1" t="s">
        <v>2665</v>
      </c>
      <c r="B19" s="69" t="s">
        <v>1183</v>
      </c>
      <c r="C19" s="164" t="s">
        <v>3092</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3093</v>
      </c>
    </row>
    <row r="30" spans="1:3" ht="30" outlineLevel="1" x14ac:dyDescent="0.25">
      <c r="A30" s="1" t="s">
        <v>1194</v>
      </c>
      <c r="B30" s="65" t="s">
        <v>2260</v>
      </c>
      <c r="C30" s="164" t="s">
        <v>3094</v>
      </c>
    </row>
    <row r="31" spans="1:3" outlineLevel="1" x14ac:dyDescent="0.25">
      <c r="A31" s="1" t="s">
        <v>1197</v>
      </c>
      <c r="B31" s="65" t="s">
        <v>2258</v>
      </c>
      <c r="C31" s="164" t="s">
        <v>3095</v>
      </c>
    </row>
    <row r="32" spans="1:3" ht="30" outlineLevel="1" x14ac:dyDescent="0.25">
      <c r="A32" s="1" t="s">
        <v>1200</v>
      </c>
      <c r="B32" s="208" t="s">
        <v>3035</v>
      </c>
      <c r="C32" s="228" t="s">
        <v>3096</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3058</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3097</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2024-07-08T08:36:51Z</cp:lastPrinted>
  <dcterms:created xsi:type="dcterms:W3CDTF">2016-04-21T08:07:20Z</dcterms:created>
  <dcterms:modified xsi:type="dcterms:W3CDTF">2025-10-27T12:56:08Z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