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lrkredit.sharepoint.com/sites/SjleIIIappendiks/Delte dokumenter/General/2. kvartal 2025/Opdateret K2-version uploadet d. 3. okt/"/>
    </mc:Choice>
  </mc:AlternateContent>
  <xr:revisionPtr revIDLastSave="4" documentId="13_ncr:1_{705A52F2-CDB6-4367-92A6-B06093A316F9}" xr6:coauthVersionLast="47" xr6:coauthVersionMax="47" xr10:uidLastSave="{C660CD1D-E26E-4E80-A12E-3A4279316D32}"/>
  <bookViews>
    <workbookView xWindow="28680" yWindow="-120" windowWidth="29040" windowHeight="17520" tabRatio="902" xr2:uid="{00000000-000D-0000-FFFF-FFFF00000000}"/>
  </bookViews>
  <sheets>
    <sheet name="Indholdsfortegnelse" sheetId="124" r:id="rId1"/>
    <sheet name="Reference" sheetId="125" r:id="rId2"/>
    <sheet name="EU OV1" sheetId="17" r:id="rId3"/>
    <sheet name="EU KM1" sheetId="18" r:id="rId4"/>
    <sheet name="EU CMS1" sheetId="142" r:id="rId5"/>
    <sheet name="EU CMS2" sheetId="143" r:id="rId6"/>
    <sheet name="Skema EU LI1 " sheetId="24" r:id="rId7"/>
    <sheet name="Skema EU LI2" sheetId="25" r:id="rId8"/>
    <sheet name="Tabel EU-LIA" sheetId="27" state="hidden" r:id="rId9"/>
    <sheet name="Tabel EU-LIB" sheetId="28" state="hidden" r:id="rId10"/>
    <sheet name="Skema EU PV1" sheetId="29" r:id="rId11"/>
    <sheet name="Skema EU CC1" sheetId="34" r:id="rId12"/>
    <sheet name="Skema EU CC2 " sheetId="35" r:id="rId13"/>
    <sheet name="Tabel EU CCA  " sheetId="36" r:id="rId14"/>
    <sheet name="EU CCyB1" sheetId="38" state="hidden" r:id="rId15"/>
    <sheet name="EU CCyB2" sheetId="39" r:id="rId16"/>
    <sheet name="EU LR1 - LRSum" sheetId="42" r:id="rId17"/>
    <sheet name="EU LR2 - LRCom" sheetId="43" r:id="rId18"/>
    <sheet name="EU LR3 - LRSpl" sheetId="44" r:id="rId19"/>
    <sheet name="EU LIQ1" sheetId="48" r:id="rId20"/>
    <sheet name="EU LIQ2" sheetId="50" r:id="rId21"/>
    <sheet name="Skema EU CR1" sheetId="54" r:id="rId22"/>
    <sheet name="Skema EU CR1-A" sheetId="55" r:id="rId23"/>
    <sheet name="Skema EU CR2" sheetId="56" r:id="rId24"/>
    <sheet name="Skema EU CR2a" sheetId="57" r:id="rId25"/>
    <sheet name="Skema EU CQ1" sheetId="58" r:id="rId26"/>
    <sheet name="Skema EU CQ2" sheetId="59" r:id="rId27"/>
    <sheet name="Skema EU CQ3" sheetId="60" r:id="rId28"/>
    <sheet name="Skema EU CQ4" sheetId="61" r:id="rId29"/>
    <sheet name="Skema EU CQ5" sheetId="62" r:id="rId30"/>
    <sheet name="Skema EU CQ6" sheetId="63" r:id="rId31"/>
    <sheet name="Skema EU CQ7" sheetId="64" r:id="rId32"/>
    <sheet name="Skema EU CQ8" sheetId="65" r:id="rId33"/>
    <sheet name="EU CR3" sheetId="68" r:id="rId34"/>
    <sheet name="EU CR4" sheetId="71" r:id="rId35"/>
    <sheet name="EU CR5" sheetId="72" r:id="rId36"/>
    <sheet name="EU CR6" sheetId="75" r:id="rId37"/>
    <sheet name="EU CR6-A" sheetId="76" r:id="rId38"/>
    <sheet name="EU CR7" sheetId="77" r:id="rId39"/>
    <sheet name="EU CR7-A" sheetId="78" r:id="rId40"/>
    <sheet name="EU CR8" sheetId="79" r:id="rId41"/>
    <sheet name="EU CR9" sheetId="80" r:id="rId42"/>
    <sheet name="EU CR9.1" sheetId="81" state="hidden" r:id="rId43"/>
    <sheet name="Tabel EU CCRA" sheetId="85" state="hidden" r:id="rId44"/>
    <sheet name="Skema EU CCR1" sheetId="86" state="hidden" r:id="rId45"/>
    <sheet name="Skema EU CCR2" sheetId="87" state="hidden" r:id="rId46"/>
    <sheet name="Skema EU CCR3" sheetId="88" state="hidden" r:id="rId47"/>
    <sheet name="Skema EU CCR4" sheetId="89" state="hidden" r:id="rId48"/>
    <sheet name="Skema EU CCR5" sheetId="90" state="hidden" r:id="rId49"/>
    <sheet name="Skema EU CCR6" sheetId="91" state="hidden" r:id="rId50"/>
    <sheet name="Skema EU CCR7" sheetId="92" state="hidden" r:id="rId51"/>
    <sheet name="Skema EU CCR8" sheetId="93" state="hidden" r:id="rId52"/>
    <sheet name="Skema EU SEC1" sheetId="96" state="hidden" r:id="rId53"/>
    <sheet name="Skema EU SEC2" sheetId="97" state="hidden" r:id="rId54"/>
    <sheet name="Skema EU SEC3" sheetId="98" state="hidden" r:id="rId55"/>
    <sheet name="Skema EU SEC4" sheetId="99" state="hidden" r:id="rId56"/>
    <sheet name="Skema EU SEC5" sheetId="100" state="hidden" r:id="rId57"/>
    <sheet name="EU MR3" sheetId="103" r:id="rId58"/>
    <sheet name="Skema EU OR1" sheetId="111" r:id="rId59"/>
    <sheet name="REM1" sheetId="114" r:id="rId60"/>
    <sheet name="REM2" sheetId="115" r:id="rId61"/>
    <sheet name="REM3" sheetId="116" state="hidden" r:id="rId62"/>
    <sheet name="REM4" sheetId="117" state="hidden" r:id="rId63"/>
    <sheet name="REM5" sheetId="118" r:id="rId64"/>
    <sheet name="Skema EU AE1" sheetId="120" r:id="rId65"/>
    <sheet name="Skema EU AE2" sheetId="121" state="hidden" r:id="rId66"/>
    <sheet name="Skema EU AE3" sheetId="122" r:id="rId67"/>
    <sheet name="Skema EU IRRBB1" sheetId="127" r:id="rId68"/>
    <sheet name="Qualitative-Environmental risk" sheetId="144" r:id="rId69"/>
    <sheet name="Qualitative-Social risk" sheetId="145" r:id="rId70"/>
    <sheet name="Qualitative-Governance risk" sheetId="146" r:id="rId71"/>
    <sheet name="1.CC Transition risk-Banking b." sheetId="147" r:id="rId72"/>
    <sheet name="2.CC Trans-BB.RE collateral" sheetId="148" r:id="rId73"/>
    <sheet name="3.CC Trans-BB.alignment metrics" sheetId="149" r:id="rId74"/>
    <sheet name="4.CC Transition-toppollutcomp" sheetId="150" r:id="rId75"/>
    <sheet name="5.CC Physical risk" sheetId="151" r:id="rId76"/>
  </sheets>
  <externalReferences>
    <externalReference r:id="rId77"/>
  </externalReferences>
  <definedNames>
    <definedName name="_ftn1" localSheetId="57">'EU MR3'!#REF!</definedName>
    <definedName name="_ftnref1" localSheetId="57">'EU MR3'!$H$12</definedName>
    <definedName name="_Toc483499698" localSheetId="6">'Skema EU LI1 '!$B$2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3">'EU CR3'!$B$1:$K$20</definedName>
    <definedName name="_xlnm.Print_Area" localSheetId="37">'EU CR6-A'!$A$2:$J$24</definedName>
    <definedName name="_xlnm.Print_Area" localSheetId="38">'EU CR7'!$B$2:$G$27</definedName>
    <definedName name="_xlnm.Print_Area" localSheetId="41">'EU CR9'!$B$2:$J$49</definedName>
    <definedName name="_xlnm.Print_Area" localSheetId="42">'EU CR9.1'!$B$2:$I$30</definedName>
    <definedName name="_xlnm.Print_Area" localSheetId="20">'EU LIQ2'!$A$1:$N$44</definedName>
    <definedName name="_xlnm.Print_Area" localSheetId="16">'EU LR1 - LRSum'!$B$1:$D$21</definedName>
    <definedName name="_xlnm.Print_Area" localSheetId="17">'EU LR2 - LRCom'!$B$2:$E$72</definedName>
    <definedName name="_xlnm.Print_Area" localSheetId="18">'EU LR3 - LRSpl'!$B$2:$D$18</definedName>
    <definedName name="_xlnm.Print_Area" localSheetId="0">Indholdsfortegnelse!$B$1:$D$88</definedName>
    <definedName name="_xlnm.Print_Area" localSheetId="68">'Qualitative-Environmental risk'!$A$1:$D$16</definedName>
    <definedName name="_xlnm.Print_Area" localSheetId="11">'Skema EU CC1'!$B$1:$E$119</definedName>
    <definedName name="_xlnm.Print_Area" localSheetId="6">'Skema EU LI1 '!$B$1:$J$36</definedName>
    <definedName name="_xlnm.Print_Area" localSheetId="56">'Skema EU SEC5'!$A$1:$E$19</definedName>
    <definedName name="_xlnm.Print_Titles" localSheetId="11">'Skema EU CC1'!$6:$6</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51" l="1"/>
  <c r="D10" i="151"/>
  <c r="D14" i="103"/>
  <c r="E20" i="77"/>
  <c r="E38" i="77"/>
  <c r="E39" i="77"/>
  <c r="O26" i="75"/>
  <c r="N26" i="75"/>
  <c r="L26" i="75"/>
  <c r="I26" i="75"/>
  <c r="G26" i="75"/>
  <c r="E26" i="75"/>
  <c r="D26" i="75"/>
  <c r="K39" i="72"/>
  <c r="I39" i="72"/>
  <c r="G39" i="72"/>
  <c r="D39" i="72"/>
  <c r="S37" i="72"/>
  <c r="AC37" i="72"/>
  <c r="AC34" i="72"/>
  <c r="AC31" i="72"/>
  <c r="AC30" i="72"/>
  <c r="AC29" i="72"/>
  <c r="S28" i="72"/>
  <c r="P28" i="72"/>
  <c r="N28" i="72"/>
  <c r="AC28" i="72"/>
  <c r="AC26" i="72"/>
  <c r="AC25" i="72"/>
  <c r="S23" i="72"/>
  <c r="S39" i="72"/>
  <c r="P23" i="72"/>
  <c r="P39" i="72"/>
  <c r="H23" i="72"/>
  <c r="H39" i="72"/>
  <c r="AC16" i="72"/>
  <c r="AC15" i="72"/>
  <c r="AC14" i="72"/>
  <c r="AC10" i="72"/>
  <c r="AC8" i="72"/>
  <c r="H31" i="71"/>
  <c r="F31" i="71"/>
  <c r="D31" i="71"/>
  <c r="H25" i="71"/>
  <c r="G25" i="71"/>
  <c r="G33" i="71"/>
  <c r="F25" i="71"/>
  <c r="E25" i="71"/>
  <c r="E33" i="71"/>
  <c r="D25" i="71"/>
  <c r="D33" i="71"/>
  <c r="H23" i="71"/>
  <c r="H33" i="71"/>
  <c r="G23" i="71"/>
  <c r="F23" i="71"/>
  <c r="F33" i="71"/>
  <c r="E23" i="71"/>
  <c r="D23" i="71"/>
  <c r="E13" i="61"/>
  <c r="F13" i="61"/>
  <c r="D13" i="61"/>
  <c r="H10" i="61"/>
  <c r="E10" i="61"/>
  <c r="E16" i="61"/>
  <c r="D10" i="61"/>
  <c r="I9" i="55"/>
  <c r="I7" i="55"/>
  <c r="H43" i="50"/>
  <c r="H21" i="50"/>
  <c r="H19" i="50"/>
  <c r="H10" i="50"/>
  <c r="H9" i="50"/>
  <c r="H22" i="50"/>
  <c r="H44" i="50"/>
  <c r="E56" i="43"/>
  <c r="D56" i="43"/>
  <c r="E55" i="43"/>
  <c r="E58" i="43"/>
  <c r="D55" i="43"/>
  <c r="D37" i="43"/>
  <c r="D39" i="43"/>
  <c r="D13" i="43"/>
  <c r="D8" i="43"/>
  <c r="D21" i="42"/>
  <c r="D16" i="61"/>
  <c r="AC23" i="72"/>
  <c r="AC39" i="72"/>
  <c r="N39" i="72"/>
  <c r="F10" i="61"/>
  <c r="F16" i="61"/>
  <c r="G10" i="61"/>
  <c r="G16" i="61"/>
</calcChain>
</file>

<file path=xl/sharedStrings.xml><?xml version="1.0" encoding="utf-8"?>
<sst xmlns="http://schemas.openxmlformats.org/spreadsheetml/2006/main" count="3710" uniqueCount="2089">
  <si>
    <t>Søjle III Appendiks</t>
  </si>
  <si>
    <t>Frekvens</t>
  </si>
  <si>
    <t>Opdateret</t>
  </si>
  <si>
    <t>Skema EU OV1 – Oversigt over samlede risikoeksponeringer</t>
  </si>
  <si>
    <t>Årligt</t>
  </si>
  <si>
    <t>31.12.2024</t>
  </si>
  <si>
    <t>Skema EU KM1 – Skema om væsentlige målekriterier</t>
  </si>
  <si>
    <t>Halvårligt</t>
  </si>
  <si>
    <t>Skema EU LI1 – Forskelle mellem de regnskabsmæssige rammer og rammerne for tilsynsmæssig konsolidering og sammenstilling af regnskabskategorierne og lovmæssigt fastsatte risikokategorier</t>
  </si>
  <si>
    <t xml:space="preserve">Skema EU LI2 – Primære kilder til forskelle mellem de tilsynsmæssige eksponeringsbeløb og regnskabsmæssige værdier </t>
  </si>
  <si>
    <t>Skema EU PV1 – Justeringer som følge af forsigtig værdiansættelse (PVA)</t>
  </si>
  <si>
    <t>Skema EU CC1 — Sammensætning af lovpligtigt kapitalgrundlag</t>
  </si>
  <si>
    <t>Skema CC2 – Afstemning mellem lovbestemt kapitalgrundlag og balancen i de reviderede regnskaber</t>
  </si>
  <si>
    <t>Skema EU CCA: Hovedtræk ved lovpligtige kapitalgrundlagsinstrumenter og nedskrivningsrelevante passivinstrumenter</t>
  </si>
  <si>
    <t>Skema EU CCyB2 — Størrelsen af den institutspecifikke kontracykliske kapitalbuffer</t>
  </si>
  <si>
    <t>Skema EU LR1 - LRSum: Afstemning mellem regnskabsmæssige aktiver og gearingsgradrelevante eksponeringer — oversigt</t>
  </si>
  <si>
    <t>Skema EU LR2 - LRCom Oplysninger om gearingsgrad — fælles regler</t>
  </si>
  <si>
    <t>Skema EU LR3 - LRSpl: Opdeling af balanceførte eksponeringer (ekskl. derivater, SFT'er og ikke medregnede eksponeringer)</t>
  </si>
  <si>
    <t>Skema EU LIQ1 - Kvantitative oplysninger om likviditetsdækningsgrad</t>
  </si>
  <si>
    <t xml:space="preserve">Skema EU LIQ2: Net stable funding ratio </t>
  </si>
  <si>
    <t>Skema EU CR1: Ikkemisligholdte og misligholdte eksponeringer og dertil knyttede bestemmelser</t>
  </si>
  <si>
    <t>Skema EU CR1-A: Løbetid på eksponeringer</t>
  </si>
  <si>
    <t>Skema EU CR2: Ændringer i beholdningen af misligholdte lån og forskud</t>
  </si>
  <si>
    <t>Skema EU CR2a: Ændringer i beholdningen af misligholdte lån og forskud og akkumulerede inddrevne nettobeløb i forbindelse hermed</t>
  </si>
  <si>
    <t>Skema EU CQ1: Kreditkvalitet af eksponeringer med kreditlempelser</t>
  </si>
  <si>
    <t>Skema EU CQ2: Kvalitet af kreditlempelser</t>
  </si>
  <si>
    <t>Skema EU CQ3: Kreditkvalitet af ikkemisligholdte og misligholdte eksponeringer efter forfaldsdage</t>
  </si>
  <si>
    <t>Skema EU CQ4: Kvaliteten af misligholdte eksponeringer efter geografisk placering </t>
  </si>
  <si>
    <t>Skema EU CQ5: Kreditkvalitet af lån og forskud efter branche</t>
  </si>
  <si>
    <t xml:space="preserve">Skema EU CQ6: Værdiansættelse af sikkerhedsstillelse - lån og forskud </t>
  </si>
  <si>
    <t xml:space="preserve">Skema EU CQ7: Sikkerhedsstillelse opnået gennem overtagelse og fuldbyrdelsesprocesser </t>
  </si>
  <si>
    <t>Skema EU CQ8: Sikkerhedsstillelse opnået gennem overtagelse og fuldbyrdelsesprocesser – opdeling efter årgang</t>
  </si>
  <si>
    <t>Skema EU CR3 - Overblik over kreditrisikoreduktionsteknikker  Offentliggørelse af anvendelsen af kreditrisikoreduktionsteknikker</t>
  </si>
  <si>
    <t>Skema EU CR4 — Standardmetode — Kreditrisikoeksponering og virkninger af kreditrisikoreduktionsteknikker</t>
  </si>
  <si>
    <t>Skema EU CR6 — IRB-metoden — kreditrisikoeksponeringer efter eksponeringsklasse og PD-interval</t>
  </si>
  <si>
    <t>Skema EU CR6-A – IRB-metoden – anvendelsesområdet for IRB-metoden og SA-metoden</t>
  </si>
  <si>
    <t>Skema EU CR7 – IRB-metoden – Virkning af kreditderivater anvendt som CRM-teknikker på de risikovægtede eksponeringer</t>
  </si>
  <si>
    <t>Skema EU CR7-A – IRB-metoden – Offentliggørelse af omfanget af anvendelsen af kreditrisikoreduktionsteknikker</t>
  </si>
  <si>
    <t xml:space="preserve">Skema EU CR8 - RWEA-flowtabeller for kreditrisikoeksponeringer i henhold til IRB-metoden. </t>
  </si>
  <si>
    <t>Skema CR9 –IRB-metoden – Back-testing af PD efter eksponeringsklasse. (fastsat PD-skala)</t>
  </si>
  <si>
    <t>Skema EU OR1 - Kapitalgrundlagskrav for operationel risiko og risikovægtede eksponeringer</t>
  </si>
  <si>
    <t xml:space="preserve">Skema EU REM1 – Aflønning tildelt i løbet af regnskabsåret </t>
  </si>
  <si>
    <t>Skema EU REM2 – Særlige betalinger til medarbejdere, hvis arbejde har væsentlig indflydelse på instituttets risikoprofil (identificerede medarbejdere)</t>
  </si>
  <si>
    <t>Skema REM5 – Oplysninger om aflønning af medarbejdere, hvis arbejde har væsentlig indflydelse på instituttets risikoprofil (identificerede medarbejdere)</t>
  </si>
  <si>
    <t>Skema EU AE1 - Behæftede og ubehæftede aktiver</t>
  </si>
  <si>
    <t>Skema EU AE3 – Behæftelseskilder</t>
  </si>
  <si>
    <t>Skema EU IRRBB1 — Renterisici for aktiviteter, der ikke indgår i handelsbeholdningen</t>
  </si>
  <si>
    <t>Indholdsfortegnelse — Tilsynsmæssige oplysninger om ESG-risici (artikel 449a i CRR)</t>
  </si>
  <si>
    <t>Tabel 1 — Kvalitative oplysninger om miljørisiko</t>
  </si>
  <si>
    <t>Tabel 2 — Kvalitative oplysninger om social risiko</t>
  </si>
  <si>
    <t>Tabel 3 — Kvalitative oplysninger om ledelsesmæssig risiko</t>
  </si>
  <si>
    <t>Skema 1: Anlægsbeholdning — indikatorer for potentiel omstillingsrisiko forbundet med klimaændringer: Kreditkvalitet af eksponeringer efter sektor, emissioner og restløbetid</t>
  </si>
  <si>
    <t>Skema 2: Anlægsbeholdning — indikatorer for potentiel omstillingsrisiko forbundet med klimaændringer: Lån med sikkerhed i fast ejendom — sikkerhedsstillelsens energieffektivitet</t>
  </si>
  <si>
    <t>Skema 3: Anlægsbeholdning — indikatorer for potentiel omstillingsrisiko forbundet med klimaændringer: Tilpasningsparametre</t>
  </si>
  <si>
    <t>Skema 4: Anlægsbeholdning — indikatorer for potentiel omstillingsrisiko forbundet med klimaændringer: Eksponeringer mod de 20 største kulstofintensive virksomheder</t>
  </si>
  <si>
    <t>Skema 5: Anlægsbeholdning — indikatorer for potentiel fysisk risiko forbundet med klimaændringer: anlægsbeholdning Eksponeringer underlagt fysisk risiko</t>
  </si>
  <si>
    <t>Referencer til Søjle III rapportering</t>
  </si>
  <si>
    <t>Der henvises særligt til:</t>
  </si>
  <si>
    <t>Årsrapport</t>
  </si>
  <si>
    <t>Risiko- og kapitalstyringsrapport</t>
  </si>
  <si>
    <t>Opgørelse af kapitalgrundlag og solvensbehov</t>
  </si>
  <si>
    <t>Rapport om bæredygtighed (CSR)</t>
  </si>
  <si>
    <t>Politik og retningslinjer for DLR Kredit A/S vedrørende aflønning</t>
  </si>
  <si>
    <t>For følgende skemaer henvises til:</t>
  </si>
  <si>
    <t>EU OVC</t>
  </si>
  <si>
    <t>Se særligt risiko og kapitalstyringsrapport</t>
  </si>
  <si>
    <t>EU OVA</t>
  </si>
  <si>
    <t>EU OVB</t>
  </si>
  <si>
    <t>Se særligt risiko og kapitalstyringsrapport, årsrapport og rapport om bæredygtighed</t>
  </si>
  <si>
    <t xml:space="preserve">EU LRA </t>
  </si>
  <si>
    <t>EU LIQA</t>
  </si>
  <si>
    <t>EU LIQB</t>
  </si>
  <si>
    <t>EU CRA</t>
  </si>
  <si>
    <t>EU CRB</t>
  </si>
  <si>
    <t>EU CRC</t>
  </si>
  <si>
    <t>EU CRD</t>
  </si>
  <si>
    <t>EU CRE</t>
  </si>
  <si>
    <t>EU MRA</t>
  </si>
  <si>
    <t>EU ORA</t>
  </si>
  <si>
    <t>Se særligt risiko og kapitalstyringsrapport, årsrapport, rapport om samfundsansvar og Politik og retningslinjer for DLR Kredit A/S vedrørende aflønning</t>
  </si>
  <si>
    <t>EU AE4</t>
  </si>
  <si>
    <t>EU IRRBBA</t>
  </si>
  <si>
    <t>Se fane Skema EU IRRBB1</t>
  </si>
  <si>
    <t>Ikke relevante skemaer er slettet:</t>
  </si>
  <si>
    <t>INS1</t>
  </si>
  <si>
    <t>INS2</t>
  </si>
  <si>
    <t>EU-LIA</t>
  </si>
  <si>
    <t>EU-LIB</t>
  </si>
  <si>
    <t>EU CCyB1</t>
  </si>
  <si>
    <t>EU CR9.1</t>
  </si>
  <si>
    <t>EU CR10.1</t>
  </si>
  <si>
    <t>EU CR10.2</t>
  </si>
  <si>
    <t>EU CR10.3</t>
  </si>
  <si>
    <t>EU CR10.4</t>
  </si>
  <si>
    <t>EU CR10.5</t>
  </si>
  <si>
    <t>EU-CCRA</t>
  </si>
  <si>
    <t>EU CCR1</t>
  </si>
  <si>
    <t>EU CCR3</t>
  </si>
  <si>
    <t>EU CCR4</t>
  </si>
  <si>
    <t>EU CCR5</t>
  </si>
  <si>
    <t>EU CCR6</t>
  </si>
  <si>
    <t>EU CCR7</t>
  </si>
  <si>
    <t>EU CCR8</t>
  </si>
  <si>
    <t>EU-SECA</t>
  </si>
  <si>
    <t>EU-SEC1</t>
  </si>
  <si>
    <t>EU-SEC2</t>
  </si>
  <si>
    <t>EU-SEC3</t>
  </si>
  <si>
    <t>EU-SEC4</t>
  </si>
  <si>
    <t>EU-SEC5</t>
  </si>
  <si>
    <t>EU MRB</t>
  </si>
  <si>
    <t>REM3</t>
  </si>
  <si>
    <t>REM4</t>
  </si>
  <si>
    <t>EU AE2</t>
  </si>
  <si>
    <t>Opdateret:</t>
  </si>
  <si>
    <t>a</t>
  </si>
  <si>
    <t>b</t>
  </si>
  <si>
    <t>c</t>
  </si>
  <si>
    <t>2024K4</t>
  </si>
  <si>
    <t>2024K3</t>
  </si>
  <si>
    <t>Ikke relevant</t>
  </si>
  <si>
    <t>I alt</t>
  </si>
  <si>
    <t>2024K2</t>
  </si>
  <si>
    <t>Risikovægtede eksponeringer</t>
  </si>
  <si>
    <t>Samlet risikoeksponering</t>
  </si>
  <si>
    <r>
      <rPr>
        <sz val="11"/>
        <color theme="1"/>
        <rFont val="Calibri"/>
        <family val="2"/>
        <scheme val="minor"/>
      </rPr>
      <t>Egentlig kernekapitalprocent (%)</t>
    </r>
  </si>
  <si>
    <r>
      <rPr>
        <b/>
        <sz val="11"/>
        <color theme="1"/>
        <rFont val="Calibri"/>
        <family val="2"/>
        <scheme val="minor"/>
      </rPr>
      <t>Krav om yderligere kapitalgrundlag til at tage højde for risikoen for overdreven gearing (som en procentdel af det samlede eksponeringsmål)</t>
    </r>
  </si>
  <si>
    <t xml:space="preserve">Skema EU LI1 – Forskelle mellem de regnskabsmæssige rammer og rammerne for tilsynsmæssig konsolidering og sammenstilling af regnskabskategorierne og lovmæssigt fastsatte risikokategorier </t>
  </si>
  <si>
    <t>d</t>
  </si>
  <si>
    <t>e</t>
  </si>
  <si>
    <t>f</t>
  </si>
  <si>
    <t>g</t>
  </si>
  <si>
    <t xml:space="preserve"> </t>
  </si>
  <si>
    <t>Regnskabsmæssige værdier som indberettet i offentliggjorte regnskaber</t>
  </si>
  <si>
    <t>Regnskabsmæssige værdier inden for rammerne for tilsynsmæssig konsolidering</t>
  </si>
  <si>
    <t>Regnskabsmæssige værdier af poster</t>
  </si>
  <si>
    <t>omfattet af kreditrisikorammen</t>
  </si>
  <si>
    <t xml:space="preserve">omfattet af modpartskreditrisikorammen </t>
  </si>
  <si>
    <t>omfattet af securitiseringsrammen</t>
  </si>
  <si>
    <t>omfattet af markedsrisikorammen</t>
  </si>
  <si>
    <t>Ikke omfattet af kapitalgrundlagskrav eller omfattet af fradrag i kapitalgrundlag</t>
  </si>
  <si>
    <t>Opdeling efter aktivklasser i overensstemmelse med balancen i de offentliggjorte regnskaber</t>
  </si>
  <si>
    <t>Kassebeholdning og anfordringstilgodehavender hos centralbanker</t>
  </si>
  <si>
    <t>Tilgodehavender hos kreditinstitutter og centralbanker</t>
  </si>
  <si>
    <t>Udlån og andre tilgodehavender til dagsværdi</t>
  </si>
  <si>
    <t>Udlån og andre tilgodehavender til amortiseret kost</t>
  </si>
  <si>
    <t>Obligationer til dagsværdi</t>
  </si>
  <si>
    <t>Aktier</t>
  </si>
  <si>
    <t>Grunde og bygninger - domicilejendomme</t>
  </si>
  <si>
    <t>Øvrige materielle aktiver</t>
  </si>
  <si>
    <t>Leasingaktiver</t>
  </si>
  <si>
    <t>Aktuelle skatteaktiver</t>
  </si>
  <si>
    <t>Aktiver i midlertidig besiddelse</t>
  </si>
  <si>
    <t>Andre aktiver</t>
  </si>
  <si>
    <t>Periodeafgrænsningsposter</t>
  </si>
  <si>
    <t>xxx</t>
  </si>
  <si>
    <t xml:space="preserve">Aktiver i alt </t>
  </si>
  <si>
    <t>Opdeling efter passivklasser i overensstemmelse med balancen i de offentliggjorte regnskaber</t>
  </si>
  <si>
    <t>Udstedte obligationer til dagsværdi</t>
  </si>
  <si>
    <t>Udstedte obligationer til amortiseret kostpris</t>
  </si>
  <si>
    <t>Aktuelle skattepassiver</t>
  </si>
  <si>
    <t>Andre passiver</t>
  </si>
  <si>
    <t>Hensættelser til udskudt skat</t>
  </si>
  <si>
    <t>Efterstillede kapitalindskud</t>
  </si>
  <si>
    <t>Aktiekapital</t>
  </si>
  <si>
    <t>Opskrivningshenlæggelser</t>
  </si>
  <si>
    <t>Bunden fondsreserve</t>
  </si>
  <si>
    <t>Overført overskud</t>
  </si>
  <si>
    <t xml:space="preserve">Passiver i alt </t>
  </si>
  <si>
    <t xml:space="preserve">Poster omfattet af </t>
  </si>
  <si>
    <t>Kreditrisikoramme</t>
  </si>
  <si>
    <t xml:space="preserve">Securitiseringsramme </t>
  </si>
  <si>
    <t xml:space="preserve">Modpartskreditrisikoramme </t>
  </si>
  <si>
    <t>Markedsrisikoramme</t>
  </si>
  <si>
    <t>Regnskabsmæssig værdi af aktiver inden for rammerne for tilsynsmæssig konsolidering (jf. skema LI1)</t>
  </si>
  <si>
    <t>Regnskabsmæssig værdi af passiver inden for rammerne for tilsynsmæssig konsolidering (jf. skema LI1)</t>
  </si>
  <si>
    <t>Samlet nettobeløb inden for rammerne for tilsynsmæssig konsolidering</t>
  </si>
  <si>
    <t>Ikkebalanceførte beløb</t>
  </si>
  <si>
    <t xml:space="preserve">Forskelle i værdiansættelser </t>
  </si>
  <si>
    <t>Forskelle pga. forskellige nettingregler ud over dem, der allerede er inkluderet i række 2</t>
  </si>
  <si>
    <t>Forskelle pga. hensyntagen til bestemmelser</t>
  </si>
  <si>
    <t>Forskelle pga. anvendelse af kreditrisikoreduktionsteknikker (CRM)</t>
  </si>
  <si>
    <t>Forskelle pga. kreditkonverteringsfaktorer</t>
  </si>
  <si>
    <t>Forskelle pga. securitisering med risikooverførsel</t>
  </si>
  <si>
    <t>Andre forskelle</t>
  </si>
  <si>
    <t>Eksponeringer overvejet i tilsynsøjemed</t>
  </si>
  <si>
    <t>31.12.2021</t>
  </si>
  <si>
    <t>Tabel EU LIA – Forklaringer af forskelle mellem regnskabsmæssige og tilsynsmæssige eksponeringsbeløb.</t>
  </si>
  <si>
    <t>Fritekstbokse til offentliggørelse af kvalitative oplysninger</t>
  </si>
  <si>
    <t>Retsgrundlag</t>
  </si>
  <si>
    <t>Række nr.</t>
  </si>
  <si>
    <t>Kvalitative oplysninger — Fritekst</t>
  </si>
  <si>
    <t>Artikel 436, litra b), i CRR</t>
  </si>
  <si>
    <t>a)</t>
  </si>
  <si>
    <t>Forskelle mellem kolonne a) og b) i skema EU LI1</t>
  </si>
  <si>
    <t>Artikel 436, litra d), i CRR</t>
  </si>
  <si>
    <t>b)</t>
  </si>
  <si>
    <t>Kvalitative oplysninger om de vigtigste kilder til forskelle mellem de regnskabsmæssige og tilsynsmæssige rammer for konsolidering vist i skema EU LI2</t>
  </si>
  <si>
    <t>Tabel EU LIB — Andre kvalitative oplysninger om anvendelsesområdet</t>
  </si>
  <si>
    <t>Artikel 436, litra f), i CRR</t>
  </si>
  <si>
    <t>Hindring for hurtig overførsel af kapitalgrundlag eller tilbagebetaling af forpligtelser inden for koncernen</t>
  </si>
  <si>
    <t>Artikel 436, litra g), i CRR</t>
  </si>
  <si>
    <t xml:space="preserve">Datterselskaber, der ikke er omfattet af konsolideringen, med mindre kapitalgrundlag end krævet </t>
  </si>
  <si>
    <t>Artikel 436, litra h), i CRR</t>
  </si>
  <si>
    <t>c)</t>
  </si>
  <si>
    <t>Anvendelse af undtagelsen i artikel 7 i CRR eller den individuelle konsolideringsmetode fastsat i artikel 9 i CRR</t>
  </si>
  <si>
    <t>d)</t>
  </si>
  <si>
    <t>Aggregeret beløb, hvormed det faktiske kapitalgrundlag er mindre end krævet i alle datterselskaber, der ikke er omfattet af konsolideringen</t>
  </si>
  <si>
    <t>Fast format</t>
  </si>
  <si>
    <t>EU e1</t>
  </si>
  <si>
    <t>EU e2</t>
  </si>
  <si>
    <t>h</t>
  </si>
  <si>
    <t>Risikokategori</t>
  </si>
  <si>
    <t>AVA på kategoriniveau —Værdiansættelsesusikkerhed</t>
  </si>
  <si>
    <t>Samlet værdi på kategoriniveau efter diversificering</t>
  </si>
  <si>
    <t>AVA på kategoriniveau</t>
  </si>
  <si>
    <t>Renter</t>
  </si>
  <si>
    <t>Valuta</t>
  </si>
  <si>
    <t>Lån</t>
  </si>
  <si>
    <t>Råvarer</t>
  </si>
  <si>
    <t>AVA for ikke optjente kreditspænd</t>
  </si>
  <si>
    <t>AVA for investerings- og finansieringsomkostninger</t>
  </si>
  <si>
    <r>
      <rPr>
        <sz val="11"/>
        <color theme="1"/>
        <rFont val="Calibri"/>
        <family val="2"/>
        <scheme val="minor"/>
      </rPr>
      <t xml:space="preserve">Heraf: </t>
    </r>
    <r>
      <rPr>
        <b/>
        <sz val="11"/>
        <color rgb="FF000000"/>
        <rFont val="Calibri"/>
        <family val="2"/>
        <scheme val="minor"/>
      </rPr>
      <t>Samlet kernemetode</t>
    </r>
    <r>
      <rPr>
        <sz val="11"/>
        <color rgb="FF000000"/>
        <rFont val="Calibri"/>
        <family val="2"/>
        <scheme val="minor"/>
      </rPr>
      <t xml:space="preserve"> i handelsbeholdningen</t>
    </r>
  </si>
  <si>
    <r>
      <rPr>
        <sz val="11"/>
        <color theme="1"/>
        <rFont val="Calibri"/>
        <family val="2"/>
        <scheme val="minor"/>
      </rPr>
      <t xml:space="preserve">Heraf: </t>
    </r>
    <r>
      <rPr>
        <b/>
        <sz val="11"/>
        <color rgb="FF000000"/>
        <rFont val="Calibri"/>
        <family val="2"/>
        <scheme val="minor"/>
      </rPr>
      <t>Samlet kernemetode</t>
    </r>
    <r>
      <rPr>
        <sz val="11"/>
        <color rgb="FF000000"/>
        <rFont val="Calibri"/>
        <family val="2"/>
        <scheme val="minor"/>
      </rPr>
      <t xml:space="preserve"> i anlægsbeholdningen</t>
    </r>
  </si>
  <si>
    <t>Markedsprisusikkerhed</t>
  </si>
  <si>
    <t>Omkostninger ved at lukke positioner</t>
  </si>
  <si>
    <t>Koncentrerede positioner</t>
  </si>
  <si>
    <t>Forfald før aftalt tid</t>
  </si>
  <si>
    <t>Modelrisiko</t>
  </si>
  <si>
    <t>Operationel risiko</t>
  </si>
  <si>
    <t>Fremtidige administrationsomkostninger</t>
  </si>
  <si>
    <t>Yderligere værdijusteringer (AVA'er) i alt</t>
  </si>
  <si>
    <r>
      <rPr>
        <b/>
        <sz val="11"/>
        <color theme="1"/>
        <rFont val="Calibri"/>
        <family val="2"/>
        <scheme val="minor"/>
      </rPr>
      <t>Kilde baseret på referencenumre/-bogstaver i balancen i henhold til den tilsynsmæssige ramme for konsolideringen</t>
    </r>
    <r>
      <rPr>
        <sz val="11"/>
        <color rgb="FF000000"/>
        <rFont val="Calibri"/>
        <family val="2"/>
        <scheme val="minor"/>
      </rPr>
      <t> </t>
    </r>
  </si>
  <si>
    <t>h)</t>
  </si>
  <si>
    <t>EU-20a</t>
  </si>
  <si>
    <t>EU-20b</t>
  </si>
  <si>
    <t>i)</t>
  </si>
  <si>
    <r>
      <rPr>
        <sz val="11"/>
        <color theme="1"/>
        <rFont val="Calibri"/>
        <family val="2"/>
        <scheme val="minor"/>
      </rPr>
      <t>Ikke relevant</t>
    </r>
  </si>
  <si>
    <t>Fleksibelt skema. Rækkerne skal offentliggøres i overensstemmelse med balancen i institutternes reviderede regnskaber. Kolonnerne skal være faste, medmindre instituttet har de samme regnskabs- og tilsynsmæssige rammer for konsolidering. I så fald skal kolonne a) og b) kombineres.</t>
  </si>
  <si>
    <t> </t>
  </si>
  <si>
    <t>Kvalitative eller kvantitative oplysninger — Fritekst</t>
  </si>
  <si>
    <t>Udsteder</t>
  </si>
  <si>
    <t>DLR Kredit A/S</t>
  </si>
  <si>
    <t>Entydigt ID (f.eks. CUSIP-, ISIN- eller Bloomberg-ID for private investeringer)</t>
  </si>
  <si>
    <t>DK0006360961</t>
  </si>
  <si>
    <t>DK0030542097</t>
  </si>
  <si>
    <t>DK0006357900</t>
  </si>
  <si>
    <t>2a</t>
  </si>
  <si>
    <t>Offentlig eller privat investering</t>
  </si>
  <si>
    <t>Offentlig</t>
  </si>
  <si>
    <t>Gældende lovgivning for instrumentet</t>
  </si>
  <si>
    <t>Dansk ret</t>
  </si>
  <si>
    <t>3a </t>
  </si>
  <si>
    <t>Kontraktmæssig anerkendelse af afviklingsmyndigheders nedskrivnings- og konverteringsbeføjelser</t>
  </si>
  <si>
    <t>Tilsynsmæssig behandling</t>
  </si>
  <si>
    <t xml:space="preserve">    Aktuel behandling under hensyntagen til overgangsbestemmelser i CRR, hvor det er relevant</t>
  </si>
  <si>
    <t>Supplerende kapital</t>
  </si>
  <si>
    <t xml:space="preserve">     Bestemmelser efter overgangsperioden i henhold til CRR</t>
  </si>
  <si>
    <t xml:space="preserve">     Anerkendte på individuelt/(del)konsolideret/ individuelt og (del)konsolideret niveau</t>
  </si>
  <si>
    <t xml:space="preserve">     Instrumenttype (typer angives for hver jurisdiktion)</t>
  </si>
  <si>
    <t>Beløb anerkendt i lovpligtig kapital eller nedskrivningsrelevante passiver (valuta i millioner pr. seneste indberetningsdato)</t>
  </si>
  <si>
    <t>398 mio. dkk</t>
  </si>
  <si>
    <t>996 mio. sek</t>
  </si>
  <si>
    <t>648 mio. dkk</t>
  </si>
  <si>
    <t xml:space="preserve">Nominel værdi af instrumentet </t>
  </si>
  <si>
    <t>400 mio. dkk</t>
  </si>
  <si>
    <t>1.000 mio. sek</t>
  </si>
  <si>
    <t>650 mio. dkk</t>
  </si>
  <si>
    <t>EU-9a</t>
  </si>
  <si>
    <t>Emissionskurs</t>
  </si>
  <si>
    <t>EU-9b</t>
  </si>
  <si>
    <t>Indfrielseskurs</t>
  </si>
  <si>
    <t>Regnskabsmæssig klassificering</t>
  </si>
  <si>
    <t>Forpligtelse – amortiseret kostpris</t>
  </si>
  <si>
    <t>Oprindelig udstedelsesdato</t>
  </si>
  <si>
    <t>20. november 2024</t>
  </si>
  <si>
    <t>14. oktober 2022</t>
  </si>
  <si>
    <t>Uamortisabelt eller dateret</t>
  </si>
  <si>
    <t>Forfald</t>
  </si>
  <si>
    <t xml:space="preserve">     Oprindelig forfaldsdato </t>
  </si>
  <si>
    <t>20. februar 2035</t>
  </si>
  <si>
    <t>14. oktober 2032</t>
  </si>
  <si>
    <t>Udsteder-call med forbehold af forudgående myndighedsgodkendelse</t>
  </si>
  <si>
    <t>Ja</t>
  </si>
  <si>
    <t xml:space="preserve">     Dato for call option, datoer for eventuelle calls og indfrielsesbeløb </t>
  </si>
  <si>
    <t>Fra og med 20. november 2029 til og med 20. februar 2030</t>
  </si>
  <si>
    <t>14. oktober 2027</t>
  </si>
  <si>
    <t xml:space="preserve">     Datoer for eventuelle efterfølgende calls</t>
  </si>
  <si>
    <t>Løbende med 30 bankdages varsel</t>
  </si>
  <si>
    <t>Kuponrente/udbytte</t>
  </si>
  <si>
    <t xml:space="preserve">Fast eller variabelt udbytte/fast eller variabel kuponrente </t>
  </si>
  <si>
    <t>Variabel</t>
  </si>
  <si>
    <t xml:space="preserve">Kuponrente og tilknyttet indeks </t>
  </si>
  <si>
    <t xml:space="preserve">Cibor 3 + 260 bps. </t>
  </si>
  <si>
    <t>Stibor 3 + 285 bps.</t>
  </si>
  <si>
    <t xml:space="preserve">Cibor 3 + 425 bps. </t>
  </si>
  <si>
    <t xml:space="preserve">Tilstedeværelse af "dividend stopper" </t>
  </si>
  <si>
    <t>Nej</t>
  </si>
  <si>
    <t xml:space="preserve">     Frit valg, delvist frit valg eller obligatorisk (med hensyn til tidspunkt)</t>
  </si>
  <si>
    <t>Obligatorisk</t>
  </si>
  <si>
    <t xml:space="preserve">     Frit valg, delvist frit valg eller obligatorisk (med hensyn til beløb)</t>
  </si>
  <si>
    <t xml:space="preserve">     Tilstedeværelse af step-up eller andet incitament til indfrielse</t>
  </si>
  <si>
    <t xml:space="preserve">     Ikkekumulativt eller kumulativ</t>
  </si>
  <si>
    <t>Kumulativ</t>
  </si>
  <si>
    <t>Konvertibelt eller ikkekonvertibelt</t>
  </si>
  <si>
    <t>Ikke-konvertibel</t>
  </si>
  <si>
    <t xml:space="preserve">     Hvis konvertibelt: konverteringsudløser(e)</t>
  </si>
  <si>
    <t xml:space="preserve">     Hvis konvertibelt: helt eller delvist</t>
  </si>
  <si>
    <t xml:space="preserve">     Hvis konvertibelt: konverteringssats</t>
  </si>
  <si>
    <t xml:space="preserve">     Hvis konvertibelt: obligatorisk eller valgfri konvertering</t>
  </si>
  <si>
    <t xml:space="preserve">     Hvis konvertibelt: angiv instrumenttype, der kan konverteres til</t>
  </si>
  <si>
    <t xml:space="preserve">     Hvis konvertibelt: angiv udsteder for det instrument, der konverteres til</t>
  </si>
  <si>
    <t>Egenskaber for nedskrivning</t>
  </si>
  <si>
    <t xml:space="preserve">     Hvis nedskrivning: nedskrivningsudløser(e)</t>
  </si>
  <si>
    <t xml:space="preserve">     Hvis nedskrivning: hel eller delvis</t>
  </si>
  <si>
    <t xml:space="preserve">     Hvis nedskrivning: permanent eller midlertidig</t>
  </si>
  <si>
    <t xml:space="preserve">        Hvis midlertidig nedskrivning: beskriv opskrivningsmekanismen</t>
  </si>
  <si>
    <t>34a </t>
  </si>
  <si>
    <t>Type af efterstillelse (kun for nedskrivningsrelevante passiver)</t>
  </si>
  <si>
    <t>EU-34b</t>
  </si>
  <si>
    <t>Instrumentets prioritering ved almindelig insolvensbehandling</t>
  </si>
  <si>
    <t>Position i efterstillelseshierarki ved likvidation (angiv instrumenttype, der er umiddelbart over instrumentet)</t>
  </si>
  <si>
    <t>I øjeblikket Senior Non-Preferred Notes</t>
  </si>
  <si>
    <t>Ikkeoverensstemmende træk efter overgangsperiode</t>
  </si>
  <si>
    <t>Hvis ja, angives ikkeoverensstemmende træk.</t>
  </si>
  <si>
    <t>37a</t>
  </si>
  <si>
    <t>Link til instrumentets fuldstændige vilkår og betingelser (henvisning)</t>
  </si>
  <si>
    <t>1) Indsæt "Ikke relevant", hvis spørgsmålet ikke er relevant.</t>
  </si>
  <si>
    <t>Skema EU-CCyB1 — Geografisk fordeling af krediteksponeringer, der er relevante for beregningen af den kontracykliske kapitalbuffer</t>
  </si>
  <si>
    <t>i</t>
  </si>
  <si>
    <t>j</t>
  </si>
  <si>
    <t>k</t>
  </si>
  <si>
    <t>l</t>
  </si>
  <si>
    <t>m</t>
  </si>
  <si>
    <t>Generelle krediteksponeringer</t>
  </si>
  <si>
    <t>Relevante krediteksponeringer — Markedsrisiko</t>
  </si>
  <si>
    <t>Securitiseringseksponeringer — Værdi af eksponeringer uden for handelsbeholdningen</t>
  </si>
  <si>
    <t>Eksponeringsværdi i alt</t>
  </si>
  <si>
    <t>Kapitalgrundlagskrav</t>
  </si>
  <si>
    <t xml:space="preserve">Risikovægtede eksponeringer </t>
  </si>
  <si>
    <t>Vægte for kapitalgrundlagskrav
(%)</t>
  </si>
  <si>
    <t>Kontracyklisk buffersats
(%)</t>
  </si>
  <si>
    <t>Eksponeringsværdi opgjort efter standardmetoden</t>
  </si>
  <si>
    <t>Eksponeringsværdi opgjort efter IRB-metoden</t>
  </si>
  <si>
    <t>Sum af lange og korte positioner af eksponeringer i handelsbeholdningen for standardmetoden</t>
  </si>
  <si>
    <t>Værdi af eksponeringer i handelsbeholdningen for interne modeller</t>
  </si>
  <si>
    <t>Relevante krediteksponeringer — Kreditrisiko</t>
  </si>
  <si>
    <t xml:space="preserve">Relevante krediteksponeringer — Securitiseringspositioner uden for handelsbeholdningen </t>
  </si>
  <si>
    <t xml:space="preserve"> I alt</t>
  </si>
  <si>
    <t>010</t>
  </si>
  <si>
    <t>Opdeling efter land:</t>
  </si>
  <si>
    <t>Land: 001</t>
  </si>
  <si>
    <t>Land: 002</t>
  </si>
  <si>
    <t>…</t>
  </si>
  <si>
    <t>Land: NNN</t>
  </si>
  <si>
    <t>020</t>
  </si>
  <si>
    <t>Institutspecifik kontracyklisk kapitalbuffersats</t>
  </si>
  <si>
    <t>Krav til den institutspecifikke kontracykliske kapitalbuffer</t>
  </si>
  <si>
    <r>
      <rPr>
        <b/>
        <sz val="11"/>
        <color theme="1"/>
        <rFont val="Calibri"/>
        <family val="2"/>
        <scheme val="minor"/>
      </rPr>
      <t>Samlet eksponeringsmål</t>
    </r>
  </si>
  <si>
    <t>Ikkebalanceførte eksponeringer</t>
  </si>
  <si>
    <t>EU-4</t>
  </si>
  <si>
    <t>Institutter</t>
  </si>
  <si>
    <t>Selskaber</t>
  </si>
  <si>
    <t>Misligholdte eksponeringer</t>
  </si>
  <si>
    <t>Konsolidering: (individuel/konsolideret)</t>
  </si>
  <si>
    <t>I overensstemmelse med artikel 451a, stk. 3, i CRR</t>
  </si>
  <si>
    <t xml:space="preserve">Skema EU CR1: Ikkemisligholdte og misligholdte eksponeringer og dertil knyttede bestemmelser. </t>
  </si>
  <si>
    <t>n</t>
  </si>
  <si>
    <t>o</t>
  </si>
  <si>
    <t>Regnskabsmæssig bruttoværdi/nominel værdi</t>
  </si>
  <si>
    <t>Akkumulerede værdiforringelser, akkumulerede negative ændringer i dagsværdi på grund af kreditrisiko og hensættelser</t>
  </si>
  <si>
    <t>Akkumulerede delvise afskrivninger</t>
  </si>
  <si>
    <t>Ikkemisligholdte eksponeringer</t>
  </si>
  <si>
    <t>005</t>
  </si>
  <si>
    <t>Kassebeholdninger i centralbanker og andre anfordringsindskud</t>
  </si>
  <si>
    <t>Lån og forskud</t>
  </si>
  <si>
    <t>Centralbanker</t>
  </si>
  <si>
    <t>030</t>
  </si>
  <si>
    <t>Centralregeringer</t>
  </si>
  <si>
    <t>040</t>
  </si>
  <si>
    <t>Kreditinstitutter</t>
  </si>
  <si>
    <t>050</t>
  </si>
  <si>
    <t>Andre finansielle selskaber</t>
  </si>
  <si>
    <t>060</t>
  </si>
  <si>
    <t>Ikkefinansielle selskaber</t>
  </si>
  <si>
    <t>070</t>
  </si>
  <si>
    <t xml:space="preserve">          Heraf SMV'er</t>
  </si>
  <si>
    <t>080</t>
  </si>
  <si>
    <t>Husstande</t>
  </si>
  <si>
    <t>090</t>
  </si>
  <si>
    <t>Gældsværdipapirer</t>
  </si>
  <si>
    <t>100</t>
  </si>
  <si>
    <t>110</t>
  </si>
  <si>
    <t>120</t>
  </si>
  <si>
    <t>130</t>
  </si>
  <si>
    <t>140</t>
  </si>
  <si>
    <t>150</t>
  </si>
  <si>
    <t>160</t>
  </si>
  <si>
    <t>170</t>
  </si>
  <si>
    <t>180</t>
  </si>
  <si>
    <t>190</t>
  </si>
  <si>
    <t>200</t>
  </si>
  <si>
    <t>210</t>
  </si>
  <si>
    <t>220</t>
  </si>
  <si>
    <t xml:space="preserve">Regnskabsmæssig bruttoværdi               </t>
  </si>
  <si>
    <t>Oprindelig beholdning af misligholdte lån og forskud</t>
  </si>
  <si>
    <t>Indgående pengestrømme til misligholdte porteføljer</t>
  </si>
  <si>
    <t>Udgående pengestrømme fra misligholdte porteføljer</t>
  </si>
  <si>
    <t>Udgående pengestrømme som følge af afskrivninger</t>
  </si>
  <si>
    <t>Udgående pengestrøm, andre situationer</t>
  </si>
  <si>
    <t>Slutbeholdning af misligholdte lån og forskud</t>
  </si>
  <si>
    <t>Akkumulerede inddrevne nettobeløb i forbindelse hermed</t>
  </si>
  <si>
    <t>Udgående pengestrøm til ikkemisligholdt portefølje</t>
  </si>
  <si>
    <t>Udgående pengestrøm som følge af delvis eller hel tilbagebetaling af lån</t>
  </si>
  <si>
    <t>Udgående pengestrøm som følge af likvidation af sikkerhedsstillelse</t>
  </si>
  <si>
    <t>Udgående pengestrøm som følge af overtagelse af sikkerhedsstillelse</t>
  </si>
  <si>
    <t>Udgående pengestrøm som følge af salg af instrumenter</t>
  </si>
  <si>
    <t>Udgående pengestrøm som følge af risikooverførsler</t>
  </si>
  <si>
    <t>Udgående pengestrøm som følge af omklassificering til besiddelse med henblik på salg</t>
  </si>
  <si>
    <t>Heraf misligholdte</t>
  </si>
  <si>
    <t>Regnskabsmæssig bruttoværdi af eksponeringer med kreditlempelser</t>
  </si>
  <si>
    <t>Lån og forskud med kreditlempelser "mere end to gange"</t>
  </si>
  <si>
    <t>Misligholdte lån og forskud med kreditlempelser, som ikke opfyldte kriterierne for ikke længere at blive kategoriseret som misligholdt</t>
  </si>
  <si>
    <t>Ikke forfaldne eller forfaldne ≤ 30 dage</t>
  </si>
  <si>
    <t>Forfaldne &gt; 30 dage ≤ 90 dage</t>
  </si>
  <si>
    <t>Betales sandsynligvis ikke, men er ikke forfaldne eller har været forfaldne i ≤ 90 dage</t>
  </si>
  <si>
    <t xml:space="preserve">Forfaldne
&gt; 90 dage
≤ 180 dage
</t>
  </si>
  <si>
    <t xml:space="preserve">Forfaldne
&gt; 180 dage
≤ 1 år
</t>
  </si>
  <si>
    <t xml:space="preserve">Forfaldne
&gt; 1 år ≤ 2 år
</t>
  </si>
  <si>
    <t xml:space="preserve">Forfaldne
&gt; 2 år ≤ 5 år
</t>
  </si>
  <si>
    <t xml:space="preserve">Forfaldne
&gt; 5 år ≤ 7 år
</t>
  </si>
  <si>
    <t>Forfaldne &gt; 7 år</t>
  </si>
  <si>
    <t xml:space="preserve">      Heraf SMV'er</t>
  </si>
  <si>
    <r>
      <rPr>
        <b/>
        <sz val="14"/>
        <color theme="1"/>
        <rFont val="Calibri"/>
        <family val="2"/>
        <scheme val="minor"/>
      </rPr>
      <t>Skema EU CQ4: Kvaliteten af misligholdte eksponeringer efter geografisk placering</t>
    </r>
    <r>
      <rPr>
        <sz val="14"/>
        <color rgb="FF000000"/>
        <rFont val="Calibri"/>
        <family val="2"/>
        <scheme val="minor"/>
      </rPr>
      <t> </t>
    </r>
  </si>
  <si>
    <t>Akkumuleret værdiforringelse</t>
  </si>
  <si>
    <t>Akkumulerede negative ændringer i dagsværdi på grund af kreditrisiko vedrørende misligholdte eksponeringer</t>
  </si>
  <si>
    <t>Heraf misligholdte eksponeringer</t>
  </si>
  <si>
    <t>Danmark</t>
  </si>
  <si>
    <t>Andre geografiske områder</t>
  </si>
  <si>
    <t>Skema EU CQ5: Kreditkvalitet af lån og forskud til ikkefinansielle selskaber efter branche</t>
  </si>
  <si>
    <t>Regnskabsmæssig bruttoværdi</t>
  </si>
  <si>
    <t>Heraf lån og forskud, der testes for værdiforringelse</t>
  </si>
  <si>
    <t>Landbrug, skovbrug og fiskeri</t>
  </si>
  <si>
    <t>Råstofudvinding</t>
  </si>
  <si>
    <t>Fremstilling</t>
  </si>
  <si>
    <t>El-, gas- og fjernvarmeforsyning</t>
  </si>
  <si>
    <t>Vandforsyning</t>
  </si>
  <si>
    <t>Bygge- og anlægsvirksomhed</t>
  </si>
  <si>
    <t>Engros- og detailhandel</t>
  </si>
  <si>
    <t>Transport og lagring</t>
  </si>
  <si>
    <t>Overnatningsfaciliteter og restaurationsvirksomhed</t>
  </si>
  <si>
    <t>Information og kommunikation</t>
  </si>
  <si>
    <t>Pengeinstitut- og finansvirksomhed, forsikring</t>
  </si>
  <si>
    <t>Forvaltning af og handel med ejendomme</t>
  </si>
  <si>
    <t>Liberale, videnskabelige og tekniske tjenesteydelser</t>
  </si>
  <si>
    <t>Administrative tjenesteydelser og hjælpetjenester</t>
  </si>
  <si>
    <t>Offentlig forvaltning, forsvar og socialsikring</t>
  </si>
  <si>
    <t>Undervisning</t>
  </si>
  <si>
    <t>Sundhedsvæsen og sociale foranstaltninger</t>
  </si>
  <si>
    <t>Kultur, forlystelser og fritid</t>
  </si>
  <si>
    <t>Andre tjenesteydelser</t>
  </si>
  <si>
    <t>Ikkemisligholdte</t>
  </si>
  <si>
    <t>Misligholdte</t>
  </si>
  <si>
    <t>Forfaldne &gt; 90 dage</t>
  </si>
  <si>
    <t>Heraf forfaldne &gt; 30 dage ≤ 90 dage</t>
  </si>
  <si>
    <t>Heraf forfaldne &gt; 90 dage ≤ 180 dage</t>
  </si>
  <si>
    <t>Heraf: forfaldne &gt; 180 dage ≤ 1 år</t>
  </si>
  <si>
    <r>
      <t xml:space="preserve">Heraf: </t>
    </r>
    <r>
      <rPr>
        <sz val="11"/>
        <color theme="1"/>
        <rFont val="Calibri"/>
        <family val="2"/>
        <scheme val="minor"/>
      </rPr>
      <t>forfaldne &gt; 1 år ≤ 2 år</t>
    </r>
  </si>
  <si>
    <t>Heraf: forfaldne &gt; 2 år ≤ 5 år</t>
  </si>
  <si>
    <t>Heraf: forfaldne &gt; 5 år ≤ 7 år</t>
  </si>
  <si>
    <t>Heraf: forfaldne &gt; 7 år</t>
  </si>
  <si>
    <t>Heraf sikrede</t>
  </si>
  <si>
    <t>Heraf sikret ved pant i fast ejendom</t>
  </si>
  <si>
    <t>Heraf instrumenter med en belåningsgrad på over 60 % og under eller lig med 80 %</t>
  </si>
  <si>
    <t>Heraf instrumenter med en belåningsgrad på over 80 % og under eller lig med 100 %</t>
  </si>
  <si>
    <t>Heraf instrumenter med en belåningsgrad på over 100 %</t>
  </si>
  <si>
    <t>Akkumuleret værdiforringelse for sikrede aktiver</t>
  </si>
  <si>
    <t>Sikkerhedsstillelse</t>
  </si>
  <si>
    <t>Heraf værdi begrænset til eksponeringens værdi</t>
  </si>
  <si>
    <t>Heraf fast ejendom</t>
  </si>
  <si>
    <t>Heraf værdi over loftet</t>
  </si>
  <si>
    <t>Modtagne finansielle garantier</t>
  </si>
  <si>
    <t>Værdi ved første indregning</t>
  </si>
  <si>
    <t>Akkumulerede negative ændringer</t>
  </si>
  <si>
    <t>Beboelsesejendomme</t>
  </si>
  <si>
    <t>Erhvervsejendomme</t>
  </si>
  <si>
    <t>Løsøre (køretøjer, skibe osv.)</t>
  </si>
  <si>
    <t>Egenkapital- og gældsinstrumenter</t>
  </si>
  <si>
    <t>Anden sikkerhedsstillelse</t>
  </si>
  <si>
    <t>Gældsbalancereduktion</t>
  </si>
  <si>
    <t>Sikkerhedsstillelse opnået gennem overtagelse i alt</t>
  </si>
  <si>
    <t>Overtaget ≤ 2 år</t>
  </si>
  <si>
    <t>Overtaget &gt; 2 år ≤ 5 år</t>
  </si>
  <si>
    <t>Overtaget &gt; 5 år</t>
  </si>
  <si>
    <t>Heraf anlægsaktiver, som besiddes med henblik på salg</t>
  </si>
  <si>
    <t>Sikkerhedsstillelse opnået ved overtagelse, klassificeret som materielle anlægsaktiver</t>
  </si>
  <si>
    <t>Sikkerhedsstillelse opnået ved overtagelse, bortset fra klassificeret som materielle anlægsaktiver</t>
  </si>
  <si>
    <t>Offentlige enheder</t>
  </si>
  <si>
    <t>Multilaterale udviklingsbanker</t>
  </si>
  <si>
    <t>Internationale organisationer</t>
  </si>
  <si>
    <t>Detail</t>
  </si>
  <si>
    <t>Institutter og selskaber med kortsigtet kreditvurdering</t>
  </si>
  <si>
    <t>Andre poster</t>
  </si>
  <si>
    <t>I ALT</t>
  </si>
  <si>
    <t>Risikovægt</t>
  </si>
  <si>
    <t>Andre</t>
  </si>
  <si>
    <t>A-IRB</t>
  </si>
  <si>
    <t>PD-interval</t>
  </si>
  <si>
    <t>Eksponeringsvægtet gennemsnitlig PD (%)</t>
  </si>
  <si>
    <t>Antal låntagere</t>
  </si>
  <si>
    <t>Eksponeringsvægtet gennemsnitlig LGD (%)</t>
  </si>
  <si>
    <t>Eksponeringsvægtet gennemsnitlig løbetid (år)</t>
  </si>
  <si>
    <t>Densitet af risikovægtede eksponeringer</t>
  </si>
  <si>
    <t>Total (all exposures classes)</t>
  </si>
  <si>
    <t>0,00 til &lt;0,15</t>
  </si>
  <si>
    <t>0,00 til &lt;0,10</t>
  </si>
  <si>
    <t>0,10 til &lt;0,15</t>
  </si>
  <si>
    <t>0,15 til &lt;0,25</t>
  </si>
  <si>
    <t>0,25 til &lt;0,50</t>
  </si>
  <si>
    <t>0,50 til &lt;0,75</t>
  </si>
  <si>
    <t>0,75 til &lt;2,50</t>
  </si>
  <si>
    <t>0,75 til &lt;1,75</t>
  </si>
  <si>
    <t>1,75 til &lt;2,5</t>
  </si>
  <si>
    <t>2,50 til &lt;10,00</t>
  </si>
  <si>
    <t>2,5 til &lt;5</t>
  </si>
  <si>
    <t>5 til &lt;10</t>
  </si>
  <si>
    <t>10,00 til &lt;100,00</t>
  </si>
  <si>
    <t>10 til &lt;20</t>
  </si>
  <si>
    <t>20 til &lt;30</t>
  </si>
  <si>
    <t>30,00 til &lt;100,00</t>
  </si>
  <si>
    <t>100,00 (misligholdelse)</t>
  </si>
  <si>
    <t>Corporates - SME with own estimates og LGD or conversion factors</t>
  </si>
  <si>
    <t>Corporates - Other with own estimates og LGD or conversion factors</t>
  </si>
  <si>
    <t>Eksponeringsværdi som defineret i artikel 166 i CRR for eksponeringer omfattet af IRB-metoden</t>
  </si>
  <si>
    <t>Samlet eksponeringsværdi for eksponeringer omfattet af standardmetoden og IRB-metoden</t>
  </si>
  <si>
    <t>Procentdel af den samlede eksponeringsværdi omfattet af en permanent delvis anvendelse af SA (%)</t>
  </si>
  <si>
    <t>Procentdel af den samlede eksponeringsværdi, der er omfattet af IRB-metoden (%)</t>
  </si>
  <si>
    <t>Procentdel af den samlede eksponeringsværdi, der er omfattet af en roll-out-plan (%)</t>
  </si>
  <si>
    <t xml:space="preserve">Centralregeringer eller centralbanker </t>
  </si>
  <si>
    <t xml:space="preserve">Heraf regionale eller lokale myndigheder </t>
  </si>
  <si>
    <t xml:space="preserve">Heraf offentlige enheder </t>
  </si>
  <si>
    <t>Heraf selskaber — specialiseret långivning, eksklusive omfattet af kategoriseringsmetoden</t>
  </si>
  <si>
    <t>Heraf selskaber — specialiseret långivning omfattet af kategoriseringsmetoden</t>
  </si>
  <si>
    <t>heraf detail — sikret ved pant i fast ejendom SMV'er</t>
  </si>
  <si>
    <t>heraf detail — sikret ved pant i fast ejendom ikke-SMV'er</t>
  </si>
  <si>
    <t>Heraf detail — kvalificeret revolverende</t>
  </si>
  <si>
    <t>Heraf detail — andre SMV'er</t>
  </si>
  <si>
    <t>Heraf detail — andre ikke-SMV'er</t>
  </si>
  <si>
    <t>Andre aktiver, der ikke er gældsforpligtelser</t>
  </si>
  <si>
    <t xml:space="preserve">I alt </t>
  </si>
  <si>
    <t>Risikovægtet eksponering</t>
  </si>
  <si>
    <t>Eksponeringsklasse</t>
  </si>
  <si>
    <t>Antal låntagere ved udgangen af det foregående år</t>
  </si>
  <si>
    <t>Den observerede gennemsnitlige misligholdelsesrate (%)</t>
  </si>
  <si>
    <t>Gennemsnitlig PD (%)</t>
  </si>
  <si>
    <t>Gennemsnitlig historisk årlig misligholdelsesrate (%)</t>
  </si>
  <si>
    <t>Heraf antal låntagere, der misligholdt i løbet af året</t>
  </si>
  <si>
    <t>Gennemsnitlig PD</t>
  </si>
  <si>
    <t>Skema CR9.1 – IRB metoden – Back-testing af PD efter eksponeringsklasse (kun for PD-estimater i henhold til artikel 180, stk. 1, litra f), i CRR)</t>
  </si>
  <si>
    <t>Tilsvarende ekstern rating</t>
  </si>
  <si>
    <t>F-IRB</t>
  </si>
  <si>
    <t>Eksponeringsværdi</t>
  </si>
  <si>
    <t>Tabel EU-CCRA - Kvalitativ offentliggørelse i forbindelse med modpartskreditrisiko</t>
  </si>
  <si>
    <t>Fleksibelt format</t>
  </si>
  <si>
    <r>
      <rPr>
        <b/>
        <sz val="10"/>
        <color rgb="FF000000"/>
        <rFont val="Arial"/>
        <family val="2"/>
      </rPr>
      <t>Artikel 439, litra a), i CRR</t>
    </r>
    <r>
      <rPr>
        <sz val="10"/>
        <color rgb="FF000000"/>
        <rFont val="Arial"/>
        <family val="2"/>
      </rPr>
      <t xml:space="preserve">
</t>
    </r>
    <r>
      <rPr>
        <sz val="10"/>
        <color rgb="FF000000"/>
        <rFont val="Arial"/>
        <family val="2"/>
      </rPr>
      <t>En redegørelse for den metodologi, der har dannet grundlag for fastsættelse af intern kapital og kreditgrænser i forbindelse med modpartskrediteksponeringer, herunder de metoder, der anvendes til at knytte disse grænser til eksponeringer mod centrale modparter</t>
    </r>
  </si>
  <si>
    <r>
      <rPr>
        <b/>
        <sz val="10"/>
        <color theme="1"/>
        <rFont val="Arial"/>
        <family val="2"/>
      </rPr>
      <t>Artikel 439, litra b), i CRR</t>
    </r>
    <r>
      <rPr>
        <b/>
        <sz val="10"/>
        <color theme="1"/>
        <rFont val="Arial"/>
        <family val="2"/>
      </rPr>
      <t xml:space="preserve">
</t>
    </r>
    <r>
      <rPr>
        <sz val="10"/>
        <color theme="1"/>
        <rFont val="Arial"/>
        <family val="2"/>
      </rPr>
      <t xml:space="preserve">
</t>
    </r>
    <r>
      <rPr>
        <sz val="10"/>
        <color theme="1"/>
        <rFont val="Arial"/>
        <family val="2"/>
      </rPr>
      <t>En redegørelse for politikkerne vedrørende garantier og andre kreditbegrænsende foranstaltninger, f.eks. politikker, der skal sikre, at der stilles sikkerhed og oprettes kreditreserver</t>
    </r>
  </si>
  <si>
    <r>
      <rPr>
        <b/>
        <sz val="10"/>
        <color rgb="FF000000"/>
        <rFont val="Arial"/>
        <family val="2"/>
      </rPr>
      <t>Artikel 439, litra c), i CRR</t>
    </r>
    <r>
      <rPr>
        <b/>
        <sz val="10"/>
        <color rgb="FF000000"/>
        <rFont val="Arial"/>
        <family val="2"/>
      </rPr>
      <t xml:space="preserve">
</t>
    </r>
    <r>
      <rPr>
        <sz val="10"/>
        <color rgb="FF000000"/>
        <rFont val="Arial"/>
        <family val="2"/>
      </rPr>
      <t>En redegørelse for de politikker, der gælder for "wrong-way"-risiko som defineret i artikel 291 i CRR</t>
    </r>
  </si>
  <si>
    <r>
      <rPr>
        <b/>
        <sz val="10"/>
        <color rgb="FF000000"/>
        <rFont val="Arial"/>
        <family val="2"/>
      </rPr>
      <t>Artikel 431, stk. 3 og 4, i CRR</t>
    </r>
    <r>
      <rPr>
        <b/>
        <sz val="10"/>
        <color rgb="FF000000"/>
        <rFont val="Arial"/>
        <family val="2"/>
      </rPr>
      <t xml:space="preserve">
</t>
    </r>
    <r>
      <rPr>
        <sz val="10"/>
        <color rgb="FF000000"/>
        <rFont val="Arial"/>
        <family val="2"/>
      </rPr>
      <t xml:space="preserve">
</t>
    </r>
    <r>
      <rPr>
        <sz val="10"/>
        <color rgb="FF000000"/>
        <rFont val="Arial"/>
        <family val="2"/>
      </rPr>
      <t>Andre risikostyringsmålsætninger og relevante politikker i forbindelse med modpartskreditrisiko</t>
    </r>
  </si>
  <si>
    <t>e)</t>
  </si>
  <si>
    <r>
      <rPr>
        <b/>
        <sz val="10"/>
        <color theme="1"/>
        <rFont val="Arial"/>
        <family val="2"/>
      </rPr>
      <t>Artikel 439, litra d), i CRR</t>
    </r>
    <r>
      <rPr>
        <b/>
        <sz val="10"/>
        <color theme="1"/>
        <rFont val="Arial"/>
        <family val="2"/>
      </rPr>
      <t xml:space="preserve">
</t>
    </r>
    <r>
      <rPr>
        <sz val="10"/>
        <color theme="1"/>
        <rFont val="Arial"/>
        <family val="2"/>
      </rPr>
      <t xml:space="preserve">
</t>
    </r>
    <r>
      <rPr>
        <sz val="10"/>
        <color theme="1"/>
        <rFont val="Arial"/>
        <family val="2"/>
      </rPr>
      <t>Værdien af sikkerhed, som instituttet skal tilvejebringe, hvis dets kreditrating nedjusteres</t>
    </r>
  </si>
  <si>
    <t>Skema EU CCR1 - Analyse af modpartskreditrisikoeksponeringer efter metode</t>
  </si>
  <si>
    <t>Fast format.</t>
  </si>
  <si>
    <t>Genanskaffelsesomkostninger</t>
  </si>
  <si>
    <t>Potentiel fremtidig eksponering</t>
  </si>
  <si>
    <t>Faktisk forventet positiv eksponering</t>
  </si>
  <si>
    <r>
      <rPr>
        <sz val="10"/>
        <color theme="1"/>
        <rFont val="Arial"/>
        <family val="2"/>
      </rPr>
      <t>Alfa anvendt til beregning af en reguleringsmæssig eksponeringsværdi</t>
    </r>
  </si>
  <si>
    <t>Eksponeringsværdi inden anvendelse af kreditrisikoreduktionsteknikker</t>
  </si>
  <si>
    <t>Eksponeringsværdi efter anvendelse af kreditrisikoreduktionsteknikker</t>
  </si>
  <si>
    <r>
      <rPr>
        <sz val="10"/>
        <color theme="1"/>
        <rFont val="Arial"/>
        <family val="2"/>
      </rPr>
      <t>EU</t>
    </r>
    <r>
      <rPr>
        <sz val="10"/>
        <color rgb="FFFF0000"/>
        <rFont val="Arial"/>
        <family val="2"/>
      </rPr>
      <t>-</t>
    </r>
    <r>
      <rPr>
        <sz val="10"/>
        <color rgb="FF000000"/>
        <rFont val="Arial"/>
        <family val="2"/>
      </rPr>
      <t>1</t>
    </r>
  </si>
  <si>
    <t>EU — Den oprindelige eksponeringsmetode (for derivater)</t>
  </si>
  <si>
    <r>
      <rPr>
        <sz val="10"/>
        <color theme="1"/>
        <rFont val="Arial"/>
        <family val="2"/>
      </rPr>
      <t>EU</t>
    </r>
    <r>
      <rPr>
        <sz val="10"/>
        <color rgb="FFFF0000"/>
        <rFont val="Arial"/>
        <family val="2"/>
      </rPr>
      <t>-</t>
    </r>
    <r>
      <rPr>
        <sz val="10"/>
        <color rgb="FF000000"/>
        <rFont val="Arial"/>
        <family val="2"/>
      </rPr>
      <t>2</t>
    </r>
  </si>
  <si>
    <t>EU — forenklet standardmetode for modpartskreditrisiko (for derivater)</t>
  </si>
  <si>
    <t>Standardmetode for modpartskreditrisiko (for derivater)</t>
  </si>
  <si>
    <t>Metoden med interne modeller (for derivater og værdipapirfinansieringstransaktioner)</t>
  </si>
  <si>
    <t>Heraf nettinggrupper for værdipapirfinansieringstransaktioner</t>
  </si>
  <si>
    <t>2b</t>
  </si>
  <si>
    <t>Heraf nettinggrupper for derivater og terminsforretninger</t>
  </si>
  <si>
    <t>2c</t>
  </si>
  <si>
    <t>Heraf fra aftaler om nettinggrupper på tværs af produkter</t>
  </si>
  <si>
    <t>Den enkle metode for finansiel sikkerhed (for SFT'er)</t>
  </si>
  <si>
    <t>Den udbyggede metode for finansiel sikkerhed (for SFT'er)</t>
  </si>
  <si>
    <t>Value-at-risk for værdipapirfinansieringstransaktioner</t>
  </si>
  <si>
    <t>Skema EU CCR2 – Transaktioner underlagt kapitalgrundlagskrav for kreditværdijusteringsrisiko</t>
  </si>
  <si>
    <t>Samlet andel af transaktioner underlagt den avancerede metode</t>
  </si>
  <si>
    <t xml:space="preserve">   i) Value-at-risk-komponent (inklusive multiplikationsfaktoren på 3)</t>
  </si>
  <si>
    <t xml:space="preserve">   ii) Value-at-risk-komponent i stresssituationer (inklusive multiplikationsfaktoren på 3)</t>
  </si>
  <si>
    <t>Transaktioner underlagt standardmetoden</t>
  </si>
  <si>
    <r>
      <rPr>
        <sz val="10"/>
        <color rgb="FF000000"/>
        <rFont val="Arial"/>
        <family val="2"/>
      </rPr>
      <t>Transaktioner underlagt den alternative metode (baseret på den oprindelige eksponeringsmetode)</t>
    </r>
  </si>
  <si>
    <t xml:space="preserve">Samlet antal transaktioner underlagt kapitalgrundlagskrav for kreditværdijusteringsrisiko </t>
  </si>
  <si>
    <t>Skema EU CCR3 — standardmetoden — modpartskreditrisikoeksponeringer efter eksponeringsklasse og risikovægte</t>
  </si>
  <si>
    <t>Eksponeringsklasser</t>
  </si>
  <si>
    <r>
      <rPr>
        <sz val="11"/>
        <color theme="1"/>
        <rFont val="Calibri"/>
        <family val="2"/>
        <scheme val="minor"/>
      </rPr>
      <t>Eksponeringsværdi i alt</t>
    </r>
    <r>
      <rPr>
        <sz val="11"/>
        <color rgb="FF000000"/>
        <rFont val="Calibri"/>
        <family val="2"/>
        <scheme val="minor"/>
      </rPr>
      <t xml:space="preserve"> </t>
    </r>
  </si>
  <si>
    <t xml:space="preserve">Regionale eller lokale myndigheder </t>
  </si>
  <si>
    <t>Skema EU CCR4 — IRB-metoden — modpartskreditrisikoeksponeringer efter eksponeringsklasse og PD-skala</t>
  </si>
  <si>
    <t>PD-skala</t>
  </si>
  <si>
    <t>1 … x</t>
  </si>
  <si>
    <t>Eksponeringsklasse X</t>
  </si>
  <si>
    <t>x</t>
  </si>
  <si>
    <t>Subtotal (eksponeringsklasse X)</t>
  </si>
  <si>
    <t>y</t>
  </si>
  <si>
    <t>I alt (alle relevante modpartskreditrisikoeksponeringsklasser)</t>
  </si>
  <si>
    <r>
      <rPr>
        <b/>
        <sz val="16"/>
        <color theme="1"/>
        <rFont val="Arial"/>
        <family val="2"/>
      </rPr>
      <t>Skema EU CCR5 — Sammensætning af sikkerhedsstillelse for modpartskreditrisikoeksponeringer</t>
    </r>
  </si>
  <si>
    <t>Faste kolonner</t>
  </si>
  <si>
    <t>Sikkerhedsstillelse anvendt i derivattransaktioner</t>
  </si>
  <si>
    <t>Sikkerhedsstillelse anvendt i værdipapirfinansieringstransaktioner</t>
  </si>
  <si>
    <t>Sikkerhedsstillelsestype</t>
  </si>
  <si>
    <t>Dagsværdi af modtagne sikkerheder</t>
  </si>
  <si>
    <t>Dagsværdi af stillede sikkerheder</t>
  </si>
  <si>
    <t>Adskilt</t>
  </si>
  <si>
    <t>Ikkeadskilt</t>
  </si>
  <si>
    <t>Kontanter — national valuta</t>
  </si>
  <si>
    <t>Kontanter – andre valutaer</t>
  </si>
  <si>
    <t>Indenlandsk statsgæld</t>
  </si>
  <si>
    <t>Anden statsgæld</t>
  </si>
  <si>
    <t>Gæld fra statslige myndigheder</t>
  </si>
  <si>
    <t>Virksomhedsobligationer</t>
  </si>
  <si>
    <t>Aktieinstrumenter</t>
  </si>
  <si>
    <t>Skema EU CCR6 – Eksponering for kreditderivater</t>
  </si>
  <si>
    <t>Faste</t>
  </si>
  <si>
    <t>Købt afdækning</t>
  </si>
  <si>
    <t>Solgt afdækning</t>
  </si>
  <si>
    <t>Notionelle værdier</t>
  </si>
  <si>
    <t>Single name credit default swaps</t>
  </si>
  <si>
    <t>Indeksebaserede credit default swaps</t>
  </si>
  <si>
    <t>Total return swaps</t>
  </si>
  <si>
    <t>Kreditoptioner</t>
  </si>
  <si>
    <t>Andre kreditderivater</t>
  </si>
  <si>
    <t>Notionelle værdier i alt</t>
  </si>
  <si>
    <t>Dagsværdier</t>
  </si>
  <si>
    <t>Positiv dagsværdi (aktiv)</t>
  </si>
  <si>
    <t>Negativ dagsværdi (forpligtelse)</t>
  </si>
  <si>
    <t>Skema EU CCR7 - RWEA-flowtabeller for markedsrisikoeksponeringer i henhold til IMM</t>
  </si>
  <si>
    <t>Risikovægtede eksponeringer ved afslutningen af den foregående offentliggørelsesperiode</t>
  </si>
  <si>
    <t>Aktivernes størrelse</t>
  </si>
  <si>
    <t>Modparternes kreditkvalitet</t>
  </si>
  <si>
    <t>Opdateringer af modeller (kun metoden med interne modeller)</t>
  </si>
  <si>
    <t>Metodologi og politik (kun metoden med interne modeller)</t>
  </si>
  <si>
    <t>Anskaffelser og afhændelser</t>
  </si>
  <si>
    <t>Valutabevægelser</t>
  </si>
  <si>
    <t>Andet</t>
  </si>
  <si>
    <t>Risikovægtede eksponeringer ved afslutningen af den indeværende offentliggørelsesperiode</t>
  </si>
  <si>
    <t>Skema EU CCR8 -Modpartskreditrisikoeksponeringer</t>
  </si>
  <si>
    <t xml:space="preserve">Eksponeringsværdi </t>
  </si>
  <si>
    <t>Eksponeringer mod QCCP'er (i alt)</t>
  </si>
  <si>
    <t>Eksponeringer for handel hos QCCP'er (undtagen initialmargen og bidrag til misligholdelsesfond) heraf</t>
  </si>
  <si>
    <t xml:space="preserve">   i) OTC-derivater</t>
  </si>
  <si>
    <t xml:space="preserve">   ii) børshandlede derivater</t>
  </si>
  <si>
    <t xml:space="preserve">   iii) SFT'er</t>
  </si>
  <si>
    <t xml:space="preserve">   iv) nettinggrupper, hvor netting på tværs af produkter er blevet godkendt</t>
  </si>
  <si>
    <t>Adskilt initialmargen</t>
  </si>
  <si>
    <t>Ikkeadskilt initialmargen</t>
  </si>
  <si>
    <t>Indbetalte bidrag til misligholdelsesfonde</t>
  </si>
  <si>
    <t>Ikke-indbetalte bidrag til misligholdelsesfonde</t>
  </si>
  <si>
    <t>Eksponeringer mod ikke-QCCP'er (i alt)</t>
  </si>
  <si>
    <t>Eksponeringer for handel hos ikke-QCCP'er (undtagen initialmargen og bidrag til misligholdelsesfond) heraf</t>
  </si>
  <si>
    <r>
      <rPr>
        <b/>
        <sz val="14"/>
        <color theme="1"/>
        <rFont val="Calibri"/>
        <family val="2"/>
        <scheme val="minor"/>
      </rPr>
      <t>Skema EU-SEC1 - Securitiseringseksponeringer uden for handelsbeholdningen</t>
    </r>
  </si>
  <si>
    <t>Instituttet optræder som eksponeringsleverende institut</t>
  </si>
  <si>
    <t>Instituttet optræder som organiserende institut</t>
  </si>
  <si>
    <t>Instituttet optræder som investor</t>
  </si>
  <si>
    <t>Traditionel</t>
  </si>
  <si>
    <t>Syntetisk</t>
  </si>
  <si>
    <t>Subtotal</t>
  </si>
  <si>
    <t>STS</t>
  </si>
  <si>
    <t>Ikke-STS</t>
  </si>
  <si>
    <t>heraf væsentlig risikooverførsel</t>
  </si>
  <si>
    <t>Samlede eksponeringer</t>
  </si>
  <si>
    <t>Detail (i alt)</t>
  </si>
  <si>
    <t xml:space="preserve">   realkreditlån i beboelsesejendomme</t>
  </si>
  <si>
    <t xml:space="preserve">   kreditkort</t>
  </si>
  <si>
    <t xml:space="preserve">   andre detaileksponeringer </t>
  </si>
  <si>
    <t xml:space="preserve">   resecuritisering</t>
  </si>
  <si>
    <t>Engros (i alt)</t>
  </si>
  <si>
    <t xml:space="preserve">   lån til selskaber</t>
  </si>
  <si>
    <t xml:space="preserve">   realkreditlån i erhvervsejendomme </t>
  </si>
  <si>
    <t xml:space="preserve">   leasing og tilgodehavender</t>
  </si>
  <si>
    <t xml:space="preserve">   øvrig engros</t>
  </si>
  <si>
    <t>Skema EU-SEC2 - Securitiseringseksponeringer i handelsbeholdningen</t>
  </si>
  <si>
    <t>Skema EU-SEC3 - Securitiseringseksponeringer uden for handelsbeholdningen og tilknyttede lovbestemte kapitalkrav - instituttet optræder som eksponeringsleverende eller organiserende institut</t>
  </si>
  <si>
    <t>EU-p</t>
  </si>
  <si>
    <t>EU-q</t>
  </si>
  <si>
    <t>Eksponeringsværdier (efter risikovægtintervaller/fradrag)</t>
  </si>
  <si>
    <t>Eksponeringsværdier (efter lovgivningsmæssig fremgangsmåde)</t>
  </si>
  <si>
    <t>Risikovægtede eksponeringer (efter lovgivningsmæssig fremgangsmåde)</t>
  </si>
  <si>
    <t>Kapitalkrav efter loft</t>
  </si>
  <si>
    <t>≤ 20 % risikovægt</t>
  </si>
  <si>
    <t xml:space="preserve"> &gt; 20 % til 50 % risikovægt</t>
  </si>
  <si>
    <t xml:space="preserve"> &gt; 50 % til 100 %           risikovægt</t>
  </si>
  <si>
    <t xml:space="preserve"> &gt; 100 % til &lt; 1 250 %     risikovægt</t>
  </si>
  <si>
    <t>1 250 % risikovægt/fradrag</t>
  </si>
  <si>
    <t>SEC-IRBA</t>
  </si>
  <si>
    <t>SEC-ERBA
(inklusive IAA)</t>
  </si>
  <si>
    <t>SEC-SA</t>
  </si>
  <si>
    <t>1 250 % risikovægt/
fradrag</t>
  </si>
  <si>
    <t xml:space="preserve">Traditionelle transaktioner </t>
  </si>
  <si>
    <t xml:space="preserve">   Securitisering</t>
  </si>
  <si>
    <t xml:space="preserve">       Detail</t>
  </si>
  <si>
    <t xml:space="preserve">       Heraf STS</t>
  </si>
  <si>
    <t xml:space="preserve">       Engros</t>
  </si>
  <si>
    <t xml:space="preserve">   Resecuritisering</t>
  </si>
  <si>
    <t xml:space="preserve">Syntetiske transaktioner </t>
  </si>
  <si>
    <t xml:space="preserve">       Detail, underliggende</t>
  </si>
  <si>
    <t>Skema EU-SEC4 - Securitiseringseksponeringer uden for handelsbeholdningen og tilknyttede lovpligtige kapitalkrav - instituttet optræder som investorinstitut</t>
  </si>
  <si>
    <t xml:space="preserve">Traditionel securitisering </t>
  </si>
  <si>
    <t xml:space="preserve">Syntetisk securitisering </t>
  </si>
  <si>
    <t>Skema EU-SEC5 - Eksponeringer securitiseret af instituttet - Misligholdte eksponeringer og specifikke kreditrisikojusteringer</t>
  </si>
  <si>
    <t>Eksponeringer securitiseret af instituttet — Instituttet handler som eksponeringsleverende eller organiserende institut</t>
  </si>
  <si>
    <t>Samlet udestående nominelt beløb</t>
  </si>
  <si>
    <t>Samlet beløb for specifikke kreditrisikojusteringer foretaget i løbet af perioden</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</si>
  <si>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</si>
  <si>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</si>
  <si>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</si>
  <si>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</si>
  <si>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 xml:space="preserve"> Skema EU OR1 - Kapitalgrundlagskrav for operationel risiko og risikovægtede eksponeringer</t>
  </si>
  <si>
    <t>Bankaktiviteter</t>
  </si>
  <si>
    <t>Relevant indikator</t>
  </si>
  <si>
    <t>Own funds</t>
  </si>
  <si>
    <t>Total operational risk-weighted exposure amount</t>
  </si>
  <si>
    <t>Risikoeksponering</t>
  </si>
  <si>
    <t>År-3</t>
  </si>
  <si>
    <t>År-2</t>
  </si>
  <si>
    <t>Foregående år</t>
  </si>
  <si>
    <t>requirement</t>
  </si>
  <si>
    <t>Bankaktiviteter omfattet af basisindikatormetoden (BIA)</t>
  </si>
  <si>
    <t>Bankaktiviteter omfattet af standardmetoden (TSA)/ den alternative standardmetode (ASA)</t>
  </si>
  <si>
    <t>OMFATTET AF TSA:</t>
  </si>
  <si>
    <t>OMFATTET AF ASA:</t>
  </si>
  <si>
    <t>Bankaktiviteter omfattet af avancerede målemetoder (AMA)</t>
  </si>
  <si>
    <t>Ledelsesorganet i dets tilsynsfunktion</t>
  </si>
  <si>
    <t xml:space="preserve">Ledelsesorganet i dets ledelsesfunktion </t>
  </si>
  <si>
    <t>Andre medarbejdere i den øverste ledelse</t>
  </si>
  <si>
    <t>Andre identificerede medarbejdere</t>
  </si>
  <si>
    <t>Fast aflønning</t>
  </si>
  <si>
    <t>Antal identificerede medarbejdere</t>
  </si>
  <si>
    <t>Fast aflønning i alt</t>
  </si>
  <si>
    <t>Heraf: kontantbaseret</t>
  </si>
  <si>
    <t>(Ikke relevant i EU)</t>
  </si>
  <si>
    <t>EU-4a</t>
  </si>
  <si>
    <t>Heraf: aktier eller tilsvarende ejerskabsinteresser</t>
  </si>
  <si>
    <t xml:space="preserve">Heraf: instrumenter baseret på aktier eller tilsvarende ikkelikvide instrumenter </t>
  </si>
  <si>
    <t>EU-5x</t>
  </si>
  <si>
    <t>Heraf: andre instrumenter</t>
  </si>
  <si>
    <t>Heraf: andre former</t>
  </si>
  <si>
    <t>Variabel aflønning</t>
  </si>
  <si>
    <t>Variabel aflønning i alt</t>
  </si>
  <si>
    <t>Heraf: udskudt</t>
  </si>
  <si>
    <t>EU-13a</t>
  </si>
  <si>
    <t>EU-14a</t>
  </si>
  <si>
    <t>EU-13b</t>
  </si>
  <si>
    <t>EU-14b</t>
  </si>
  <si>
    <t>EU-14x</t>
  </si>
  <si>
    <t>EU-14y</t>
  </si>
  <si>
    <t>Aflønning i alt (2 + 10)</t>
  </si>
  <si>
    <t xml:space="preserve">Tildeling af garanteret variabel aflønning </t>
  </si>
  <si>
    <t>Tildeling af garanteret variabel aflønning — antal identificerede medarbejdere</t>
  </si>
  <si>
    <t>Tildeling af garanteret variabel aflønning — samlet beløb</t>
  </si>
  <si>
    <t>Heraf tildelt garanteret variabel aflønning, udbetalt i løbet af regnskabsåret, som ikke er omfattet af bonusloftet</t>
  </si>
  <si>
    <t>Fratrædelsesgodtgørelser tildelt i forudgående perioder, som er blevet udbetalt i løbet af regnskabsåret</t>
  </si>
  <si>
    <t>Fratrædelsesgodtgørelser tildelt i forudgående perioder, som er blevet udbetalt i løbet af regnskabsåret — antal identificerede medarbejdere</t>
  </si>
  <si>
    <t>Fratrædelsesgodtgørelser tildelt i forudgående perioder, som er blevet udbetalt i løbet af regnskabsåret — samlet beløb</t>
  </si>
  <si>
    <t>Fratrædelsesgodtgørelser tildelt i løbet af regnskabsåret</t>
  </si>
  <si>
    <t>Fratrædelsesgodtgørelser tildelt i løbet af regnskabsåret — antal identificerede medarbejdere</t>
  </si>
  <si>
    <t>Fratrædelsesgodtgørelser tildelt i løbet af regnskabsåret — samlet beløb</t>
  </si>
  <si>
    <t xml:space="preserve">Heraf udbetalt i løbet af regnskabsåret </t>
  </si>
  <si>
    <t>Heraf udskudt</t>
  </si>
  <si>
    <t>Heraf fratrædelsesgodtgørelser udbetalt i løbet af regnskabsåret, som ikke er omfattet af bonusloftet</t>
  </si>
  <si>
    <t>Heraf det højeste beløb, der er udbetalt til en enkelt person</t>
  </si>
  <si>
    <t xml:space="preserve">Skema EU REM3 – Udskudt aflønning </t>
  </si>
  <si>
    <t>EU - g</t>
  </si>
  <si>
    <t>EU - h</t>
  </si>
  <si>
    <t>Udskudt og tilbageholdt aflønning</t>
  </si>
  <si>
    <t>Samlet udskudt aflønning tildelt for tidligere optjeningsperioder</t>
  </si>
  <si>
    <t xml:space="preserve">
Den del, der optjenes i regnskabsåret</t>
  </si>
  <si>
    <t xml:space="preserve">
Den del, der optjenes i de efterfølgende regnskabsår</t>
  </si>
  <si>
    <t>Resultatjusteringer foretaget i regnskabsåret for udskudt aflønning, som blev optjent i regnskabsåret</t>
  </si>
  <si>
    <t>Resultatjusteringer foretaget i regnskabsåret for udskudt aflønning, som optjenes i de kommende optjeningsår</t>
  </si>
  <si>
    <t>Samlet justering i løbet af regnskabsåret som følge af efterfølgende implicitte justeringer (dvs. ændringer i værdien for udskudt aflønning som følge af ændringer i priser på instrumenter)</t>
  </si>
  <si>
    <t xml:space="preserve">Samlet udskudt aflønning tildelt inden regnskabsåret, som er blevet udbetalt i regnskabsåret </t>
  </si>
  <si>
    <t>Samlet udskudt aflønning tildelt for tidligere optjeningsperioder, som er optjent, men omfattet af tilbageholdelsesperioder</t>
  </si>
  <si>
    <t>Kontantbaseret</t>
  </si>
  <si>
    <t xml:space="preserve">
Aktier eller tilsvarende ejerskabsinteresser</t>
  </si>
  <si>
    <t xml:space="preserve">Instrumenter baseret på aktier eller tilsvarende ikkelikvide instrumenter </t>
  </si>
  <si>
    <t>Andre instrumenter</t>
  </si>
  <si>
    <t>Andre former</t>
  </si>
  <si>
    <t>Ledelsesorganet i dets ledelsesfunktion</t>
  </si>
  <si>
    <t>Samlet beløb</t>
  </si>
  <si>
    <t>Skema EU REM4 – Aflønning på 1 mio. EUR eller derover pr. regnskabsår</t>
  </si>
  <si>
    <t>EUR</t>
  </si>
  <si>
    <t>Identificerede højtlønnede medarbejdere, jf. artikel 450, litra i), i CRR</t>
  </si>
  <si>
    <t>1 000 000 til under 1 500 000</t>
  </si>
  <si>
    <t>1 500 000 til under 2 000 000</t>
  </si>
  <si>
    <t>2 000 000 til under 2 500 000</t>
  </si>
  <si>
    <t>2 500 000 til under 3 000 000</t>
  </si>
  <si>
    <t>3 000 000 til under 3 500 000</t>
  </si>
  <si>
    <t>3 500 000 til under 4 000 000</t>
  </si>
  <si>
    <t>4 000 000 til under 4 500 000</t>
  </si>
  <si>
    <t>4 500 000 til under 5 000 000</t>
  </si>
  <si>
    <t>5 000 000 til under 6 000 000</t>
  </si>
  <si>
    <t>6 000 000 til under 7 000 000</t>
  </si>
  <si>
    <t>7 000 000 til under 8 000 000</t>
  </si>
  <si>
    <t>Kan udvides, hvis der er behov for flere lønrammer.</t>
  </si>
  <si>
    <t xml:space="preserve">a </t>
  </si>
  <si>
    <t>Aflønning af ledelsesorgan</t>
  </si>
  <si>
    <t>Forretningsområder</t>
  </si>
  <si>
    <t>Ledelsesorgan, i alt</t>
  </si>
  <si>
    <t>Investeringsbankvirksomhed</t>
  </si>
  <si>
    <t>Detailbankydelser</t>
  </si>
  <si>
    <t>Forvaltning af aktiver</t>
  </si>
  <si>
    <t>Forretningsfunktioner</t>
  </si>
  <si>
    <t>Uafhængige interne kontrolfunktioner</t>
  </si>
  <si>
    <t>Alle andre</t>
  </si>
  <si>
    <t>Samlet antal identificerede medarbejdere</t>
  </si>
  <si>
    <t>Heraf: medlemmer af ledelsesorganet</t>
  </si>
  <si>
    <t>Heraf: andre medarbejdere i den øverste ledelse</t>
  </si>
  <si>
    <t>Heraf: andre identificerede medarbejdere</t>
  </si>
  <si>
    <t>Samlet aflønning af identificerede medarbejdere</t>
  </si>
  <si>
    <t xml:space="preserve">Heraf: variabel aflønning </t>
  </si>
  <si>
    <t xml:space="preserve">Heraf: fast aflønning </t>
  </si>
  <si>
    <t>Regnskabsmæssig værdi af behæftede aktiver</t>
  </si>
  <si>
    <t>Dagsværdi af behæftede aktiver</t>
  </si>
  <si>
    <t>Regnskabsmæssig værdi af ubehæftede aktiver</t>
  </si>
  <si>
    <t>Dagsværdi af ubehæftede aktiver</t>
  </si>
  <si>
    <t>heraf aktiver, der i ubehæftet stand ville kunne klassificeres som EHQLA'er og HQLA'er</t>
  </si>
  <si>
    <t>heraf EHQLA'er og HQLA'er</t>
  </si>
  <si>
    <t>Det oplysende instituts aktiver</t>
  </si>
  <si>
    <t>heraf: særligt dækkede obligationer og særligt dækkede realkreditobligationer</t>
  </si>
  <si>
    <t>heraf: securitiseringer</t>
  </si>
  <si>
    <t>heraf: udstedt af offentlig forvaltning og service</t>
  </si>
  <si>
    <t>heraf: udstedt af finansielle selskaber</t>
  </si>
  <si>
    <t>heraf: udstedt af ikkefinansielle selskaber</t>
  </si>
  <si>
    <t>Skema EU AE2 - Modtaget sikkerhedsstillelse og egne udstedte gældsværdipapirer</t>
  </si>
  <si>
    <t>Dagsværdi af behæftede modtagne sikkerheder eller egne udstedte gældsværdipapirer</t>
  </si>
  <si>
    <t>Ubehæftede</t>
  </si>
  <si>
    <t>Dagsværdi af modtagne sikkerheder eller egne udstedte gældsværdipapirer, som kan behæftes</t>
  </si>
  <si>
    <t>Sikkerheder modtaget af det oplysende institut</t>
  </si>
  <si>
    <t>Lån på anfordring</t>
  </si>
  <si>
    <t>Lån og forskud, bortset fra lån på anfordring</t>
  </si>
  <si>
    <t>230</t>
  </si>
  <si>
    <t>Andre modtagne sikkerheder</t>
  </si>
  <si>
    <t>240</t>
  </si>
  <si>
    <t>Egne udstedte gældsværdipapirer, bortset fra egne særligt dækkede obligationer og særligt dækkede realkreditobligationer eller securitiseringer</t>
  </si>
  <si>
    <t xml:space="preserve"> Egne særligt dækkede obligationer og særligt dækkede realkreditobligationer og securitiseringer, som er udstedt og endnu ikke er stillet som pant.</t>
  </si>
  <si>
    <t xml:space="preserve">SAMLET MODTAGET SIKKERHEDSSTILLELSE OG EGNE UDSTEDTE GÆLDSVÆRDIPAPIRER </t>
  </si>
  <si>
    <t>Modsvarende forpligtelser, eventualforpligtelser eller udlånte værdipapirer</t>
  </si>
  <si>
    <t>Aktiver, modtagne sikkerheder og egne udstedte gældsværdipapirer, bortset fra særligt dækkede obligationer og særligt dækkede realkreditobligationer og behæftede securitiseringer</t>
  </si>
  <si>
    <t>Regnskabsmæssig værdi af udvalgte finansielle forpligtelser</t>
  </si>
  <si>
    <t>Stødscenarier i forbindelse med tilsyn</t>
  </si>
  <si>
    <t>Ændringer i den økonomiske værdi af kapitalgrundlaget</t>
  </si>
  <si>
    <t>Ændringer i nettorenteindtægterne</t>
  </si>
  <si>
    <t>Indeværende periode</t>
  </si>
  <si>
    <t>Foregående periode</t>
  </si>
  <si>
    <t>Parallelt opad</t>
  </si>
  <si>
    <t>Parallelt nedad</t>
  </si>
  <si>
    <t xml:space="preserve">Steepener </t>
  </si>
  <si>
    <t>Flattener</t>
  </si>
  <si>
    <t>Korte renter opad</t>
  </si>
  <si>
    <t>Korte renter nedad</t>
  </si>
  <si>
    <t>i henhold til artikel 449a i CRR</t>
  </si>
  <si>
    <t>Kvalitative oplysninger — Frit format</t>
  </si>
  <si>
    <t>Forretningsstrategi og processer</t>
  </si>
  <si>
    <t>Instituttets forretningsstrategi for integration af miljøfaktorer og -risici under hensyntagen til miljøfaktorers og -risicis indvirkning på institutternes forretningspraksis, forretningsmodel, strategi og finansielle planlægning</t>
  </si>
  <si>
    <t>Målsætninger, mål og grænser for vurdering og håndtering af miljørisikoen på kort, mellemlang og lang sigt og vurdering af resultaterne i forhold til disse målsætninger, mål og grænser, herunder fremadrettede oplysninger om udformningen af forretningsstrategi og processer</t>
  </si>
  <si>
    <t>Nuværende investeringsaktiviteter og (fremtidige) investeringsmål hen imod miljømål og aktiviteter, der er i overensstemmelse med EU-klassificeringssystemet</t>
  </si>
  <si>
    <t xml:space="preserve">DLR tilbyder i samarbejde med aktionærpengeinstitutterne finansiering af den bæredygtige omstilling målt på flere fronter, herunder udlån til energieffektive bygninger (med A- og B-energimærker), finansiering af økologiske bedrifter, bæredygtige staldanlæg, samt vedvarende energikilder og energiforbedringer. DLRs udlån til understøttelse af den bæredygtige omstilling er dels udgjort af almindelige realkreditlån og dels af særlige grønne kortrentelån (grøn RT-Kort), som gives til grønne bygninger, energiforbedringer, grønne energikilder, grønne landbrugsinvesteringer og bæredygtighedscertificerede landbrug og skove.
Kriterierne for DLRs grønne lån tager udgangspunkt i screeningskriterne i EU’s taksonomi for bæredygtige investeringer, bygninger, energiforbedringer og grønne energikilder. DLR vil i 2025 undersøge muligheden for at udvide kriterier for grønne lån med CO2e-reducerende virkemidler på landbrugets biologiske processer.
</t>
  </si>
  <si>
    <t>Politikker og procedurer for direkte og indirekte samarbejde med nye eller eksisterende modparter om deres strategier til afbødning og reduktion af miljørisici</t>
  </si>
  <si>
    <t xml:space="preserve">DLR har siden 2021 indsamlet og bearbejdet ESG-data, som kan anvendes til at vurdere ESG-forhold i långivningen, herunder bl.a. data om fysiske klimarisici og kundernes omstillingsrisici. Arbejdet med at definere og indsamle data er sket i samarbejde med finanssektoren i regi af e-nettet. DLR er medlem af e-nettet ESG Advisory Board, som løbende mødes og giver input til e-nettets databearbejdning vedrørende klima- og miljøforhold. I 2022 er DLR gået skridtet videre og er begyndt at indsamle ESG-data direkte fra nye låntagere og eksisterende kunder, der søger om nye lån. Det betyder, at landbrugs- og erhvervskunderne som en del af ansøgningsprocessen skal svare på relevante spørgsmål, der dækker miljømæssige, sociale og ledelsesmæssige forhold på bedriften eller i virksomheden. DLR har i 2023 udvidet gruppen, der svarer på ESG-spørgsmålene til også at omfatte kunder der omlægger lån, og på sigt er det målet at indhente ESG-oplysninger på hele udlånsporteføljen. Med afsæt i de historisk opsamlede ESG-svar har DLR i oktober 2024 udvidet ESG-rapporterne, så kundens svar vises med sammenligningsdata fra de seneste 12 måneder for det pågældende udlånssegment. Det er med til at give kunden og pengeinstitutrådgiveren et konkret værktøj til at vurdere de individuelle ESG-forhold.
Ved at indhente ESG-oplysninger fra kunderne kan DLR foretage en helhedsvurdering, der udover at afdække de økonomiske forhold også belyser, i hvor stort omfang kunden har fokus på miljømæssige, sociale og ledelsesmæssige forhold. Det gør det muligt også at opgøre ESG-forhold med data overordnet på DLRs udlånsportefølje og eksempelvis følge udviklingen af udlånets påvirkning af klima og miljø. Oplysningerne deles med vores aktionærpengeinstitutter og kan understøtte deres dialog med låntagerne om, hvad de kan gøre for at bidrage til en mere bæredygtig fremtid.
</t>
  </si>
  <si>
    <t>Ledelse</t>
  </si>
  <si>
    <t>Ledelsesorganets ansvar for at fastlægge risikorammen, føre tilsyn med og styre gennemførelsen af målsætningerne, strategien og politikkerne i forbindelse med miljørisikostyring, herunder relevante transmissionskanaler</t>
  </si>
  <si>
    <t>For at sikre et løbende fokus på ESG, herunder ESG-risici, indenfor alle dele af organisation, har DLR nedsat et Bæredygtighedsudvalg. Bæredygtighedsudvalget har ansvaret for at DLR realiserer sine strategiske målsætninger i henhold til DLRs Bæredygtighedspolitik og for at tilrettelægge processer i DLR til fremme af bæredygtighed, herunder at sikre data til brug for analyse, fastlæggelse af kommende målsætninger og rapportering. 
Udvalget har ansvaret for at følge lovgivende myndigheders krav til DLR og sikre, at vi overholder regler og bestemmelser samt følger de anbefalinger, sektoren i regi af Finans Danmark m.fl. når til enighed om. 
Udvalget har også ansvaret for at fastlægge og opdatere eksisterende politikker til konkretisering af specifikke bæredygtighedsindsatser, f.eks. kreditpolitikken, politikker om medarbejderforhold, indkøbspolitik, identificering og håndtering af klimarisici.
Direktionen er repræsenteret i DLRs Bæredygtighedsudvalg. Direktionen og de øvrige interneudvalg i DLR (Kreditrisikoudvalget, Likviditets- og Markedsrisikoudvalget, IOC-Risikoudvalget, Dataudvalget, IT-udvalget) orienteres desuden om arbejdet med bæredygtighed via referater fra møder i DLRs Bæredygtighedsudvalg. DLRs bestyrelse orienteres om udvalgte forhold og fremskridt på bestyrelsesmøderne og har ansvaret for at godkende DLRs Bæredygtighedspolitik.</t>
  </si>
  <si>
    <t>f)</t>
  </si>
  <si>
    <t>Ledelsesorganets integration af virkninger på kort, mellemlang og lang sigt af miljøfaktorer og -risici, organisationsstruktur både inden for forretningsområder og interne kontrolfunktioner</t>
  </si>
  <si>
    <t>Ved nybevillinger gennemføres en grundig vurdering af pantegrundlaget og af lånsøgers økonomi. Udgangspunktet for vurderingen af pantegrundlaget er fastlæggelse af markedsværdien for den ejendom, der ønskes belånt. Denne vurdering foretages af DLRs egne vurderingssagkyndige, som har lokalkendskab. Ved fastlæggelse af ejendommens værdi indgår udover stand og omsættelighed desuden ESG-forhold og klimarisici. Den vurderingssagkyndige undersøger for jordforurening, gennemgår produktionstilladelser, ser på geodata, fx risiko for oversvømmelse, forholder sig til geografisk placering – tæt på natur, by, mv samt observerer anvendelsen af jord, fx skov, eng og agerjord og vurderer arbejdsforhold. I forhold til kreditrisikoen tages der udgangspunkt i, at kunder og ejendomme, hvor vurderingen af ESG-forholdene er gode, alt andet lige vil være bedre stillet i forhold til udviklingen i de kommende år og dermed mere økonomiske robuste, idet der dog samtidig tages hensyn til risikoen ved anvendelse af f.eks. ny teknologi. Dette fremgår desuden af DLRs kreditpolitik.
Desuden indhenter DLR ESG-oplysninger via ESG-spørgeskemaer og overvåger vores portefølje i forhold til CO2-udledning, energimærkefordeling, energiforbedringspotentialer i byerhvervsejendomme og økologi.</t>
  </si>
  <si>
    <t>g)</t>
  </si>
  <si>
    <t>Integration af foranstaltninger til styring af miljøfaktorer og -risici i interne ledelsesordninger, herunder udvalgenes rolle, fordelingen af opgaver og ansvarsområder og feedbacksløjfen fra risikostyring til ledelsesorganet, herunder relevante transmissionskanaler</t>
  </si>
  <si>
    <t xml:space="preserve">Det er ledelsen i DLR, der sammen med det nedsatte Bæredygtighedsudvalg har det overordnede ansvar for arbejdet med bæredygtighed, herunder ESG-risici. Direktionen bliver således inddraget i arbejdet med klimarelaterede risici og muligheder gennem Bæredygtighedsudvalget, som mødes ca. 3-4 gange årligt og blandt andet har ansvar for at drøfte og beslutte vores strategiske klimatiltag. Direktionssekretariatet er ansvarlig for, at regler og best practice på bæredygtighedsområdet implementeres i øvrige berørte afdelinger i DLR. De pågældende afdelingers risikoejere er efter implementeringen ansvarlige for indførsel af kontroller samt overholdelse af disse. Kontrollerne beskrives i DLRs risikoregister og kontrollernes tilstrækkelighed overvåges/vurderes af DLRs afdeling for Risikostyring. DLRs Kreditrisikoudvalg gennemgår desuden årligt DLRs risikoregister og drøfter risici og kontroller på udlånsområdet, herunder klimarisici. </t>
  </si>
  <si>
    <t>Rapporteringsveje og rapporteringshyppighed vedrørende miljørisici</t>
  </si>
  <si>
    <t>DLR udarbejder stresstest på ESG-forhold blandt andet baseret på Finanstilsynets vejledning om klimastresstest. Stresstesten har fokus på risici forbundet med omstilling mod en lavere CO2e-udledning og fysiske risici som følge af et ændret klima. Resultaterne ved anvendelse af Finanstilsynets stresstestvejledning indikerer, at DLR primært er eksponeret mod omstillingsrisici, i tilfælde af en meget høj COe2-afgift på landbrugets udledninger, som ligger udover aftalen i den grønne trepartsaftale. Hvis 100 års vejrhændelser materialiserer sig, vil det kun føre til et beskedent mernedskrivningsbehov.  
Datagrundlaget til brug for ESG-stresstest er fortsat ufuldstændigt, men DLR samarbejder med e-nettet om at indsamle bedre data på klimarisici. I takt med at datagrundlaget forbedres, vil DLR fortsætte med at udarbejde ESG-stresstests, der kan belyse klimarisici ved flere stressscenarier. 
På porteføljeniveau har DLR iværksat initiativer til at identificere omfanget af udlån og panter, der er i risiko for oversvømmelser mv. Processen omfatter eksternt datatræk over potentielle vandstandsstigninger (havvand og nedbør), og en kobling på enkeltlån. Herudover gennemføres løbende en revurdering af pantværdierne (SDO-overvågning). Her indgår klimarisici på den enkelte ejendom i en vurdering af markedsværdien.</t>
  </si>
  <si>
    <t>Tilpasning af aflønningspolitikken til instituttets miljørisikorelaterede mål</t>
  </si>
  <si>
    <t>DLR tilbyder i henhold til vores lønpolitik ikke ledere og medarbejdere variable lønelementer, der afhænger af salgsmål, vækstmål og andre kvantitative eller kvalitative målsætninger, herunder ESG-relaterede. Lønpolitikken er således med til at understøtte en sund og effektiv risikostyring, som ikke tilskynder til overdreven risikotagning. DLRs lønpolitik er desuden formuleret i overensstemmelse med DLRs forretningsstrategi og -model, målsætninger, værdier og langsigtede interesser.</t>
  </si>
  <si>
    <t>Risikostyring</t>
  </si>
  <si>
    <t>j)</t>
  </si>
  <si>
    <t>Integration af virkninger på kort, mellemlang og lang sigt af miljøfaktorer og -risici i risikorammen</t>
  </si>
  <si>
    <t>DLR har et samlet risikoregister, der går på tværs af alle risikotyper. Både fysiske klimarisici og omstillingsrisici er indarbejdet i DLRs interne risikoregister.</t>
  </si>
  <si>
    <t>k)</t>
  </si>
  <si>
    <t>Definitioner, metoder og internationale standarder, som rammen for miljørisikostyring er baseret på</t>
  </si>
  <si>
    <r>
      <t xml:space="preserve">Der er tre centrale regelsæt i forhold til klimarisici, som DLR især fokuserer på: EU's taksonomi forordning samt kapitalkravsdirektivet- og -forordningen. DLR er desuden en del af Finans Danmarks Forum for Bæredygtig Finans, der kommer med anbefalinger til, hvordan den finansielle sektor i Danmark kan bidrage til- og styrke sin rolle i den bæredygtige omstilling. Efter anbefalinger fra Forum for Bæredygtig Finans, tager DLR afsæt i definitioner fra Task Force on Climate-related Financial Disclosures (TCFD) i arbejdet med at datalægge og offentliggøre klimarisici. DLR er underlagt Corporate Sustainability Reporting Directive som erstatter forpligtelserne under Non-Financial Reporting Directive. Herudover opgiver DLR desuden en række yderligere bæredygtighedsoplysninger, der bruges i forbindelse med vores investorers rapporteringsforpligtelser i forhold til Disclosureforordningen. Desuden følger DLR de overordnede tre tilgange som Den Europæiske Bankmyndighed EBA har beskrevet som en del af et mandat givet i kapitalkravsdirektivets (CRDIV) artikel 98 stk. 8 til blandt andet at definere analysemetoder og redskaber til at vurdere indvirkningen af miljømæssige, sociale og ledelsesmæssige risici på institutters udlånsaktiviteter. De tre tilgange er: Porteføljetilpasning, Risikostresstest og Eksponeringer.
</t>
    </r>
    <r>
      <rPr>
        <b/>
        <sz val="11"/>
        <color rgb="FF000000"/>
        <rFont val="Calibri"/>
        <family val="2"/>
        <scheme val="minor"/>
      </rPr>
      <t xml:space="preserve">Porteføljetilpasning
</t>
    </r>
    <r>
      <rPr>
        <sz val="11"/>
        <color rgb="FF000000"/>
        <rFont val="Calibri"/>
        <family val="2"/>
        <scheme val="minor"/>
      </rPr>
      <t xml:space="preserve">Nøgleprincippet bag porteføljetilpasning er at afdække, i hvilket omfang udlånsporteføljer er afstemt med globalt aftalte ESG-mål. DLR arbejder bl.a. med porteføljetilpasning via tilslutning til FN’s principper for bæredygtig bankdrift og målene i DLRs klimahandlingsplan. 
</t>
    </r>
    <r>
      <rPr>
        <b/>
        <sz val="11"/>
        <color rgb="FF000000"/>
        <rFont val="Calibri"/>
        <family val="2"/>
        <scheme val="minor"/>
      </rPr>
      <t xml:space="preserve">Risikostresstest 
</t>
    </r>
    <r>
      <rPr>
        <sz val="11"/>
        <color rgb="FF000000"/>
        <rFont val="Calibri"/>
        <family val="2"/>
        <scheme val="minor"/>
      </rPr>
      <t xml:space="preserve">DLR udarbejder stresstest på ESG-forhold blandt andet baseret på Finanstilsynets vejledning om klimastresstest. Stresstesten har fokus på risici forbundet med omstilling mod en lavere CO2e-udledning og fysiske risici som følge af et ændret klima. Resultaterne ved anvendelse af Finanstilsynets stresstestvejledning indikerer, at DLR primært er eksponeret mod omstillingsrisici, i tilfælde af en meget høj COe2-afgift på landbrugets udledninger, som ligger udover aftalen i den grønne trepartsaftale. Hvis 100 års vejrhændelser materialiserer sig, vil det kun føre til et beskedent mernedskrivningsbehov.  
Datagrundlaget til brug for ESG-stresstest er fortsat ufuldstændigt, men DLR samarbejder med e-nettet om at indsamle bedre data på klimarisici. I takt med at datagrundlaget forbedres, vil DLR fortsætte med at udarbejde ESG-stresstests, der kan belyse klimarisici ved flere stressscenarier. 
På porteføljeniveau har DLR iværksat initiativer til at identificere omfanget af udlån og panter, der er i risiko for oversvømmelser mv. Processen omfatter eksternt datatræk over potentielle vandstandsstigninger (havvand og nedbør), og en kobling på enkeltlån. Herudover gennemføres løbende en revurdering af pantværdierne (SDO-overvågning). Her indgår klimarisici på den enkelte ejendom i en vurdering af markedsværdien. 
</t>
    </r>
    <r>
      <rPr>
        <b/>
        <sz val="11"/>
        <color rgb="FF000000"/>
        <rFont val="Calibri"/>
        <family val="2"/>
        <scheme val="minor"/>
      </rPr>
      <t xml:space="preserve">Eksponeringsmetoden 
</t>
    </r>
    <r>
      <rPr>
        <sz val="11"/>
        <color rgb="FF000000"/>
        <rFont val="Calibri"/>
        <family val="2"/>
        <scheme val="minor"/>
      </rPr>
      <t>Eksponeringsmetoden går ud på at måle, hvordan individuelle eksponeringer og modparter performer på ESG-faktorer i forhold til risici. Her har DLR primært fokus på klimarelaterede risici, der påvirker kreditrisici. Data til vurdering af de kreditrelaterede ESG-risici, fås især fra e-nettet eller offentlige registre, der har data på låntager/ejendomsniveau, f.eks. data om energieffektivitet og fysiske klimarisici.</t>
    </r>
  </si>
  <si>
    <t>l)</t>
  </si>
  <si>
    <t>Processer til identifikation, måling og overvågning af aktiviteter og eksponeringer (og eventuel sikkerhedsstillelse), der er følsomme over for miljørisici, herunder relevante transmissionskanaler</t>
  </si>
  <si>
    <t>På porteføljeniveau er der iværksat initiativer til at identificere omfanget udlån og panter der er i risiko for oversvømmelser mv. Processen omfatter eksternt datatræk over potentielle vandstandsstigninger (havvand og nedbør), og en kobling på enkeltlån. Danmarks Nationalbank har udarbejdet en analyse af oversvømmelsesrisikoen frem mod år 2100. Ifølge denne analyse har DLR en lavere eksponeringsprocent over for oversvømmelser sammenlignet med andre danske banker. Dette skyldes primært den geografiske fordeling af DLRs udlån, som er mindre koncentreret i København, hvor risikoen for oversvømmelser er størst. Herudover gennemføres løbende en revurdering af pantværdierne (SDO-overvågning). Klimarisici på den enkelte ejendom indgår i en vurdering af markedsværdien.</t>
  </si>
  <si>
    <t>m)</t>
  </si>
  <si>
    <t>Aktiviteter, forpligtelser og eksponeringer, der bidrager til at afbøde miljørisici</t>
  </si>
  <si>
    <t>DLR tilsluttede sig i 2022 FNs principper for ansvarlig bankdrift og forpligtede sig derved til at overholde målsætninger i Paris-aftalen og integrere FNs 17 Verdensmål i vores bæredygtighedsarbejde. 
For at levere på disse mål tilbyder DLR blandt andet grønne lån til energieffektive bygninger og til finansiering af økologiske bedrifter, bæredygtige staldanlæg, bæredygtighedscertificerede skove, vedvarende energikilder og energiforbedringer som understøtter omstillingen til en grøn økonomi. De grønne lån bidrager til at nedbringe DLRs klimarisici ved at give låntagere et incitament til at foretage klimavenlige og bæredygtige valg. DLR forventer på sigt en større renteforskel på de grønne og konventionelle realkreditlån, hvilket kan være med til at skubbe låntagere i en mere klimavenlig retning og træffe mere bæredygtige valg. 
Udover finansieringen med grønne lån fremmer DLR med sin udlånspolitik også generelt den bæredygtige udvikling i hele landet. Vi deltager i finansieringen af den løbende energioptimering af de belånte ejendomme, også når den enkelte ejendom eller investering ikke lever op til kriterierne for at opnå grønne lån. Vi ønsker i samarbejde med de låneformidlende pengeinstitutter, via dialog og motivation, at muliggøre, at låntagere over hele Danmark gradvist bliver mere bæredygtige og reducere klima-risici. 
Herudover udsender DLR også ESG-spørgeskemaer til låntagere, der skal belyse, hvor låntagerne står i forhold til ESG - hvilket er med til at gøre vores låntagere mere bevidste om ESG.</t>
  </si>
  <si>
    <t>n)</t>
  </si>
  <si>
    <t>Indførelse af værktøjer til identifikation, måling og styring af miljørisici</t>
  </si>
  <si>
    <r>
      <rPr>
        <b/>
        <sz val="11"/>
        <color rgb="FF000000"/>
        <rFont val="Calibri"/>
        <family val="2"/>
        <scheme val="minor"/>
      </rPr>
      <t>Bæredygtighedsdata via e-nettet</t>
    </r>
    <r>
      <rPr>
        <sz val="11"/>
        <color rgb="FF000000"/>
        <rFont val="Calibri"/>
        <family val="2"/>
        <scheme val="minor"/>
      </rPr>
      <t xml:space="preserve">
Fra august 2023 til juni 2024 har DLR deltaget aktivt i e-nettets ESG-program, som havde til formål at opbygge en central kompetence indenfor ESG-data og digitalisering i den finansielle sektor. ESG-projektet blev faciliteret af e-nettet med reference til en ESG-styregruppe nedsat af repræsentanter fra sektoren, som DLR var repræsenteret i. I forlængelse af ESG-projektet blev der nedsat et ESG-Advisory Board for e-nettets ESG-program med henblik på få bedre ESG-data for landbrug og byerhvervsejendomme, som DLR også deltager aktivt i.
I september 2024 modtog DLR en vigtig dataleverance i projektet. Leverancen indeholder landbrugs-data for alle ca. 33.000 danske CVR-registrerede landbrug med beregnede estimater af CO2e-udledning. I første omgang kan disse data bruges til at forbedre eksisterende estimater for DLRs finansierede CO2e-udledninger. Vi forventer at implementere de nye data i DLRs opgørelser i løbet af første halvår af 2025.
Udover data for landbrugssektoren har e-nettets ESG-program også bidraget til, at DLR har fået bedre data for kroniske og akutte klimahændelser baseret på FN’s klimascenarier. Derudover har vi modtaget data for faktiske og estimerede energimærker på de ejendomme, som DLR har udlån til.
</t>
    </r>
    <r>
      <rPr>
        <b/>
        <sz val="11"/>
        <color rgb="FF000000"/>
        <rFont val="Calibri"/>
        <family val="2"/>
        <scheme val="minor"/>
      </rPr>
      <t xml:space="preserve">ESG-rapporter kunde- og sammenligningsdata
</t>
    </r>
    <r>
      <rPr>
        <sz val="11"/>
        <color rgb="FF000000"/>
        <rFont val="Calibri"/>
        <family val="2"/>
        <scheme val="minor"/>
      </rPr>
      <t xml:space="preserve">Siden 2022 har DLR indhentet ESG-oplysninger fra kunder i forbindelse med låneansøgninger. I 2024 modtog DLR svar fra ca. 82 pct. af erhvervskunderne og ca. 86 pct. af landbrugskunderne.
Med afsæt i de historisk opsamlede ESG-svar har vi i oktober 2024 udvidet ESG-rapporterne, så kundens svar vises med sammenligningsdata fra de seneste 12 måneder for det pågældende udlånssegment. Det er med til at give kunden og pengeinstitutrådgiveren et konkret værktøj til at vurdere de individuelle ESG-forhold.
</t>
    </r>
    <r>
      <rPr>
        <b/>
        <sz val="11"/>
        <color rgb="FF000000"/>
        <rFont val="Calibri"/>
        <family val="2"/>
        <scheme val="minor"/>
      </rPr>
      <t>Deling af ESG-ejendomsspecifikke data</t>
    </r>
    <r>
      <rPr>
        <sz val="11"/>
        <color rgb="FF000000"/>
        <rFont val="Calibri"/>
        <family val="2"/>
        <scheme val="minor"/>
      </rPr>
      <t xml:space="preserve">
Fra april 2024 har DLR delt kundernes ESG-ejendomsspecifikke data med det låneformidlende pengeinstitut. Det drejer sig om data som f.eks. primær varmekilde, grønne energikilder, udtagning eller omlægning af lavbundsjorde og ukurante arealer, PEFC/FCS-certificeret skov og initiativer til fremme af biodiversitet.
Deling af ESG-ejendomsspecifikke data giver pengeinstitutterne et bedre grundlag for vurdering af kundernes ESG-forhold og finansieringsmuligheder inden for bæredygtighed.
</t>
    </r>
  </si>
  <si>
    <t>o)</t>
  </si>
  <si>
    <t>Resultater af de anvendte risikoværktøjer og miljørisikoens anslåede indvirkning på kapital- og likviditetsrisikoprofilen</t>
  </si>
  <si>
    <t>DLR indhenter ESG-oplysninger via ESG-spørgeskemaer og overvåger portefølje i forhold til CO2-udledning. 
DLR udarbejder desuden klimastresstests, der kan belyse DLRs klimarisici nu og på sigt.</t>
  </si>
  <si>
    <t>p)</t>
  </si>
  <si>
    <t>Datatilgængelighed, -kvalitet og -nøjagtighed og bestræbelser på at forbedre disse aspekter</t>
  </si>
  <si>
    <t xml:space="preserve">DLR har data på estimater for CO2-udledning, energimærker og risiko for oversvømmelse. Fuldstændigheden i datakvaliteten er et fokusområde, som der kontinuerligt arbejdes på at forbedre. 
For at sikre fortsatte og løbende forbedringer på miljømæssige data, sigtes efter en governance- og rapporteringsstruktur, der benyttes IRB-området. Her arbejdes med udgangspunkt i TRIM-guiden med 8 datakvalitet dimensioner: Fuldstændighed, nøjagtighed, konsistens, aktualitet, unikhed, validitet, tilgængelighed og sporbarhed. </t>
  </si>
  <si>
    <t>q)</t>
  </si>
  <si>
    <t>Beskrivelse af de fastlagte grænser for miljørisici (som drivkraft for forsigtighedsrisici), som udløser eskalering og udelukkelse, hvis disse grænser overskrides</t>
  </si>
  <si>
    <t>Klimarisici indgår som et element i vurderingen af den samlede kreditrisiko på DLRs portefølje. DLR har sat mål for den ønskede risikoprofil i forhold til kreditrisici i forhold til enkelte delporteføljer og risici. Kreditrisici følges i DLRs kreditregister, og de væsentligste kreditrisici rapporteres i DLRs risikooverblik. I risikoregisteret og risikooverblikket følges udviklingen i kreditrisikoen i forhold til den fastlagde risikotolerance.</t>
  </si>
  <si>
    <t>r)</t>
  </si>
  <si>
    <t>Beskrivelse af forbindelsen (transmissionskanaler) mellem miljørisici med kreditrisiko, likviditets- og finansieringsrisiko, markedsrisiko, operationel risiko og omdømmemæssig risiko i risikostyringsrammen</t>
  </si>
  <si>
    <t>Både fysiske klimarisici og omstillingsrisici kan manifestere sig som markeds-, kredit- og likviditetsrisici, samt operationelle risici. Klimagasintensive sektorer, f.eks. landbrugssektoren som er en stor udleder af klimagasser, kan få højere omkostninger, blive pålagt øget regulering og få indskrænket deres forretningsområde. 
En forøgelse af ekstreme vejrhændelser kan påvirke makroøkonomiske forhold som økonomisk vækst, beskæftigelse og inflation i negativ retning og lede til større sandsynlighed for misligholdelse af DLRs lån. 
Både overgangen til en grøn økonomi og mere ekstremt vejr udgør desuden en risiko for DLRs kreditrisiko, da disse kan medføre en risiko for at aktiver kan falde i værdi. Det kan ligeledes være en risiko at forsikringsselskaber fjerner forsikringsdækninger eller øger forsikringspræmierne betydeligt for bestemte sektorer eller geografiske områder pga. akutte og kroniske klimahændelser, hvilket indebærer en risiko for DLRs kunder, der kan stå økonomisk sårbare uden evne til at dække tab, og derved en øget kreditrisiko for DLR. Samtidig kan manglende eller utilstrækkelig handling på begge typer af klimarisici have betydning for DLRs omdømme.</t>
  </si>
  <si>
    <t>Tilpasning af instituttets forretningsstrategi for integration af sociale faktorer og risici under hensyntagen til den sociale risikos indvirkning på institutternes forretningspraksis, forretningsmodel, strategi og finansielle planlægning</t>
  </si>
  <si>
    <t xml:space="preserve">DLRs fremadrettede håndtering af sociale forhold og sociale risici for vores låntagere er i første omgang fokuseret på at indsamle data på sociale forhold for DLRs kunder og relevant oplysninger for de sikkerheder, der ligger som pant for DLRs lån. Dernæst skal DLR sikre, at der også på sigt er den fornødne sikkerhed bag de udstedte lån, og at de sociale risici nedbringes. Siden 2022 har DLR Kredit indhentet ESG-oplysninger fra nye låntagere og eksisterede kunder, der søger om nye lån. Det betyder, at landbrugs- og erhvervskunderne som en del af ansøgningsprocessen svarer på spørgsmål, der afdækker både miljømæssige, sociale og ledelsesmæssige forhold.
DLR har i 2023 udvidet gruppen, der svarer på ESG-spørgsmålene til også at omfatte kunder der omlægger lån, og på sigt er det målet at indhente ESG-oplysninger på hele udlånsporteføljen.
DLR har også fokus på interne sociale forhold. På DLRs governance site er en lang række af informationer, bæredygtighedsdata og politikker tilgængelige for investorer og andre interessenter. DLR har blandt andet offentliggjort politikker for både menneskerettigheder og mangfoldighed. DLRs politik for menneskerettigheder sikre at DLR altid behandler medarbejdere, samarbejdspartnere og kunder med værdighed og respekt og hviler på den danske arbejdsmarkedsmodel samt beskyttelsen af internationalt proklamerede menneskerettigheder som beskrevet i FN's Verdenserklæring om Menneskerettigheder og i ILO's erklæringer og anbefaling. Hos DLR er en mangfoldig organisation en forudsætning for at drive en succesrig forretning, der udvikler sig. Vi stræber efter en medarbejdersammensætning, der afspejler vores kunder og det øvrige samfund omkring os, og hvor vi værdsætter menneskers forskelligheder og dermed får glæde af langt mere talent og flere perspektiver og muligheder, også i forfremmelses- og rekrutteringssituationer. DLR har klart desuden formulerede retningslinjer for forebyggelse og håndtering af krænkende adfærd og accepterer på ingen måde nogen former for krænkende adfærd i form af hverken mobning, chikane, seksuel chikane, vold, trusler og diskrimination - hverken rettet mod medarbejdere, ledere, gæster eller samarbejdspartnere. I DLRs adfærdskodeks står de overordnede retningslinjer for den forretningsmæssige adfærd beskrevet. DLRs adfærd skal være karakteriseret ved ordentlighed og respekt for mennesker. DLR accepterer ikke diskrimination på grund af køn, etnisk baggrund, seksuel observans, religion eller alder. Det gælder ligeledes for både medarbejdere, kunder, leverandører, samarbejdspartnere og andre relationer. 
</t>
  </si>
  <si>
    <t>Målsætninger, mål og grænser for vurdering og håndtering af sociale risici på kort, mellemlang og lang sigt og vurdering af resultaterne i forhold til disse målsætninger, mål og grænser, herunder fremadrettede oplysninger i udformningen af forretningsstrategi og processer</t>
  </si>
  <si>
    <t xml:space="preserve">De væsentligste sociale risici er primært relateret til DLR udestående udlån og eksisterende låntagere. Internt i DLR er der fokus på arbejdsforhold for DLRs egne medarbejdere. Herudover har vi fokus på risici i relationen til vores samarbejdspartnere, leverandører og kunder, hvis vi ikke lever op til omverdenens forventninger, hvilket kan skade DLRs integritet og omdømme. DLR måler medarbejderes arbejdsforhold på flere forskellige parametre, herunder kønsdiversitet blandt medarbejderne, i bestyrelsen og for øvrige ledelseslag, medarbejderomsætningshastighed og sygefravær. Hvert 3. år laves desuden en arbejdspladsvurdering (APV) der både omfatter det fysiske og psykiske arbejdsmiljø.  </t>
  </si>
  <si>
    <t>Politikker og procedurer for direkte og indirekte samarbejde med nye eller eksisterende modparter om deres strategier til afbødning og reduktion af socialt skadelige aktiviteter</t>
  </si>
  <si>
    <t xml:space="preserve">DLR indhenter ESG-oplysninger fra kunderne i forbindelse med nyudlån og konverteringer via ESG-spørgeskemaer. Der foretages således en helhedsvurdering, der ud over at afdække de økonomiske forhold også belyser, om kunden har fokus på miljømæssige, sociale og ledelsesmæssige forhold, når en lånesag behandles. ESG-spørgeskemaerne giver os på sigt mulighed for at opgøre ESG-forhold på vores samlede portefølje og bidrager til at vores kunder i højere grad forholder sig til deres ESG-forhold. </t>
  </si>
  <si>
    <t>Ledelsesorganets ansvar for at fastlægge risikorammen, føre tilsyn med og styre gennemførelsen af målsætningerne, strategien og politikkerne i forbindelse med styring af sociale risici, herunder relevante transmissionskanaler:</t>
  </si>
  <si>
    <t>Bæredygtighedsudvalget har ansvaret for DLRs interne politikker. Det er også bæredygtighedsudvalgets ansvar at identificere eventuelle manglende politikker og sørge for at de bliver udarbejdet og offentliggjort.</t>
  </si>
  <si>
    <t>Aktiviteter rettet mod lokalsamfundet og samfundet som helhed</t>
  </si>
  <si>
    <t>DLR indhenter ESG-oplysninger fra kunderne i forbindelse med nyudlån via ESG-spørgeskemaer. Disse bruges blandt andet til at vurdere kundernes sociale forhold og om de lever op til nationale standarder og gældende lovgivning. DLRs bæredygtighedsudvalg har ansvaret for spørgerammen, der kontinuerligt opdateres og udbygges med relevante nye spørgsmål relateret til både miljømæssige-, sociale- og ledelsesmæssige forhold. DLR har i 2023 udvidet gruppen, der svarer på ESG-spørgsmålene til også at omfatte kunder der omlægger lån, og på sigt er det målet at indhente ESG-oplysninger på hele udlånsporteføljen.</t>
  </si>
  <si>
    <t>ii)</t>
  </si>
  <si>
    <t>Arbejdstagerforhold og arbejdsstandarder</t>
  </si>
  <si>
    <t xml:space="preserve">DLRs samarbejdspartnere, leverandører og kunder er primært begrænset til Danmark og derved den danske arbejdsmarkedsmodel, der danner grundlaget for gode ansættelsesvilkår og forhold. DLR er desuden underlagt Finanssektorens overenskomst. </t>
  </si>
  <si>
    <t>iii)</t>
  </si>
  <si>
    <t>Forbrugerbeskyttelse og produktansvar</t>
  </si>
  <si>
    <t xml:space="preserve">
I DLR tilbyder vi alene langfristet realkreditfinansiering. Vi tilbyder ingen finansielle produkter med høj risiko. DLR yder alene lån inden for realkreditlovgivningens rammer, og tilbyder alene standardiserede markedskonforme låneprodukter. I samarbejde med de låneformidlende aktionærpengeinstitutter sikres at kunderne modtager relevant og ønsket rådgivning og vejledning om fordele og ulemper ved de forskellige låntyper. Særligt for privatkunder følger DLR herudover de i lovgivningen og i sektoren gældende standarder for vejledning og rådgivning.</t>
  </si>
  <si>
    <t>iv)</t>
  </si>
  <si>
    <t>Menneskerettigheder</t>
  </si>
  <si>
    <t>DLR kræver at samarbejdspartnere, leverandører og kunder overholder og beskytter menneskerettighederne på samme vis som DLR gør. Bliver DLR bekendt med, at samarbejdspartnere, leverandører eller kunder ikke efterlever menneskerettighederne, vil det få konsekvenser for samarbejdet fremadrettet. Dette er desuden beskrevet i DLRs politik for menneskerettigheder.</t>
  </si>
  <si>
    <t>Integration af foranstaltninger til styring af sociale faktorer og risici i interne ledelsesordninger, herunder udvalgenes rolle, fordelingen af opgaver og ansvarsområder og feedbacksløjfen fra risikostyring til ledelsesorganet</t>
  </si>
  <si>
    <t xml:space="preserve">DLR udsender ESG-spørgeskemaer til nye låntagere og kunder der konverterer deres lån. Formålet er at belyse, hvor låntagerne står i forhold til ESG, herunder sociale forhold. DLRs bæredygtighedsudvalg har ansvaret for indholdet i ESG-spørgeskemaer og kortlægningen af hvor kunderne står i forhold til ESG og for at måle udviklingen. </t>
  </si>
  <si>
    <t>Rapporteringsveje og rapporteringshyppighed vedrørende sociale risici</t>
  </si>
  <si>
    <t xml:space="preserve">På DLRs hjemmeside, kan man tilgå en række forskellige data på de sociale forhold. Desuden offentliggøres en gang årligt DLRs Bæredygtighedsrapport. DLR er på vej med at offentliggøre data i relation til Disclosureforordningens PAI indikatorer, der både indeholder miljømæssige, sociale og ledelsesmæssige risici. DLR er ikke selv underlagt forordningen, men udgiver oplysninger således at vores investorer, der er underlagt, kan bruge det i sin rapportering. </t>
  </si>
  <si>
    <t>Tilpasning af aflønningspolitikken til instituttets mål relateret til sociale risici</t>
  </si>
  <si>
    <t>DLR har en neutral lønpolitik, der sikrer lige løn for lige arbejde af samme art eller arbejde af samme værdi uanset køn.</t>
  </si>
  <si>
    <t>Definitioner, metoder og internationale standarder, som rammen for styring af sociale risici er baseret på</t>
  </si>
  <si>
    <t xml:space="preserve">Vi følger så vidt muligt EUs taksonomi, herunder minimum social safeguards. </t>
  </si>
  <si>
    <t>Processer til identifikation, måling og overvågning af aktiviteter og eksponeringer (og eventuel sikkerhedsstillelse), der er følsomme over for sociale risici, herunder relevante transmissionskanaler</t>
  </si>
  <si>
    <t xml:space="preserve">Vi påser i forbindelse med værdiansættelse af ejendomme og kreditvurdering af kunder i muligt omfang at kunder overholder gældende lovgivning, og sociale forhold indgår i vores ESG-spørgeramme til kunder. </t>
  </si>
  <si>
    <t>Aktiviteter, forpligtelser og aktiver, der bidrager til at afbøde sociale risici</t>
  </si>
  <si>
    <t>Vi påser i forbindelse med værdiansættelse af ejendomme og kreditvurdering af kunder i muligt omfang at kunder overholder gældende lovgivning, og sociale forhold indgår i vores ESG-spørgeramme til kunder. DLR har desuden tilsluttet sig FNs principper for ansvarlig bankdrift, der forpligter os til at arbejde endnu mere systematisk med samfundsansvar og ESG, samt at sætte konkrete mål for hvordan vi kan øge vores positive påvirkning og mindske den negative påvirkning til FNs verdensmål.</t>
  </si>
  <si>
    <t>Indførelse af værktøjer til identifikation og styring af sociale risici</t>
  </si>
  <si>
    <t>DLR vil følge EU taksonomien og udforme politikker og forretningsgange så de som minimum lever op til kravet om opfyldelse af minimum social safeguards</t>
  </si>
  <si>
    <t>Beskrivelse af fastsættelsen af grænser for sociale risici og tilfælde, der udløser eskalering og udelukkelse, hvis disse grænser overskrides</t>
  </si>
  <si>
    <t xml:space="preserve">DLR forventer at samarbejdspartnere, leverandører og kunder lever op til gældende lovgivning, herunder EUs taksonomi og minimum social safeguards. Skulle DLR blive bekendt med at samarbejdspartnere, leverandører eller kunder ikke efterlever lovgivningen, kan det have konsekvenser for samarbejdet fremadrettet. Internt i DLR forventes det ligeledes at medarbejdere handler socialt ansvarligt og overholder DLRs regler for nultolerance for blandt andet mobning og krænkende adfærd. </t>
  </si>
  <si>
    <t>Beskrivelse af forbindelsen (transmissionskanaler) mellem sociale risici med kreditrisiko, likviditets- og finansieringsrisiko, markedsrisiko, operationel risiko og omdømmemæssig risiko i risikostyringsrammen</t>
  </si>
  <si>
    <t>Manglende eller utilstrækkelig handling på sociale forhold kan have betydning for DLRs omdømme og kan desuden have økonomiske konsekvenser da det kan betyde at investorer og samarbejdspartnere vælger DLR fra.</t>
  </si>
  <si>
    <t>Institutternes integration af modpartens ledelsesmæssige resultater i deres ledelsesordninger, herunder udvalg i det øverste ledelsesorgan, udvalg med ansvar for beslutningstagning om økonomiske, miljømæssige og sociale spørgsmål</t>
  </si>
  <si>
    <t>Det er ledelsen i DLR, der sammen med det nedsatte bæredygtighedsudvalg har det overordnede ansvar for arbejdet med bæredygtighed, herunder ESG-risici. Direktionen bliver således inddraget i arbejdet med ESG og muligheder gennem bæredygtighedsudvalget, som mødes ca. 3-4 gange årligt og blandt andet har ansvar for at drøfte og beslutte vores strategiske ESG-tiltag.</t>
  </si>
  <si>
    <t>Instituttets beskrivelse af modpartens øverste ledelsesorgans rolle i ikkefinansiel rapportering</t>
  </si>
  <si>
    <t>DLRs låntagere er SMV'er og ikke NRFD/CSRD-virksomheder.</t>
  </si>
  <si>
    <t>Instituttets integration i ledelsesordninger af deres modparters ledelsesmæssige resultater, herunder:</t>
  </si>
  <si>
    <t>Siden 2022 har DLR Kredit indhentet ESG-oplysninger fra nye låntagere og eksisterede kunder, der søger om nye lån. Det betyder, at landbrugs- og erhvervskunderne som en del af ansøgningsprocessen svarer på spørgsmål, der afdækker miljømæssige, sociale og ledelsesmæssige forhold.
DLR har i 2023 udvidet gruppen, der svarer på ESG-spørgsmålene til også at omfatte kunder der omlægger lån, og på sigt er det målet at indhente ESG-oplysninger på hele udlånsporteføljen. Med afsæt i de historisk opsamlede ESG-svar har DLR i oktober 2024 udvidet ESG-rapporterne, så kundens svar vises med sammenligningsdata fra de seneste 12 måneder for det pågældende udlånssegment. Det er med til at give kunden og pengeinstitutrådgiveren et konkret værktøj til at vurdere de individuelle ESG-forhold.</t>
  </si>
  <si>
    <t>Etiske hensyn</t>
  </si>
  <si>
    <t>Strategi og risikostyring</t>
  </si>
  <si>
    <t>Inklusivitet</t>
  </si>
  <si>
    <t>Gennemsigtighed</t>
  </si>
  <si>
    <t>v)</t>
  </si>
  <si>
    <t>Håndtering af interessekonflikter</t>
  </si>
  <si>
    <t>vi)</t>
  </si>
  <si>
    <t>Intern kommunikation om kritiske spørgsmål</t>
  </si>
  <si>
    <t>Instituttets integration i risikostyringsordninger af deres modparters ledelsesmæssige resultater under hensyntagen til:</t>
  </si>
  <si>
    <t xml:space="preserve">Der henvises til DLRs governance site, hvor der er en lang række af informationer, bæredygtighedsdata og politikker tilgængelige for investorer og andre interessenter. </t>
  </si>
  <si>
    <t>Sektor/delsektor</t>
  </si>
  <si>
    <t>P</t>
  </si>
  <si>
    <t>Regnskabsmæssig bruttoværdi (mio. DKK)</t>
  </si>
  <si>
    <t>Akkumulerede værdiforringelser, akkumulerede negative ændringer i dagsværdi på grund af kreditrisiko og hensættelser (mio. DKK)</t>
  </si>
  <si>
    <r>
      <t>Finansieret udledning af drivhusgasser (modpartens emissioner under anvendelsesområde 1, 2 og 3) (i ton CO</t>
    </r>
    <r>
      <rPr>
        <b/>
        <vertAlign val="subscript"/>
        <sz val="10"/>
        <rFont val="Calibri"/>
        <family val="2"/>
        <scheme val="minor"/>
      </rPr>
      <t>2</t>
    </r>
    <r>
      <rPr>
        <b/>
        <sz val="10"/>
        <rFont val="Calibri"/>
        <family val="2"/>
        <scheme val="minor"/>
      </rPr>
      <t>-ækvivalenter)</t>
    </r>
  </si>
  <si>
    <t>Drivhusgasemissioner (kolonne i): regnskabsmæssig bruttoværdi af porteføljen hentet fra virksomhedsspecifik indberetning</t>
  </si>
  <si>
    <t xml:space="preserve"> &lt;= 5 år</t>
  </si>
  <si>
    <t>&gt; 5 år &lt;= 10 år</t>
  </si>
  <si>
    <t>&gt; 10 år &lt;= 20 år</t>
  </si>
  <si>
    <t>&gt; 20 år</t>
  </si>
  <si>
    <t>Vægtet gennemsnitlig løbetid</t>
  </si>
  <si>
    <t>Heraf eksponeringer mod virksomheder, der er udelukket fra Paristilpassede EU-benchmarks i overensstemmelse med artikel 12, stk. 1, litra d)-g), og artikel 12, stk. 2, i forordning (EU) 2020/1818</t>
  </si>
  <si>
    <t>Heraf miljømæssigt bæredygtige (CCM)</t>
  </si>
  <si>
    <t>Heraf fase 2-eksponeringer</t>
  </si>
  <si>
    <t>Heraf finansierede emissioner under anvendelsesområde 3</t>
  </si>
  <si>
    <t>Eksponeringer mod sektorer, der i høj grad bidrager til klimaændringer*</t>
  </si>
  <si>
    <t>A — Landbrug, jagt, skovbrug og fiskeri</t>
  </si>
  <si>
    <t>B — Råstofindvinding</t>
  </si>
  <si>
    <t xml:space="preserve">B.05 — Indvinding af kul og brunkul </t>
  </si>
  <si>
    <t xml:space="preserve">B.06 — Indvinding af råolie og naturgas  </t>
  </si>
  <si>
    <t xml:space="preserve">B.07 — Brydning af metalmalme  </t>
  </si>
  <si>
    <t xml:space="preserve">B.08 — Anden råstofindvinding </t>
  </si>
  <si>
    <t xml:space="preserve">B.09 — Serviceydelser i forbindelse med råstofindvinding </t>
  </si>
  <si>
    <t>C — Fremstillingsvirksomhed</t>
  </si>
  <si>
    <t>C.10 — Fremstilling af fødevarer</t>
  </si>
  <si>
    <t>C.11 — Fremstilling af drikkevarer</t>
  </si>
  <si>
    <t>C.12 — Fremstilling af tobaksprodukter</t>
  </si>
  <si>
    <t>C.13 — Fremstilling af tekstiler</t>
  </si>
  <si>
    <t>C.14 — Fremstilling af beklædningsartikler</t>
  </si>
  <si>
    <t>C.15 — Fremstilling af læder og lædervarer</t>
  </si>
  <si>
    <t>C.16 — Fremstilling af træ og varer af træ og kork undtagen møbler; fremstilling af varer af strå og flettematerialer</t>
  </si>
  <si>
    <t>C.17 - Fremstilling af papir og papirvarer</t>
  </si>
  <si>
    <t>C.18 - Trykning og reproduktion af indspillede medier</t>
  </si>
  <si>
    <t>C.19 - Fremstilling af koks og raffinerede mineralolieprodukter</t>
  </si>
  <si>
    <t xml:space="preserve">C.20 - Fremstilling af kemiske produkter </t>
  </si>
  <si>
    <t>C.21 - Fremstilling af farmaceutiske råvarer og farmaceutiske præparater</t>
  </si>
  <si>
    <t>C.22 Fremstilling af gummiprodukter</t>
  </si>
  <si>
    <t>C.23 — Fremstilling af andre ikke-metalholdige mineralske produkter</t>
  </si>
  <si>
    <t>C.24 — Fremstilling af metal</t>
  </si>
  <si>
    <t>C.25 — Jern- og metalvareindustri, undtagen maskiner og udstyr</t>
  </si>
  <si>
    <t>C.26 — Fremstilling af computere, elektroniske og optiske produkter</t>
  </si>
  <si>
    <t>C.27 — Fremstilling af elektrisk udstyr</t>
  </si>
  <si>
    <t>C.28 — Fremstilling af maskiner og udstyr i.a.n.</t>
  </si>
  <si>
    <t>C.29 — Fremstilling af motorkøretøjer, påhængsvogne og sættevogne</t>
  </si>
  <si>
    <t>C.30 — Fremstilling af andre transportmidler</t>
  </si>
  <si>
    <t>C.31 — Fremstilling af møbler</t>
  </si>
  <si>
    <t>C.32 — Anden fremstillingsvirksomhed</t>
  </si>
  <si>
    <t>C.33 — Reparation og installation af maskiner og udstyr</t>
  </si>
  <si>
    <t>D — El-, gas- og fjernvarmeforsyning</t>
  </si>
  <si>
    <t>D35.1 — Elforsyning</t>
  </si>
  <si>
    <t>D35.11 — Produktion af elektricitet</t>
  </si>
  <si>
    <t>D35.2 — Gasforsyning</t>
  </si>
  <si>
    <t>D35.3 — Fjernvarmeforsyning</t>
  </si>
  <si>
    <t>E — Vandforsyning; kloakvæsen, affaldshåndtering og rensning af jord og grundvand</t>
  </si>
  <si>
    <t>F — Bygge- og anlægsvirksomhed</t>
  </si>
  <si>
    <t>F.41 — Opførelse af bygninger</t>
  </si>
  <si>
    <t>F.42 — Anlægsarbejder</t>
  </si>
  <si>
    <t>F.43 — Bygge- og anlægsvirksomhed, som kræver specialisering</t>
  </si>
  <si>
    <t>G — Engroshandel og detailhandel; reparation af motorkøretøjer og motorcykler</t>
  </si>
  <si>
    <t>H — Transport og godshåndtering</t>
  </si>
  <si>
    <t>H.49 — Landtransport; rørtransport</t>
  </si>
  <si>
    <t>H.50 — Skibsfart</t>
  </si>
  <si>
    <t>H.51 — Luftfart</t>
  </si>
  <si>
    <t>H.52 — Hjælpevirksomhed i forbindelse med transport</t>
  </si>
  <si>
    <t>H.53 — Post- og kurertjenester</t>
  </si>
  <si>
    <t>I — Overnatningsfaciliteter og restaurationsvirksomhed</t>
  </si>
  <si>
    <t>L — Fast ejendom</t>
  </si>
  <si>
    <t>Eksponeringer mod andre sektorer end dem, der i høj grad bidrager til klimaændringer*</t>
  </si>
  <si>
    <t>K — Pengeinstitut- og finansvirksomhed, forsikring</t>
  </si>
  <si>
    <t>Eksponeringer mod andre sektorer (NACE-kode J, M — U)</t>
  </si>
  <si>
    <t>* I overensstemmelse med Kommissionens delegerede forordning (EU) 2020/1818 om supplerende regler til forordning (EU) 2016/1011 for så vidt angår minimumsstandarderne for EU-benchmarks for klimaovergangen og Paristilpassede EU-benchmarks —betragtning 6: Sektorer opført i afsnit A til H og afsnit L i bilag I til forordning (EF) nr. 1893/2006</t>
  </si>
  <si>
    <t>Modpartssektor</t>
  </si>
  <si>
    <t>Samlet regnskabsmæssig bruttoværdi (mio. DKK)</t>
  </si>
  <si>
    <t>Energieffektivitetsniveau (EP-score i kWh/m² sikkerhedsstillelse)</t>
  </si>
  <si>
    <t>Energieffektivitetsniveau (energimærke for sikkerhedsstillelse)</t>
  </si>
  <si>
    <t>Uden energimærke for sikkerhedsstillelse</t>
  </si>
  <si>
    <t>0, &lt;= 100</t>
  </si>
  <si>
    <t>&gt; 100, &lt;= 200</t>
  </si>
  <si>
    <t>&gt; 200, &lt;= 300</t>
  </si>
  <si>
    <t>&gt; 300, &lt;= 400</t>
  </si>
  <si>
    <t>&gt; 400, &lt;= 500</t>
  </si>
  <si>
    <t>&gt; 500</t>
  </si>
  <si>
    <t>A</t>
  </si>
  <si>
    <t>B</t>
  </si>
  <si>
    <t>C</t>
  </si>
  <si>
    <t>D</t>
  </si>
  <si>
    <t>E</t>
  </si>
  <si>
    <t>F</t>
  </si>
  <si>
    <t>G</t>
  </si>
  <si>
    <t>Heraf anslået energieffektivitetsniveau (EP-score i kWh/m² sikkerhedsstillelse)</t>
  </si>
  <si>
    <t>Samlet EU-område</t>
  </si>
  <si>
    <t>Heraf lån med sikkerhed i erhvervsejendomme</t>
  </si>
  <si>
    <t>Heraf lån med sikkerhed i beboelsesejendomme</t>
  </si>
  <si>
    <t xml:space="preserve">Heraf sikkerhedsstillelse opnået gennem overtagelse: fast ejendom til beboelse/fast erhvervsejendom </t>
  </si>
  <si>
    <t>Samlet område uden for EU</t>
  </si>
  <si>
    <t>Sektor</t>
  </si>
  <si>
    <t>NACE-sektorer (et minimum)</t>
  </si>
  <si>
    <t>Porteføljens regnskabsmæssige bruttoværdi (mio. DKK)</t>
  </si>
  <si>
    <t>Tilpasningsparameter**</t>
  </si>
  <si>
    <t>Referenceår</t>
  </si>
  <si>
    <t>Afstand til IEA NZE2050 i % ***</t>
  </si>
  <si>
    <t>Mål (referenceår + 3 år)</t>
  </si>
  <si>
    <t>Effekt</t>
  </si>
  <si>
    <t>Se listen nedenfor*</t>
  </si>
  <si>
    <t xml:space="preserve">Forbrænding af fossile brændstoffer </t>
  </si>
  <si>
    <t>Bilindustrien</t>
  </si>
  <si>
    <t>Luftfart</t>
  </si>
  <si>
    <t xml:space="preserve">Søtransport </t>
  </si>
  <si>
    <t>Fremstilling af cement, klinker og kalk</t>
  </si>
  <si>
    <t xml:space="preserve">Fremstilling af jern og stål, koks og metalmalme </t>
  </si>
  <si>
    <t>Kemikalier</t>
  </si>
  <si>
    <t>... potentielle relevante tilføjelser til instituttets forretningsmodel</t>
  </si>
  <si>
    <t>*** Point in Time-afstand (PiT-afstand) til 2030 NZE2050-scenarie i % (for hver parameter)</t>
  </si>
  <si>
    <t>* Liste over NACE-sektorer, der skal tages i betragtning</t>
  </si>
  <si>
    <t>IEA-sektor</t>
  </si>
  <si>
    <t>Kolonne b — NACE-sektorer (et minimum) — påkrævede sektorer</t>
  </si>
  <si>
    <t>**Eksempler på parametre — ikkeudtømmende liste. Institutterne skal anvende parametre defineret i IEA-scenariet</t>
  </si>
  <si>
    <t>Sektor i skema</t>
  </si>
  <si>
    <t>sektor</t>
  </si>
  <si>
    <t>kode</t>
  </si>
  <si>
    <t>skibsfart</t>
  </si>
  <si>
    <t>Gennemsnitlig ton CO2 pr. passager-km,
gennemsnitlig gCO₂/MJ 
og
gennemsnitlig andel af højkulstofteknologier (ICE)</t>
  </si>
  <si>
    <t>effekt</t>
  </si>
  <si>
    <r>
      <t>Gennemsnitlig ton CO</t>
    </r>
    <r>
      <rPr>
        <vertAlign val="subscript"/>
        <sz val="11"/>
        <color theme="1"/>
        <rFont val="Calibri"/>
        <family val="2"/>
        <scheme val="minor"/>
      </rPr>
      <t>2</t>
    </r>
    <r>
      <rPr>
        <sz val="11"/>
        <color theme="1"/>
        <rFont val="Calibri"/>
        <family val="2"/>
        <scheme val="minor"/>
      </rPr>
      <t xml:space="preserve"> pr. MWh</t>
    </r>
    <r>
      <rPr>
        <sz val="11"/>
        <color theme="1"/>
        <rFont val="Calibri"/>
        <family val="2"/>
        <scheme val="minor"/>
      </rPr>
      <t xml:space="preserve"> 
</t>
    </r>
    <r>
      <rPr>
        <sz val="11"/>
        <color theme="1"/>
        <rFont val="Calibri"/>
        <family val="2"/>
        <scheme val="minor"/>
      </rPr>
      <t>og</t>
    </r>
    <r>
      <rPr>
        <sz val="11"/>
        <color theme="1"/>
        <rFont val="Calibri"/>
        <family val="2"/>
        <scheme val="minor"/>
      </rPr>
      <t xml:space="preserve"> 
</t>
    </r>
    <r>
      <rPr>
        <sz val="11"/>
        <color theme="1"/>
        <rFont val="Calibri"/>
        <family val="2"/>
        <scheme val="minor"/>
      </rPr>
      <t>gennemsnitlig andel af højkulstofteknologier (olie, gas, kul)</t>
    </r>
  </si>
  <si>
    <t>olie og gas</t>
  </si>
  <si>
    <r>
      <t>Gennemsnitligt ton CO</t>
    </r>
    <r>
      <rPr>
        <vertAlign val="subscript"/>
        <sz val="11"/>
        <color theme="1"/>
        <rFont val="Calibri"/>
        <family val="2"/>
        <scheme val="minor"/>
      </rPr>
      <t>2</t>
    </r>
    <r>
      <rPr>
        <sz val="11"/>
        <color theme="1"/>
        <rFont val="Calibri"/>
        <family val="2"/>
        <scheme val="minor"/>
      </rPr>
      <t xml:space="preserve"> pr. GJ og gennemsnitlig andel af højkulstofteknologier (ICE)</t>
    </r>
  </si>
  <si>
    <t>stål</t>
  </si>
  <si>
    <r>
      <t>Gennemsnitlig ton CO</t>
    </r>
    <r>
      <rPr>
        <vertAlign val="subscript"/>
        <sz val="11"/>
        <color theme="1"/>
        <rFont val="Calibri"/>
        <family val="2"/>
        <scheme val="minor"/>
      </rPr>
      <t>2</t>
    </r>
    <r>
      <rPr>
        <sz val="11"/>
        <color theme="1"/>
        <rFont val="Calibri"/>
        <family val="2"/>
        <scheme val="minor"/>
      </rPr>
      <t xml:space="preserve"> pr. ton output og</t>
    </r>
    <r>
      <rPr>
        <sz val="11"/>
        <color theme="1"/>
        <rFont val="Calibri"/>
        <family val="2"/>
        <scheme val="minor"/>
      </rPr>
      <t xml:space="preserve">
</t>
    </r>
    <r>
      <rPr>
        <sz val="11"/>
        <color theme="1"/>
        <rFont val="Calibri"/>
        <family val="2"/>
        <scheme val="minor"/>
      </rPr>
      <t>gennemsnitlig andel af højkulstofteknologier (ICE)</t>
    </r>
  </si>
  <si>
    <t>kul</t>
  </si>
  <si>
    <r>
      <rPr>
        <sz val="11"/>
        <color theme="1"/>
        <rFont val="Calibri"/>
        <family val="2"/>
        <scheme val="minor"/>
      </rPr>
      <t>Gennemsnitligt to</t>
    </r>
    <r>
      <rPr>
        <sz val="11"/>
        <color theme="1"/>
        <rFont val="Calibri"/>
        <family val="2"/>
        <scheme val="minor"/>
      </rPr>
      <t>n</t>
    </r>
    <r>
      <rPr>
        <sz val="11"/>
        <color theme="1"/>
        <rFont val="Calibri"/>
        <family val="2"/>
        <scheme val="minor"/>
      </rPr>
      <t xml:space="preserve"> C02 pr. GJ</t>
    </r>
    <r>
      <rPr>
        <sz val="11"/>
        <color theme="1"/>
        <rFont val="Calibri"/>
        <family val="2"/>
        <scheme val="minor"/>
      </rPr>
      <t xml:space="preserve">
</t>
    </r>
    <r>
      <rPr>
        <sz val="11"/>
        <color theme="1"/>
        <rFont val="Calibri"/>
        <family val="2"/>
        <scheme val="minor"/>
      </rPr>
      <t>og</t>
    </r>
    <r>
      <rPr>
        <sz val="11"/>
        <color theme="1"/>
        <rFont val="Calibri"/>
        <family val="2"/>
        <scheme val="minor"/>
      </rPr>
      <t xml:space="preserve">
</t>
    </r>
    <r>
      <rPr>
        <sz val="11"/>
        <color theme="1"/>
        <rFont val="Calibri"/>
        <family val="2"/>
        <scheme val="minor"/>
      </rPr>
      <t>gennemsnitlig andel af højkulstofteknologier (ICE)</t>
    </r>
  </si>
  <si>
    <t>cement</t>
  </si>
  <si>
    <r>
      <t>Gennemsnitlig ton CO</t>
    </r>
    <r>
      <rPr>
        <vertAlign val="subscript"/>
        <sz val="11"/>
        <color theme="1"/>
        <rFont val="Calibri"/>
        <family val="2"/>
        <scheme val="minor"/>
      </rPr>
      <t>2</t>
    </r>
    <r>
      <rPr>
        <sz val="11"/>
        <color theme="1"/>
        <rFont val="Calibri"/>
        <family val="2"/>
        <scheme val="minor"/>
      </rPr>
      <t xml:space="preserve"> pr. ton output og gennemsnitlig andel af højkulstofteknologier (ICE)</t>
    </r>
  </si>
  <si>
    <t>luftfart</t>
  </si>
  <si>
    <r>
      <t>Gennemsnitlig andel af bæredygtige flybrændstoffer og gennemsnitlig ton CO</t>
    </r>
    <r>
      <rPr>
        <vertAlign val="subscript"/>
        <sz val="11"/>
        <color theme="1"/>
        <rFont val="Calibri"/>
        <family val="2"/>
        <scheme val="minor"/>
      </rPr>
      <t>2</t>
    </r>
    <r>
      <rPr>
        <sz val="11"/>
        <color theme="1"/>
        <rFont val="Calibri"/>
        <family val="2"/>
        <scheme val="minor"/>
      </rPr>
      <t xml:space="preserve"> pr. passager-km</t>
    </r>
  </si>
  <si>
    <t>bilindustrien</t>
  </si>
  <si>
    <r>
      <t>Gennemsnitlig ton CO</t>
    </r>
    <r>
      <rPr>
        <vertAlign val="subscript"/>
        <sz val="11"/>
        <color theme="1"/>
        <rFont val="Calibri"/>
        <family val="2"/>
        <scheme val="minor"/>
      </rPr>
      <t>2</t>
    </r>
    <r>
      <rPr>
        <sz val="11"/>
        <color theme="1"/>
        <rFont val="Calibri"/>
        <family val="2"/>
        <scheme val="minor"/>
      </rPr>
      <t xml:space="preserve"> pr. passager-km og gennemsnitlig andel af højkulstofteknologier (ICE)</t>
    </r>
  </si>
  <si>
    <t>Regnskabsmæssig bruttoværdi (samlet)</t>
  </si>
  <si>
    <t>Regnskabsmæssig bruttoværdi over for modparterne i forhold til den samlede regnskabsmæssige bruttoværdi (aggregeret)*</t>
  </si>
  <si>
    <t>Antal af de 20 mest forurenende virksomheder, der er omfattet</t>
  </si>
  <si>
    <r>
      <t>* For modparter blandt de 20 største CO</t>
    </r>
    <r>
      <rPr>
        <vertAlign val="subscript"/>
        <sz val="10"/>
        <color theme="1"/>
        <rFont val="Calibri"/>
        <family val="2"/>
        <scheme val="minor"/>
      </rPr>
      <t>2</t>
    </r>
    <r>
      <rPr>
        <sz val="10"/>
        <color theme="1"/>
        <rFont val="Calibri"/>
        <family val="2"/>
        <scheme val="minor"/>
      </rPr>
      <t>-udledende virksomheder i verden</t>
    </r>
    <r>
      <rPr>
        <sz val="10"/>
        <color theme="1"/>
        <rFont val="Calibri"/>
        <family val="2"/>
        <scheme val="minor"/>
      </rPr>
      <t xml:space="preserve">
</t>
    </r>
  </si>
  <si>
    <t xml:space="preserve">o </t>
  </si>
  <si>
    <t>Variabel: Geografisk område udsat for fysisk risiko forbundet med klimaændringer — akutte og kroniske hændelser</t>
  </si>
  <si>
    <t>heraf eksponeringer, der er følsomme over for påvirkninger fra fysiske hændelser forbundet med klimaændringer</t>
  </si>
  <si>
    <t>Opdeling efter løbetidsinterval</t>
  </si>
  <si>
    <t>heraf eksponeringer, der er følsomme over for påvirkninger fra kroniske hændelser forbundet med klimaændringer</t>
  </si>
  <si>
    <t>heraf eksponeringer, der er følsomme over for påvirkninger fra akutte hændelser forbundet med klimaændringer</t>
  </si>
  <si>
    <t>heraf eksponeringer, der er følsomme over for påvirkninger fra både kroniske og akutte hændelser forbundet med klimaændringer</t>
  </si>
  <si>
    <t>heraf fase 2-eksponeringer</t>
  </si>
  <si>
    <t>Lån med sikkerhed i beboelsesejendomme</t>
  </si>
  <si>
    <t>Lån med sikkerhed i erhvervsejendomme</t>
  </si>
  <si>
    <t>Tilbagetagen sikkerhedsstillelse</t>
  </si>
  <si>
    <t>Andre relevante sektorer (opdeling nedenfor, hvis det er relevant)</t>
  </si>
  <si>
    <t>Vi definerer eksponeringer underlagt fysisk risiko på følgende vis:</t>
  </si>
  <si>
    <r>
      <t>-</t>
    </r>
    <r>
      <rPr>
        <b/>
        <sz val="11"/>
        <color theme="1"/>
        <rFont val="Calibri"/>
        <family val="2"/>
        <scheme val="minor"/>
      </rPr>
      <t>Akut klimarisici</t>
    </r>
    <r>
      <rPr>
        <sz val="11"/>
        <color theme="1"/>
        <rFont val="Calibri"/>
        <family val="2"/>
        <scheme val="minor"/>
      </rPr>
      <t>: lån knyttet til ejendomme med mere end 30 pct. sandsynlighed for at blive ramt af oversvømmelse fra regnvand inden for 20 år</t>
    </r>
  </si>
  <si>
    <r>
      <t>-</t>
    </r>
    <r>
      <rPr>
        <b/>
        <sz val="11"/>
        <color theme="1"/>
        <rFont val="Calibri"/>
        <family val="2"/>
        <scheme val="minor"/>
      </rPr>
      <t>Kronisk klimarisici:</t>
    </r>
    <r>
      <rPr>
        <sz val="11"/>
        <color theme="1"/>
        <rFont val="Calibri"/>
        <family val="2"/>
        <scheme val="minor"/>
      </rPr>
      <t xml:space="preserve"> lån knyttet til ejendomme med mere end 30 pct. sandsynlighed for at blive ramt af oversvømmelse fra havvand inden for 20 år</t>
    </r>
  </si>
  <si>
    <r>
      <t>-</t>
    </r>
    <r>
      <rPr>
        <b/>
        <sz val="11"/>
        <color theme="1"/>
        <rFont val="Calibri"/>
        <family val="2"/>
        <scheme val="minor"/>
      </rPr>
      <t xml:space="preserve">Akut </t>
    </r>
    <r>
      <rPr>
        <b/>
        <i/>
        <sz val="11"/>
        <color theme="1"/>
        <rFont val="Calibri"/>
        <family val="2"/>
        <scheme val="minor"/>
      </rPr>
      <t>og</t>
    </r>
    <r>
      <rPr>
        <b/>
        <sz val="11"/>
        <color theme="1"/>
        <rFont val="Calibri"/>
        <family val="2"/>
        <scheme val="minor"/>
      </rPr>
      <t xml:space="preserve"> kronisk</t>
    </r>
    <r>
      <rPr>
        <sz val="11"/>
        <color theme="1"/>
        <rFont val="Calibri"/>
        <family val="2"/>
        <scheme val="minor"/>
      </rPr>
      <t>: lån knyttet til ejendomme med mere end 30 pct. sandsynlighed for at blive ramt af oversvømmelse fra regnvand og havvand inden for 20 år</t>
    </r>
  </si>
  <si>
    <t>Gældsinstrumenter</t>
  </si>
  <si>
    <r>
      <rPr>
        <sz val="11"/>
        <rFont val="Calibri"/>
        <family val="2"/>
        <scheme val="minor"/>
      </rPr>
      <t>Samlede risikoeksponeringer (TREA)</t>
    </r>
  </si>
  <si>
    <r>
      <rPr>
        <sz val="11"/>
        <rFont val="Calibri"/>
        <family val="2"/>
        <scheme val="minor"/>
      </rPr>
      <t>Samlede kapitalgrundlagskrav</t>
    </r>
  </si>
  <si>
    <r>
      <rPr>
        <sz val="11"/>
        <rFont val="Calibri"/>
        <family val="2"/>
        <scheme val="minor"/>
      </rPr>
      <t>a</t>
    </r>
  </si>
  <si>
    <r>
      <rPr>
        <sz val="11"/>
        <rFont val="Calibri"/>
        <family val="2"/>
        <scheme val="minor"/>
      </rPr>
      <t>b</t>
    </r>
  </si>
  <si>
    <r>
      <rPr>
        <sz val="11"/>
        <rFont val="Calibri"/>
        <family val="2"/>
        <scheme val="minor"/>
      </rPr>
      <t>c</t>
    </r>
  </si>
  <si>
    <t>2025K2</t>
  </si>
  <si>
    <t>2025K1</t>
  </si>
  <si>
    <r>
      <rPr>
        <sz val="11"/>
        <rFont val="Calibri"/>
        <family val="2"/>
        <scheme val="minor"/>
      </rPr>
      <t>Kreditrisiko (undtagen modpartskreditrisiko)</t>
    </r>
  </si>
  <si>
    <r>
      <rPr>
        <sz val="11"/>
        <rFont val="Calibri"/>
        <family val="2"/>
        <scheme val="minor"/>
      </rPr>
      <t>Heraf i henhold til standardmetoden</t>
    </r>
    <r>
      <rPr>
        <sz val="11"/>
        <rFont val="Calibri"/>
        <family val="2"/>
        <scheme val="minor"/>
      </rPr>
      <t xml:space="preserve"> </t>
    </r>
  </si>
  <si>
    <r>
      <rPr>
        <sz val="11"/>
        <rFont val="Calibri"/>
        <family val="2"/>
        <scheme val="minor"/>
      </rPr>
      <t>Heraf i henhold til den grundlæggende IRB-metode (Foundation IRB, F-IRB)</t>
    </r>
    <r>
      <rPr>
        <sz val="11"/>
        <rFont val="Calibri"/>
        <family val="2"/>
        <scheme val="minor"/>
      </rPr>
      <t xml:space="preserve"> </t>
    </r>
  </si>
  <si>
    <r>
      <rPr>
        <sz val="11"/>
        <rFont val="Calibri"/>
        <family val="2"/>
        <scheme val="minor"/>
      </rPr>
      <t>Heraf i henhold til kategoriseringsmetoden</t>
    </r>
  </si>
  <si>
    <r>
      <rPr>
        <sz val="11"/>
        <rFont val="Calibri"/>
        <family val="2"/>
        <scheme val="minor"/>
      </rPr>
      <t>EU 4a</t>
    </r>
  </si>
  <si>
    <r>
      <rPr>
        <sz val="11"/>
        <rFont val="Calibri"/>
        <family val="2"/>
        <scheme val="minor"/>
      </rPr>
      <t>Heraf aktier i henhold til den forenklede risikovægtningsmetode</t>
    </r>
  </si>
  <si>
    <r>
      <rPr>
        <sz val="11"/>
        <rFont val="Calibri"/>
        <family val="2"/>
        <scheme val="minor"/>
      </rPr>
      <t>Heraf i henhold til den avancerede IRB-metode (Advanced IRB, A-IRB)</t>
    </r>
    <r>
      <rPr>
        <sz val="11"/>
        <rFont val="Calibri"/>
        <family val="2"/>
        <scheme val="minor"/>
      </rPr>
      <t xml:space="preserve"> </t>
    </r>
  </si>
  <si>
    <r>
      <rPr>
        <sz val="11"/>
        <rFont val="Calibri"/>
        <family val="2"/>
        <scheme val="minor"/>
      </rPr>
      <t>Modpartskreditrisiko — CCR</t>
    </r>
    <r>
      <rPr>
        <sz val="11"/>
        <rFont val="Calibri"/>
        <family val="2"/>
        <scheme val="minor"/>
      </rPr>
      <t xml:space="preserve"> </t>
    </r>
  </si>
  <si>
    <r>
      <rPr>
        <sz val="11"/>
        <color theme="1"/>
        <rFont val="Calibri"/>
        <family val="2"/>
        <scheme val="minor"/>
      </rPr>
      <t>Heraf i henhold til standardmetoden</t>
    </r>
    <r>
      <rPr>
        <sz val="11"/>
        <color theme="1"/>
        <rFont val="Calibri"/>
        <family val="2"/>
        <scheme val="minor"/>
      </rPr>
      <t xml:space="preserve"> </t>
    </r>
  </si>
  <si>
    <r>
      <rPr>
        <sz val="11"/>
        <rFont val="Calibri"/>
        <family val="2"/>
        <scheme val="minor"/>
      </rPr>
      <t>Heraf i henhold til metoden med interne modeller (IMM)</t>
    </r>
  </si>
  <si>
    <r>
      <rPr>
        <sz val="11"/>
        <rFont val="Calibri"/>
        <family val="2"/>
        <scheme val="minor"/>
      </rPr>
      <t>EU 8a</t>
    </r>
  </si>
  <si>
    <r>
      <rPr>
        <sz val="11"/>
        <rFont val="Calibri"/>
        <family val="2"/>
        <scheme val="minor"/>
      </rPr>
      <t>Heraf eksponeringer mod en CCP</t>
    </r>
  </si>
  <si>
    <r>
      <rPr>
        <sz val="11"/>
        <rFont val="Calibri"/>
        <family val="2"/>
        <scheme val="minor"/>
      </rPr>
      <t>Heraf anden modpartskreditrisiko</t>
    </r>
  </si>
  <si>
    <r>
      <rPr>
        <sz val="11"/>
        <rFont val="Calibri"/>
        <family val="2"/>
        <scheme val="minor"/>
      </rPr>
      <t>Kreditværdijusteringsrisiko – CVA-risiko</t>
    </r>
  </si>
  <si>
    <r>
      <rPr>
        <sz val="11"/>
        <rFont val="Calibri"/>
        <family val="2"/>
        <scheme val="minor"/>
      </rPr>
      <t>EU 10a</t>
    </r>
  </si>
  <si>
    <r>
      <rPr>
        <sz val="11"/>
        <rFont val="Calibri"/>
        <family val="2"/>
        <scheme val="minor"/>
      </rPr>
      <t xml:space="preserve">  </t>
    </r>
    <r>
      <rPr>
        <sz val="11"/>
        <rFont val="Calibri"/>
        <family val="2"/>
        <scheme val="minor"/>
      </rPr>
      <t>Heraf i henhold til standardmetoden (SA)</t>
    </r>
  </si>
  <si>
    <r>
      <rPr>
        <sz val="11"/>
        <rFont val="Calibri"/>
        <family val="2"/>
        <scheme val="minor"/>
      </rPr>
      <t>EU 10b</t>
    </r>
  </si>
  <si>
    <r>
      <rPr>
        <sz val="11"/>
        <rFont val="Calibri"/>
        <family val="2"/>
        <scheme val="minor"/>
      </rPr>
      <t xml:space="preserve">  </t>
    </r>
    <r>
      <rPr>
        <sz val="11"/>
        <rFont val="Calibri"/>
        <family val="2"/>
        <scheme val="minor"/>
      </rPr>
      <t>Heraf i henhold til basismetoden (F-BA and R-BA)</t>
    </r>
  </si>
  <si>
    <r>
      <rPr>
        <sz val="11"/>
        <rFont val="Calibri"/>
        <family val="2"/>
        <scheme val="minor"/>
      </rPr>
      <t>EU 10c</t>
    </r>
  </si>
  <si>
    <r>
      <rPr>
        <sz val="11"/>
        <rFont val="Calibri"/>
        <family val="2"/>
        <scheme val="minor"/>
      </rPr>
      <t xml:space="preserve">  </t>
    </r>
    <r>
      <rPr>
        <sz val="11"/>
        <rFont val="Calibri"/>
        <family val="2"/>
        <scheme val="minor"/>
      </rPr>
      <t>Heraf i henhold til den forenklede metode</t>
    </r>
  </si>
  <si>
    <r>
      <rPr>
        <sz val="11"/>
        <rFont val="Calibri"/>
        <family val="2"/>
        <scheme val="minor"/>
      </rPr>
      <t>Ikke relevant</t>
    </r>
  </si>
  <si>
    <r>
      <rPr>
        <sz val="11"/>
        <rFont val="Calibri"/>
        <family val="2"/>
        <scheme val="minor"/>
      </rPr>
      <t>Afviklingsrisiko</t>
    </r>
    <r>
      <rPr>
        <sz val="11"/>
        <rFont val="Calibri"/>
        <family val="2"/>
        <scheme val="minor"/>
      </rPr>
      <t xml:space="preserve"> </t>
    </r>
  </si>
  <si>
    <r>
      <rPr>
        <sz val="11"/>
        <rFont val="Calibri"/>
        <family val="2"/>
        <scheme val="minor"/>
      </rPr>
      <t>Securitiseringseksponeringer uden for handelsbeholdningen (efter loftet)</t>
    </r>
  </si>
  <si>
    <r>
      <rPr>
        <sz val="11"/>
        <rFont val="Calibri"/>
        <family val="2"/>
        <scheme val="minor"/>
      </rPr>
      <t>Heraf i henhold til SEC-IRBA-metoden</t>
    </r>
    <r>
      <rPr>
        <sz val="11"/>
        <rFont val="Calibri"/>
        <family val="2"/>
        <scheme val="minor"/>
      </rPr>
      <t xml:space="preserve"> </t>
    </r>
  </si>
  <si>
    <r>
      <rPr>
        <sz val="11"/>
        <rFont val="Calibri"/>
        <family val="2"/>
        <scheme val="minor"/>
      </rPr>
      <t>Heraf i henhold til SEC-ERBA (undtagen IAA)</t>
    </r>
  </si>
  <si>
    <r>
      <rPr>
        <sz val="11"/>
        <rFont val="Calibri"/>
        <family val="2"/>
        <scheme val="minor"/>
      </rPr>
      <t>Heraf i henhold til SEC-SA-metoden</t>
    </r>
    <r>
      <rPr>
        <sz val="11"/>
        <rFont val="Calibri"/>
        <family val="2"/>
        <scheme val="minor"/>
      </rPr>
      <t xml:space="preserve"> </t>
    </r>
  </si>
  <si>
    <r>
      <rPr>
        <sz val="11"/>
        <rFont val="Calibri"/>
        <family val="2"/>
        <scheme val="minor"/>
      </rPr>
      <t>EU 19a</t>
    </r>
  </si>
  <si>
    <r>
      <rPr>
        <sz val="11"/>
        <rFont val="Calibri"/>
        <family val="2"/>
        <scheme val="minor"/>
      </rPr>
      <t>Heraf 1250 % / fradrag</t>
    </r>
  </si>
  <si>
    <r>
      <rPr>
        <sz val="11"/>
        <rFont val="Calibri"/>
        <family val="2"/>
        <scheme val="minor"/>
      </rPr>
      <t>Positionsrisiko, valutarisiko og råvarerisiko (markedsrisiko)</t>
    </r>
  </si>
  <si>
    <r>
      <rPr>
        <sz val="11"/>
        <rFont val="Calibri"/>
        <family val="2"/>
        <scheme val="minor"/>
      </rPr>
      <t>Heraf i henhold til den alternative standardmetode (A-SA)</t>
    </r>
  </si>
  <si>
    <r>
      <rPr>
        <sz val="11"/>
        <color rgb="FF000000"/>
        <rFont val="Calibri"/>
        <family val="2"/>
        <scheme val="minor"/>
      </rPr>
      <t>EU 21a</t>
    </r>
  </si>
  <si>
    <r>
      <rPr>
        <sz val="11"/>
        <color rgb="FF000000"/>
        <rFont val="Calibri"/>
        <family val="2"/>
        <scheme val="minor"/>
      </rPr>
      <t>Heraf i henhold til den forenklede standardmetode (S-SA)</t>
    </r>
  </si>
  <si>
    <r>
      <rPr>
        <sz val="11"/>
        <color rgb="FF000000"/>
        <rFont val="Calibri"/>
        <family val="2"/>
        <scheme val="minor"/>
      </rPr>
      <t>Heraf i henhold til den alternative metode med interne modeller (A-IMA)</t>
    </r>
    <r>
      <rPr>
        <sz val="11"/>
        <color rgb="FF000000"/>
        <rFont val="Calibri"/>
        <family val="2"/>
        <scheme val="minor"/>
      </rPr>
      <t xml:space="preserve"> </t>
    </r>
  </si>
  <si>
    <r>
      <rPr>
        <sz val="11"/>
        <rFont val="Calibri"/>
        <family val="2"/>
        <scheme val="minor"/>
      </rPr>
      <t>EU 22a</t>
    </r>
  </si>
  <si>
    <r>
      <rPr>
        <sz val="11"/>
        <rFont val="Calibri"/>
        <family val="2"/>
        <scheme val="minor"/>
      </rPr>
      <t>Store eksponeringer</t>
    </r>
  </si>
  <si>
    <r>
      <rPr>
        <sz val="11"/>
        <rFont val="Calibri"/>
        <family val="2"/>
        <scheme val="minor"/>
      </rPr>
      <t>Omklassificeringer mellem positioner uden for handelsbeholdningen og positioner i handelsbeholdningen</t>
    </r>
  </si>
  <si>
    <r>
      <rPr>
        <sz val="11"/>
        <rFont val="Calibri"/>
        <family val="2"/>
        <scheme val="minor"/>
      </rPr>
      <t>Operationel risiko</t>
    </r>
  </si>
  <si>
    <r>
      <rPr>
        <sz val="11"/>
        <rFont val="Calibri"/>
        <family val="2"/>
        <scheme val="minor"/>
      </rPr>
      <t>EU 24a</t>
    </r>
  </si>
  <si>
    <r>
      <rPr>
        <sz val="11"/>
        <rFont val="Calibri"/>
        <family val="2"/>
        <scheme val="minor"/>
      </rPr>
      <t>Kryptoaktiveksponeringer</t>
    </r>
  </si>
  <si>
    <r>
      <rPr>
        <sz val="11"/>
        <rFont val="Calibri"/>
        <family val="2"/>
        <scheme val="minor"/>
      </rPr>
      <t>Beløb under tærsklerne for fradrag (omfattet af en risikovægt på 250 %)</t>
    </r>
  </si>
  <si>
    <r>
      <rPr>
        <sz val="11"/>
        <color rgb="FF000000"/>
        <rFont val="Calibri"/>
        <family val="2"/>
        <scheme val="minor"/>
      </rPr>
      <t>Anvendt outputgulv (%)</t>
    </r>
  </si>
  <si>
    <r>
      <rPr>
        <sz val="11"/>
        <rFont val="Calibri"/>
        <family val="2"/>
        <scheme val="minor"/>
      </rPr>
      <t>Justering af gulv (inden anvendelse af overgangsforanstaltning med et loft)</t>
    </r>
  </si>
  <si>
    <r>
      <rPr>
        <sz val="11"/>
        <rFont val="Calibri"/>
        <family val="2"/>
        <scheme val="minor"/>
      </rPr>
      <t>Justering af gulv (efter anvendelse af overgangsforanstaltning med et loft)</t>
    </r>
  </si>
  <si>
    <r>
      <rPr>
        <b/>
        <sz val="11"/>
        <rFont val="Calibri"/>
        <family val="2"/>
        <scheme val="minor"/>
      </rPr>
      <t>I alt</t>
    </r>
  </si>
  <si>
    <t>30.06.2025</t>
  </si>
  <si>
    <r>
      <rPr>
        <sz val="11"/>
        <color theme="1"/>
        <rFont val="Calibri"/>
        <family val="2"/>
        <scheme val="minor"/>
      </rPr>
      <t>a</t>
    </r>
  </si>
  <si>
    <r>
      <rPr>
        <sz val="11"/>
        <color theme="1"/>
        <rFont val="Calibri"/>
        <family val="2"/>
        <scheme val="minor"/>
      </rPr>
      <t>b</t>
    </r>
  </si>
  <si>
    <r>
      <rPr>
        <sz val="11"/>
        <color theme="1"/>
        <rFont val="Calibri"/>
        <family val="2"/>
        <scheme val="minor"/>
      </rPr>
      <t>c</t>
    </r>
  </si>
  <si>
    <r>
      <rPr>
        <sz val="11"/>
        <color theme="1"/>
        <rFont val="Calibri"/>
        <family val="2"/>
        <scheme val="minor"/>
      </rPr>
      <t>d</t>
    </r>
  </si>
  <si>
    <r>
      <rPr>
        <sz val="11"/>
        <color theme="1"/>
        <rFont val="Calibri"/>
        <family val="2"/>
        <scheme val="minor"/>
      </rPr>
      <t>e</t>
    </r>
  </si>
  <si>
    <r>
      <rPr>
        <b/>
        <sz val="11"/>
        <color theme="1"/>
        <rFont val="Calibri"/>
        <family val="2"/>
        <scheme val="minor"/>
      </rPr>
      <t>Tilgængeligt kapitalgrundlag (beløb)</t>
    </r>
  </si>
  <si>
    <r>
      <rPr>
        <sz val="11"/>
        <color rgb="FF000000"/>
        <rFont val="Calibri"/>
        <family val="2"/>
        <scheme val="minor"/>
      </rPr>
      <t>Egentlig kernekapital (CET1)</t>
    </r>
    <r>
      <rPr>
        <sz val="11"/>
        <color rgb="FF000000"/>
        <rFont val="Calibri"/>
        <family val="2"/>
        <scheme val="minor"/>
      </rPr>
      <t xml:space="preserve"> </t>
    </r>
  </si>
  <si>
    <r>
      <rPr>
        <sz val="11"/>
        <color rgb="FF000000"/>
        <rFont val="Calibri"/>
        <family val="2"/>
        <scheme val="minor"/>
      </rPr>
      <t>Kernekapital</t>
    </r>
    <r>
      <rPr>
        <sz val="11"/>
        <color rgb="FF000000"/>
        <rFont val="Calibri"/>
        <family val="2"/>
        <scheme val="minor"/>
      </rPr>
      <t xml:space="preserve"> </t>
    </r>
  </si>
  <si>
    <r>
      <rPr>
        <sz val="11"/>
        <color rgb="FF000000"/>
        <rFont val="Calibri"/>
        <family val="2"/>
        <scheme val="minor"/>
      </rPr>
      <t>Samlet kapital</t>
    </r>
    <r>
      <rPr>
        <sz val="11"/>
        <color rgb="FF000000"/>
        <rFont val="Calibri"/>
        <family val="2"/>
        <scheme val="minor"/>
      </rPr>
      <t xml:space="preserve"> </t>
    </r>
  </si>
  <si>
    <r>
      <rPr>
        <b/>
        <sz val="11"/>
        <color rgb="FF000000"/>
        <rFont val="Calibri"/>
        <family val="2"/>
        <scheme val="minor"/>
      </rPr>
      <t>Risikovægtede eksponeringer</t>
    </r>
  </si>
  <si>
    <r>
      <rPr>
        <sz val="11"/>
        <color rgb="FF000000"/>
        <rFont val="Calibri"/>
        <family val="2"/>
        <scheme val="minor"/>
      </rPr>
      <t>Samlet risikoeksponering</t>
    </r>
  </si>
  <si>
    <r>
      <rPr>
        <sz val="11"/>
        <color rgb="FF000000"/>
        <rFont val="Calibri"/>
        <family val="2"/>
        <scheme val="minor"/>
      </rPr>
      <t>4a</t>
    </r>
  </si>
  <si>
    <r>
      <rPr>
        <sz val="11"/>
        <color rgb="FF000000"/>
        <rFont val="Calibri"/>
        <family val="2"/>
        <scheme val="minor"/>
      </rPr>
      <t>Samlet risikoeksponering før gulv</t>
    </r>
  </si>
  <si>
    <r>
      <rPr>
        <b/>
        <sz val="11"/>
        <color rgb="FF000000"/>
        <rFont val="Calibri"/>
        <family val="2"/>
        <scheme val="minor"/>
      </rPr>
      <t>Kapitalprocenter (som en procentdel af den risikovægtede eksponering)</t>
    </r>
  </si>
  <si>
    <r>
      <rPr>
        <sz val="11"/>
        <color rgb="FF000000"/>
        <rFont val="Calibri"/>
        <family val="2"/>
        <scheme val="minor"/>
      </rPr>
      <t>5a</t>
    </r>
  </si>
  <si>
    <r>
      <rPr>
        <sz val="11"/>
        <color rgb="FF000000"/>
        <rFont val="Calibri"/>
        <family val="2"/>
        <scheme val="minor"/>
      </rPr>
      <t>Ikke relevant</t>
    </r>
  </si>
  <si>
    <r>
      <rPr>
        <sz val="11"/>
        <color rgb="FF000000"/>
        <rFont val="Calibri"/>
        <family val="2"/>
        <scheme val="minor"/>
      </rPr>
      <t>5b</t>
    </r>
  </si>
  <si>
    <r>
      <rPr>
        <sz val="11"/>
        <color rgb="FF000000"/>
        <rFont val="Calibri"/>
        <family val="2"/>
        <scheme val="minor"/>
      </rPr>
      <t>Egentlig kernekapitalprocent i betragtning af TREA uden gulv (%)</t>
    </r>
  </si>
  <si>
    <r>
      <rPr>
        <sz val="11"/>
        <color rgb="FF000000"/>
        <rFont val="Calibri"/>
        <family val="2"/>
        <scheme val="minor"/>
      </rPr>
      <t>Kernekapitalprocent (%)</t>
    </r>
  </si>
  <si>
    <r>
      <rPr>
        <sz val="11"/>
        <color rgb="FF000000"/>
        <rFont val="Calibri"/>
        <family val="2"/>
        <scheme val="minor"/>
      </rPr>
      <t>6a</t>
    </r>
  </si>
  <si>
    <r>
      <rPr>
        <sz val="11"/>
        <color rgb="FF000000"/>
        <rFont val="Calibri"/>
        <family val="2"/>
        <scheme val="minor"/>
      </rPr>
      <t>6b</t>
    </r>
  </si>
  <si>
    <r>
      <rPr>
        <sz val="11"/>
        <color rgb="FF000000"/>
        <rFont val="Calibri"/>
        <family val="2"/>
        <scheme val="minor"/>
      </rPr>
      <t>Kernekapitalprocent i betragtning af TREA uden gulv (%)</t>
    </r>
  </si>
  <si>
    <r>
      <rPr>
        <sz val="11"/>
        <color rgb="FF000000"/>
        <rFont val="Calibri"/>
        <family val="2"/>
        <scheme val="minor"/>
      </rPr>
      <t>Kapitalprocent i alt (%)</t>
    </r>
  </si>
  <si>
    <r>
      <rPr>
        <sz val="11"/>
        <color rgb="FF000000"/>
        <rFont val="Calibri"/>
        <family val="2"/>
        <scheme val="minor"/>
      </rPr>
      <t>7a</t>
    </r>
  </si>
  <si>
    <r>
      <rPr>
        <sz val="11"/>
        <color rgb="FF000000"/>
        <rFont val="Calibri"/>
        <family val="2"/>
        <scheme val="minor"/>
      </rPr>
      <t>7b</t>
    </r>
  </si>
  <si>
    <r>
      <rPr>
        <sz val="11"/>
        <color rgb="FF000000"/>
        <rFont val="Calibri"/>
        <family val="2"/>
        <scheme val="minor"/>
      </rPr>
      <t>Kapitalprocent i alt i betragtning af TREA uden gulv (%)</t>
    </r>
  </si>
  <si>
    <r>
      <rPr>
        <b/>
        <sz val="11"/>
        <rFont val="Calibri"/>
        <family val="2"/>
        <scheme val="minor"/>
      </rPr>
      <t>Krav om yderligere kapitalgrundlag til at tage højde for andre risici end risikoen for overdreven gearing (som en procentdel af den risikovægtede eksponering)</t>
    </r>
  </si>
  <si>
    <r>
      <rPr>
        <sz val="11"/>
        <color rgb="FF000000"/>
        <rFont val="Calibri"/>
        <family val="2"/>
        <scheme val="minor"/>
      </rPr>
      <t>EU 7d</t>
    </r>
  </si>
  <si>
    <r>
      <rPr>
        <sz val="11"/>
        <rFont val="Calibri"/>
        <family val="2"/>
        <scheme val="minor"/>
      </rPr>
      <t>Krav om yderligere kapitalgrundlag til at tage højde for andre risici end risikoen for overdreven gearing (%)</t>
    </r>
    <r>
      <rPr>
        <sz val="11"/>
        <rFont val="Calibri"/>
        <family val="2"/>
        <scheme val="minor"/>
      </rPr>
      <t xml:space="preserve"> </t>
    </r>
  </si>
  <si>
    <r>
      <rPr>
        <sz val="11"/>
        <color rgb="FF000000"/>
        <rFont val="Calibri"/>
        <family val="2"/>
        <scheme val="minor"/>
      </rPr>
      <t>EU 7e</t>
    </r>
  </si>
  <si>
    <r>
      <rPr>
        <sz val="11"/>
        <rFont val="Calibri"/>
        <family val="2"/>
        <scheme val="minor"/>
      </rPr>
      <t xml:space="preserve">     </t>
    </r>
    <r>
      <rPr>
        <sz val="11"/>
        <rFont val="Calibri"/>
        <family val="2"/>
        <scheme val="minor"/>
      </rPr>
      <t>heraf:</t>
    </r>
    <r>
      <rPr>
        <sz val="11"/>
        <rFont val="Calibri"/>
        <family val="2"/>
        <scheme val="minor"/>
      </rPr>
      <t xml:space="preserve"> </t>
    </r>
    <r>
      <rPr>
        <sz val="11"/>
        <rFont val="Calibri"/>
        <family val="2"/>
        <scheme val="minor"/>
      </rPr>
      <t>i form af egentlig kernekapital (procentpoint)</t>
    </r>
  </si>
  <si>
    <r>
      <rPr>
        <sz val="11"/>
        <color rgb="FF000000"/>
        <rFont val="Calibri"/>
        <family val="2"/>
        <scheme val="minor"/>
      </rPr>
      <t>EU 7f</t>
    </r>
  </si>
  <si>
    <r>
      <rPr>
        <sz val="11"/>
        <rFont val="Calibri"/>
        <family val="2"/>
        <scheme val="minor"/>
      </rPr>
      <t xml:space="preserve">     </t>
    </r>
    <r>
      <rPr>
        <sz val="11"/>
        <rFont val="Calibri"/>
        <family val="2"/>
        <scheme val="minor"/>
      </rPr>
      <t>heraf:</t>
    </r>
    <r>
      <rPr>
        <sz val="11"/>
        <rFont val="Calibri"/>
        <family val="2"/>
        <scheme val="minor"/>
      </rPr>
      <t xml:space="preserve"> </t>
    </r>
    <r>
      <rPr>
        <sz val="11"/>
        <rFont val="Calibri"/>
        <family val="2"/>
        <scheme val="minor"/>
      </rPr>
      <t>i form af kernekapital (procentpoint)</t>
    </r>
  </si>
  <si>
    <r>
      <rPr>
        <sz val="11"/>
        <color rgb="FF000000"/>
        <rFont val="Calibri"/>
        <family val="2"/>
        <scheme val="minor"/>
      </rPr>
      <t>EU 7g</t>
    </r>
  </si>
  <si>
    <r>
      <rPr>
        <sz val="11"/>
        <rFont val="Calibri"/>
        <family val="2"/>
        <scheme val="minor"/>
      </rPr>
      <t>Samlede SREP-kapitalgrundlagskrav (%)</t>
    </r>
  </si>
  <si>
    <r>
      <rPr>
        <b/>
        <sz val="11"/>
        <rFont val="Calibri"/>
        <family val="2"/>
        <scheme val="minor"/>
      </rPr>
      <t>Kombineret bufferkrav og sammenlagt kapitalkrav (som en procentdel af den risikovægtede eksponering)</t>
    </r>
  </si>
  <si>
    <r>
      <rPr>
        <sz val="11"/>
        <color rgb="FF000000"/>
        <rFont val="Calibri"/>
        <family val="2"/>
        <scheme val="minor"/>
      </rPr>
      <t>Kapitalbevaringsbuffer (%)</t>
    </r>
  </si>
  <si>
    <r>
      <rPr>
        <sz val="11"/>
        <color rgb="FF000000"/>
        <rFont val="Calibri"/>
        <family val="2"/>
        <scheme val="minor"/>
      </rPr>
      <t>EU 8a</t>
    </r>
  </si>
  <si>
    <r>
      <rPr>
        <sz val="11"/>
        <color rgb="FF000000"/>
        <rFont val="Calibri"/>
        <family val="2"/>
        <scheme val="minor"/>
      </rPr>
      <t>Bevaringsbuffer som følge af makroprudentiel eller systemisk risiko identificeret på medlemsstatsniveau (%)</t>
    </r>
  </si>
  <si>
    <r>
      <rPr>
        <sz val="11"/>
        <color rgb="FF000000"/>
        <rFont val="Calibri"/>
        <family val="2"/>
        <scheme val="minor"/>
      </rPr>
      <t>Institutspecifik kontracyklisk kapitalbuffer (%)</t>
    </r>
  </si>
  <si>
    <r>
      <rPr>
        <sz val="11"/>
        <color rgb="FF000000"/>
        <rFont val="Calibri"/>
        <family val="2"/>
        <scheme val="minor"/>
      </rPr>
      <t>EU 9a</t>
    </r>
  </si>
  <si>
    <r>
      <rPr>
        <sz val="11"/>
        <color rgb="FF000000"/>
        <rFont val="Calibri"/>
        <family val="2"/>
        <scheme val="minor"/>
      </rPr>
      <t>Systemisk risikobuffer (%)</t>
    </r>
  </si>
  <si>
    <r>
      <rPr>
        <sz val="11"/>
        <color rgb="FF000000"/>
        <rFont val="Calibri"/>
        <family val="2"/>
        <scheme val="minor"/>
      </rPr>
      <t>Buffer for globale systemisk vigtige institutter (%)</t>
    </r>
  </si>
  <si>
    <r>
      <rPr>
        <sz val="11"/>
        <color rgb="FF000000"/>
        <rFont val="Calibri"/>
        <family val="2"/>
        <scheme val="minor"/>
      </rPr>
      <t>EU 10a</t>
    </r>
  </si>
  <si>
    <r>
      <rPr>
        <sz val="11"/>
        <rFont val="Calibri"/>
        <family val="2"/>
        <scheme val="minor"/>
      </rPr>
      <t>Buffer for andre systemisk vigtige institutter (%)</t>
    </r>
  </si>
  <si>
    <r>
      <rPr>
        <sz val="11"/>
        <color rgb="FF000000"/>
        <rFont val="Calibri"/>
        <family val="2"/>
        <scheme val="minor"/>
      </rPr>
      <t>Kombineret bufferkrav (%)</t>
    </r>
  </si>
  <si>
    <r>
      <rPr>
        <sz val="11"/>
        <color rgb="FF000000"/>
        <rFont val="Calibri"/>
        <family val="2"/>
        <scheme val="minor"/>
      </rPr>
      <t>EU 11a</t>
    </r>
  </si>
  <si>
    <r>
      <rPr>
        <sz val="11"/>
        <color rgb="FF000000"/>
        <rFont val="Calibri"/>
        <family val="2"/>
        <scheme val="minor"/>
      </rPr>
      <t>Sammenlagte kapitalkrav (%)</t>
    </r>
  </si>
  <si>
    <r>
      <rPr>
        <sz val="11"/>
        <color rgb="FF000000"/>
        <rFont val="Calibri"/>
        <family val="2"/>
        <scheme val="minor"/>
      </rPr>
      <t>Tilgængelig egentlig kernekapital efter opfyldelse af samlede SREP-kapitalgrundlagskrav (%)</t>
    </r>
  </si>
  <si>
    <r>
      <rPr>
        <b/>
        <sz val="11"/>
        <color rgb="FF000000"/>
        <rFont val="Calibri"/>
        <family val="2"/>
        <scheme val="minor"/>
      </rPr>
      <t>Gearingsgrad</t>
    </r>
  </si>
  <si>
    <r>
      <rPr>
        <sz val="11"/>
        <color rgb="FF000000"/>
        <rFont val="Calibri"/>
        <family val="2"/>
        <scheme val="minor"/>
      </rPr>
      <t>Samlet eksponeringsmål</t>
    </r>
  </si>
  <si>
    <r>
      <rPr>
        <sz val="11"/>
        <rFont val="Calibri"/>
        <family val="2"/>
        <scheme val="minor"/>
      </rPr>
      <t>Gearingsgrad (%)</t>
    </r>
  </si>
  <si>
    <r>
      <rPr>
        <sz val="11"/>
        <rFont val="Calibri"/>
        <family val="2"/>
        <scheme val="minor"/>
      </rPr>
      <t>EU 14a</t>
    </r>
  </si>
  <si>
    <r>
      <rPr>
        <sz val="11"/>
        <rFont val="Calibri"/>
        <family val="2"/>
        <scheme val="minor"/>
      </rPr>
      <t>Krav om yderligere kapitalgrundlag til at tage højde for risikoen for overdreven gearing (%)</t>
    </r>
    <r>
      <rPr>
        <sz val="11"/>
        <rFont val="Calibri"/>
        <family val="2"/>
        <scheme val="minor"/>
      </rPr>
      <t xml:space="preserve"> </t>
    </r>
  </si>
  <si>
    <r>
      <rPr>
        <sz val="11"/>
        <rFont val="Calibri"/>
        <family val="2"/>
        <scheme val="minor"/>
      </rPr>
      <t>EU 14b</t>
    </r>
  </si>
  <si>
    <r>
      <rPr>
        <sz val="11"/>
        <color theme="1"/>
        <rFont val="Calibri"/>
        <family val="2"/>
        <scheme val="minor"/>
      </rPr>
      <t xml:space="preserve">     </t>
    </r>
    <r>
      <rPr>
        <sz val="11"/>
        <color theme="1"/>
        <rFont val="Calibri"/>
        <family val="2"/>
        <scheme val="minor"/>
      </rPr>
      <t>heraf:</t>
    </r>
    <r>
      <rPr>
        <sz val="11"/>
        <color theme="1"/>
        <rFont val="Calibri"/>
        <family val="2"/>
        <scheme val="minor"/>
      </rPr>
      <t xml:space="preserve"> </t>
    </r>
    <r>
      <rPr>
        <sz val="11"/>
        <color theme="1"/>
        <rFont val="Calibri"/>
        <family val="2"/>
        <scheme val="minor"/>
      </rPr>
      <t>i form af egentlig kernekapital (procentpoint)</t>
    </r>
  </si>
  <si>
    <r>
      <rPr>
        <sz val="11"/>
        <rFont val="Calibri"/>
        <family val="2"/>
        <scheme val="minor"/>
      </rPr>
      <t>EU 14c</t>
    </r>
  </si>
  <si>
    <r>
      <rPr>
        <sz val="11"/>
        <rFont val="Calibri"/>
        <family val="2"/>
        <scheme val="minor"/>
      </rPr>
      <t>Samlede SREP-gearingsgradkrav (%)</t>
    </r>
  </si>
  <si>
    <r>
      <rPr>
        <b/>
        <sz val="11"/>
        <rFont val="Calibri"/>
        <family val="2"/>
        <scheme val="minor"/>
      </rPr>
      <t>Gearingsgradbuffer og sammenlagt gearingsgradkrav (som en procentdel af det samlede eksponeringsmål)</t>
    </r>
  </si>
  <si>
    <r>
      <rPr>
        <sz val="11"/>
        <rFont val="Calibri"/>
        <family val="2"/>
        <scheme val="minor"/>
      </rPr>
      <t>EU 14d</t>
    </r>
  </si>
  <si>
    <r>
      <rPr>
        <sz val="11"/>
        <rFont val="Calibri"/>
        <family val="2"/>
        <scheme val="minor"/>
      </rPr>
      <t>Krav vedrørende gearingsgradbuffer (%)</t>
    </r>
  </si>
  <si>
    <r>
      <rPr>
        <sz val="11"/>
        <rFont val="Calibri"/>
        <family val="2"/>
        <scheme val="minor"/>
      </rPr>
      <t>EU 14e</t>
    </r>
  </si>
  <si>
    <r>
      <rPr>
        <sz val="11"/>
        <rFont val="Calibri"/>
        <family val="2"/>
        <scheme val="minor"/>
      </rPr>
      <t>Sammenlagt gearingsgradkrav (%)</t>
    </r>
  </si>
  <si>
    <r>
      <rPr>
        <b/>
        <sz val="11"/>
        <color rgb="FF000000"/>
        <rFont val="Calibri"/>
        <family val="2"/>
        <scheme val="minor"/>
      </rPr>
      <t>Likviditetsdækningsgrad</t>
    </r>
  </si>
  <si>
    <r>
      <rPr>
        <sz val="11"/>
        <color rgb="FF000000"/>
        <rFont val="Calibri"/>
        <family val="2"/>
        <scheme val="minor"/>
      </rPr>
      <t>Likvide aktiver af høj kvalitet (HQLA) i alt (vægtet værdi — gennemsnit)</t>
    </r>
  </si>
  <si>
    <r>
      <rPr>
        <sz val="11"/>
        <rFont val="Calibri"/>
        <family val="2"/>
        <scheme val="minor"/>
      </rPr>
      <t>EU 16a</t>
    </r>
  </si>
  <si>
    <r>
      <rPr>
        <sz val="11"/>
        <rFont val="Calibri"/>
        <family val="2"/>
        <scheme val="minor"/>
      </rPr>
      <t>Udgående pengestrømme — Samlet vægtet værdi</t>
    </r>
    <r>
      <rPr>
        <sz val="11"/>
        <rFont val="Calibri"/>
        <family val="2"/>
        <scheme val="minor"/>
      </rPr>
      <t xml:space="preserve"> </t>
    </r>
  </si>
  <si>
    <r>
      <rPr>
        <sz val="11"/>
        <rFont val="Calibri"/>
        <family val="2"/>
        <scheme val="minor"/>
      </rPr>
      <t>EU 16b</t>
    </r>
  </si>
  <si>
    <r>
      <rPr>
        <sz val="11"/>
        <rFont val="Calibri"/>
        <family val="2"/>
        <scheme val="minor"/>
      </rPr>
      <t>Indgående pengestrømme — Samlet vægtet værdi</t>
    </r>
    <r>
      <rPr>
        <sz val="11"/>
        <rFont val="Calibri"/>
        <family val="2"/>
        <scheme val="minor"/>
      </rPr>
      <t xml:space="preserve"> </t>
    </r>
  </si>
  <si>
    <r>
      <rPr>
        <sz val="11"/>
        <color rgb="FF000000"/>
        <rFont val="Calibri"/>
        <family val="2"/>
        <scheme val="minor"/>
      </rPr>
      <t>Nettopengestrømme i alt (justeret værdi)</t>
    </r>
  </si>
  <si>
    <r>
      <rPr>
        <sz val="11"/>
        <color rgb="FF000000"/>
        <rFont val="Calibri"/>
        <family val="2"/>
        <scheme val="minor"/>
      </rPr>
      <t>Likviditetsdækningsgrad (%)</t>
    </r>
  </si>
  <si>
    <r>
      <rPr>
        <b/>
        <sz val="11"/>
        <color rgb="FF000000"/>
        <rFont val="Calibri"/>
        <family val="2"/>
        <scheme val="minor"/>
      </rPr>
      <t>Net stable funding ratio</t>
    </r>
  </si>
  <si>
    <r>
      <rPr>
        <sz val="11"/>
        <color rgb="FF000000"/>
        <rFont val="Calibri"/>
        <family val="2"/>
        <scheme val="minor"/>
      </rPr>
      <t>Tilgængelig stabil finansiering i alt</t>
    </r>
  </si>
  <si>
    <r>
      <rPr>
        <sz val="11"/>
        <color theme="1"/>
        <rFont val="Calibri"/>
        <family val="2"/>
        <scheme val="minor"/>
      </rPr>
      <t>Krævet stabil finansiering i alt</t>
    </r>
  </si>
  <si>
    <r>
      <rPr>
        <sz val="11"/>
        <color rgb="FF000000"/>
        <rFont val="Calibri"/>
        <family val="2"/>
        <scheme val="minor"/>
      </rPr>
      <t>NSFR (%)</t>
    </r>
  </si>
  <si>
    <r>
      <rPr>
        <b/>
        <sz val="14"/>
        <color rgb="FF000000"/>
        <rFont val="Calibri"/>
        <family val="2"/>
        <scheme val="minor"/>
      </rPr>
      <t>Skema EU CMS1 — Sammenligning af størrelsen af modelberegnede og standardiserede risikovægtede eksponeringer efter risikoniveau</t>
    </r>
  </si>
  <si>
    <r>
      <rPr>
        <i/>
        <sz val="11"/>
        <color rgb="FF000000"/>
        <rFont val="Calibri"/>
        <family val="2"/>
        <scheme val="minor"/>
      </rPr>
      <t> </t>
    </r>
  </si>
  <si>
    <r>
      <rPr>
        <sz val="11"/>
        <color rgb="FF000000"/>
        <rFont val="Calibri"/>
        <family val="2"/>
        <scheme val="minor"/>
      </rPr>
      <t>a</t>
    </r>
  </si>
  <si>
    <r>
      <rPr>
        <sz val="11"/>
        <color rgb="FF000000"/>
        <rFont val="Calibri"/>
        <family val="2"/>
        <scheme val="minor"/>
      </rPr>
      <t>b</t>
    </r>
  </si>
  <si>
    <r>
      <rPr>
        <sz val="11"/>
        <color rgb="FF000000"/>
        <rFont val="Calibri"/>
        <family val="2"/>
        <scheme val="minor"/>
      </rPr>
      <t>c</t>
    </r>
  </si>
  <si>
    <r>
      <rPr>
        <sz val="11"/>
        <color rgb="FF000000"/>
        <rFont val="Calibri"/>
        <family val="2"/>
        <scheme val="minor"/>
      </rPr>
      <t>d</t>
    </r>
  </si>
  <si>
    <r>
      <rPr>
        <sz val="11"/>
        <color rgb="FF000000"/>
        <rFont val="Calibri"/>
        <family val="2"/>
        <scheme val="minor"/>
      </rPr>
      <t>EU d</t>
    </r>
  </si>
  <si>
    <t>Risk weighted exposure amounts (RWEAs)</t>
  </si>
  <si>
    <r>
      <rPr>
        <sz val="11"/>
        <color rgb="FF000000"/>
        <rFont val="Calibri"/>
        <family val="2"/>
        <scheme val="minor"/>
      </rPr>
      <t>RWEA'er for modelberegnede metoder, som banker har tilsynsmyndigheders tilladelse til at anvende</t>
    </r>
    <r>
      <rPr>
        <sz val="11"/>
        <color rgb="FF000000"/>
        <rFont val="Calibri"/>
        <family val="2"/>
        <scheme val="minor"/>
      </rPr>
      <t xml:space="preserve"> </t>
    </r>
  </si>
  <si>
    <r>
      <rPr>
        <sz val="11"/>
        <color rgb="FF000000"/>
        <rFont val="Calibri"/>
        <family val="2"/>
        <scheme val="minor"/>
      </rPr>
      <t>RWEA'er for porteføljer, hvis der anvendes standardmetoder</t>
    </r>
  </si>
  <si>
    <r>
      <rPr>
        <sz val="11"/>
        <color rgb="FF000000"/>
        <rFont val="Calibri"/>
        <family val="2"/>
        <scheme val="minor"/>
      </rPr>
      <t>RWEA'er beregnet ved anvendelse af den komplette standardmetode</t>
    </r>
  </si>
  <si>
    <r>
      <rPr>
        <sz val="11"/>
        <color rgb="FF000000"/>
        <rFont val="Calibri"/>
        <family val="2"/>
        <scheme val="minor"/>
      </rPr>
      <t>RWEA'er, der er grundlag for outputgulvet</t>
    </r>
  </si>
  <si>
    <r>
      <rPr>
        <sz val="11"/>
        <color rgb="FF000000"/>
        <rFont val="Calibri"/>
        <family val="2"/>
        <scheme val="minor"/>
      </rPr>
      <t>Kreditrisiko (med undtagelse af modpartskreditrisiko)</t>
    </r>
  </si>
  <si>
    <r>
      <rPr>
        <sz val="11"/>
        <color rgb="FF000000"/>
        <rFont val="Calibri"/>
        <family val="2"/>
        <scheme val="minor"/>
      </rPr>
      <t>Modpartskreditrisiko</t>
    </r>
  </si>
  <si>
    <r>
      <rPr>
        <sz val="11"/>
        <color rgb="FF000000"/>
        <rFont val="Calibri"/>
        <family val="2"/>
        <scheme val="minor"/>
      </rPr>
      <t> </t>
    </r>
  </si>
  <si>
    <r>
      <rPr>
        <sz val="11"/>
        <color rgb="FF000000"/>
        <rFont val="Calibri"/>
        <family val="2"/>
        <scheme val="minor"/>
      </rPr>
      <t>Kreditværdijustering</t>
    </r>
  </si>
  <si>
    <r>
      <rPr>
        <sz val="11"/>
        <color rgb="FF000000"/>
        <rFont val="Calibri"/>
        <family val="2"/>
        <scheme val="minor"/>
      </rPr>
      <t>Securitiseringseksponeringer i anlægsbeholdningen</t>
    </r>
  </si>
  <si>
    <r>
      <rPr>
        <sz val="11"/>
        <color rgb="FF000000"/>
        <rFont val="Calibri"/>
        <family val="2"/>
        <scheme val="minor"/>
      </rPr>
      <t>Markedsrisiko</t>
    </r>
    <r>
      <rPr>
        <sz val="11"/>
        <color rgb="FF000000"/>
        <rFont val="Calibri"/>
        <family val="2"/>
        <scheme val="minor"/>
      </rPr>
      <t xml:space="preserve"> </t>
    </r>
  </si>
  <si>
    <r>
      <rPr>
        <sz val="11"/>
        <color rgb="FF000000"/>
        <rFont val="Calibri"/>
        <family val="2"/>
        <scheme val="minor"/>
      </rPr>
      <t>Operationel risiko</t>
    </r>
  </si>
  <si>
    <r>
      <rPr>
        <sz val="11"/>
        <color rgb="FF000000"/>
        <rFont val="Calibri"/>
        <family val="2"/>
        <scheme val="minor"/>
      </rPr>
      <t>Andre risikovægtede eksponeringer</t>
    </r>
  </si>
  <si>
    <r>
      <rPr>
        <sz val="11"/>
        <color rgb="FF000000"/>
        <rFont val="Calibri"/>
        <family val="2"/>
        <scheme val="minor"/>
      </rPr>
      <t>I alt</t>
    </r>
  </si>
  <si>
    <r>
      <rPr>
        <b/>
        <sz val="14"/>
        <color rgb="FF000000"/>
        <rFont val="Calibri"/>
        <family val="2"/>
      </rPr>
      <t>Skema EU CMS2 — Sammenligning af størrelsen af modelberegnede og standardiserede risikovægtede eksponeringer for kreditrisiko efter aktivklasseniveau</t>
    </r>
  </si>
  <si>
    <r>
      <rPr>
        <sz val="11"/>
        <color rgb="FF000000"/>
        <rFont val="Calibri"/>
        <family val="2"/>
        <scheme val="minor"/>
      </rPr>
      <t>Risikovægtede eksponeringer (RWEA'er)</t>
    </r>
  </si>
  <si>
    <r>
      <rPr>
        <sz val="11"/>
        <color rgb="FF000000"/>
        <rFont val="Calibri"/>
        <family val="2"/>
        <scheme val="minor"/>
      </rPr>
      <t>RWEA'er for modelberegnede metoder, som institutter har tilsynsmyndigheders tilladelse til at anvende</t>
    </r>
    <r>
      <rPr>
        <sz val="11"/>
        <color rgb="FF000000"/>
        <rFont val="Calibri"/>
        <family val="2"/>
        <scheme val="minor"/>
      </rPr>
      <t xml:space="preserve"> </t>
    </r>
  </si>
  <si>
    <r>
      <rPr>
        <sz val="11"/>
        <color rgb="FF000000"/>
        <rFont val="Calibri"/>
        <family val="2"/>
        <scheme val="minor"/>
      </rPr>
      <t>RWEA'er for kolonne a, hvis genberegnet ved anvendelse af standardmetoden</t>
    </r>
  </si>
  <si>
    <r>
      <rPr>
        <sz val="11"/>
        <color rgb="FF000000"/>
        <rFont val="Calibri"/>
        <family val="2"/>
        <scheme val="minor"/>
      </rPr>
      <t xml:space="preserve"> </t>
    </r>
    <r>
      <rPr>
        <sz val="11"/>
        <color rgb="FF000000"/>
        <rFont val="Calibri"/>
        <family val="2"/>
        <scheme val="minor"/>
      </rPr>
      <t>Faktiske risikovægtede eksponeringer i alt</t>
    </r>
  </si>
  <si>
    <r>
      <rPr>
        <sz val="11"/>
        <color rgb="FF000000"/>
        <rFont val="Calibri"/>
        <family val="2"/>
        <scheme val="minor"/>
      </rPr>
      <t>RWEA'er, der er grundlag for outputgulvet</t>
    </r>
    <r>
      <rPr>
        <sz val="11"/>
        <color rgb="FF000000"/>
        <rFont val="Calibri"/>
        <family val="2"/>
        <scheme val="minor"/>
      </rPr>
      <t xml:space="preserve"> </t>
    </r>
  </si>
  <si>
    <r>
      <rPr>
        <sz val="11"/>
        <color rgb="FF000000"/>
        <rFont val="Calibri"/>
        <family val="2"/>
        <scheme val="minor"/>
      </rPr>
      <t>Centralregeringer og centralbanker</t>
    </r>
  </si>
  <si>
    <r>
      <rPr>
        <sz val="11"/>
        <color rgb="FF000000"/>
        <rFont val="Calibri"/>
        <family val="2"/>
        <scheme val="minor"/>
      </rPr>
      <t>EU 1a</t>
    </r>
  </si>
  <si>
    <r>
      <rPr>
        <sz val="11"/>
        <color rgb="FF000000"/>
        <rFont val="Calibri"/>
        <family val="2"/>
        <scheme val="minor"/>
      </rPr>
      <t>Regionale eller lokale myndigheder</t>
    </r>
    <r>
      <rPr>
        <sz val="11"/>
        <color rgb="FF000000"/>
        <rFont val="Calibri"/>
        <family val="2"/>
        <scheme val="minor"/>
      </rPr>
      <t xml:space="preserve"> </t>
    </r>
  </si>
  <si>
    <r>
      <rPr>
        <sz val="11"/>
        <color rgb="FF000000"/>
        <rFont val="Calibri"/>
        <family val="2"/>
        <scheme val="minor"/>
      </rPr>
      <t>EU 1b</t>
    </r>
  </si>
  <si>
    <r>
      <rPr>
        <sz val="11"/>
        <color rgb="FF000000"/>
        <rFont val="Calibri"/>
        <family val="2"/>
        <scheme val="minor"/>
      </rPr>
      <t>Offentlige enheder</t>
    </r>
  </si>
  <si>
    <r>
      <rPr>
        <sz val="11"/>
        <color rgb="FF000000"/>
        <rFont val="Calibri"/>
        <family val="2"/>
        <scheme val="minor"/>
      </rPr>
      <t>EU 1c</t>
    </r>
  </si>
  <si>
    <r>
      <rPr>
        <sz val="11"/>
        <color rgb="FF000000"/>
        <rFont val="Calibri"/>
        <family val="2"/>
        <scheme val="minor"/>
      </rPr>
      <t>Kategoriseret som multilaterale udviklingsbanker i standardmetoden</t>
    </r>
  </si>
  <si>
    <r>
      <rPr>
        <sz val="11"/>
        <color rgb="FF000000"/>
        <rFont val="Calibri"/>
        <family val="2"/>
        <scheme val="minor"/>
      </rPr>
      <t>EU 1d</t>
    </r>
  </si>
  <si>
    <r>
      <rPr>
        <sz val="11"/>
        <color rgb="FF000000"/>
        <rFont val="Calibri"/>
        <family val="2"/>
        <scheme val="minor"/>
      </rPr>
      <t>Kategoriseret som internationale organisationer i standardmetoden</t>
    </r>
  </si>
  <si>
    <r>
      <rPr>
        <sz val="11"/>
        <color rgb="FF000000"/>
        <rFont val="Calibri"/>
        <family val="2"/>
        <scheme val="minor"/>
      </rPr>
      <t>Institutter</t>
    </r>
  </si>
  <si>
    <r>
      <rPr>
        <sz val="11"/>
        <color rgb="FF000000"/>
        <rFont val="Calibri"/>
        <family val="2"/>
        <scheme val="minor"/>
      </rPr>
      <t>Egenkapital</t>
    </r>
  </si>
  <si>
    <r>
      <rPr>
        <sz val="11"/>
        <color rgb="FF000000"/>
        <rFont val="Calibri"/>
        <family val="2"/>
        <scheme val="minor"/>
      </rPr>
      <t>Ikke relevant</t>
    </r>
    <r>
      <rPr>
        <sz val="11"/>
        <color rgb="FF000000"/>
        <rFont val="Calibri"/>
        <family val="2"/>
        <scheme val="minor"/>
      </rPr>
      <t xml:space="preserve"> </t>
    </r>
  </si>
  <si>
    <r>
      <rPr>
        <sz val="11"/>
        <color rgb="FF000000"/>
        <rFont val="Calibri"/>
        <family val="2"/>
        <scheme val="minor"/>
      </rPr>
      <t>Selskaber</t>
    </r>
  </si>
  <si>
    <r>
      <rPr>
        <sz val="11"/>
        <color rgb="FF000000"/>
        <rFont val="Calibri"/>
        <family val="2"/>
        <scheme val="minor"/>
      </rPr>
      <t>5.1</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</si>
  <si>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F-IRB anvendes</t>
    </r>
  </si>
  <si>
    <r>
      <rPr>
        <sz val="11"/>
        <color rgb="FF000000"/>
        <rFont val="Calibri"/>
        <family val="2"/>
        <scheme val="minor"/>
      </rPr>
      <t>5.2</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</si>
  <si>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A-IRB anvendes</t>
    </r>
  </si>
  <si>
    <r>
      <rPr>
        <sz val="11"/>
        <color rgb="FF000000"/>
        <rFont val="Calibri"/>
        <family val="2"/>
        <scheme val="minor"/>
      </rPr>
      <t>EU 5a</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</si>
  <si>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Selskaber – Generelt</t>
    </r>
  </si>
  <si>
    <r>
      <rPr>
        <sz val="11"/>
        <color rgb="FF000000"/>
        <rFont val="Calibri"/>
        <family val="2"/>
        <scheme val="minor"/>
      </rPr>
      <t>EU 5b</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</si>
  <si>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Selskaber – Specialiseret långivning</t>
    </r>
  </si>
  <si>
    <r>
      <rPr>
        <sz val="11"/>
        <color rgb="FF000000"/>
        <rFont val="Calibri"/>
        <family val="2"/>
        <scheme val="minor"/>
      </rPr>
      <t>EU 5c</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</si>
  <si>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Selskaber – Erhvervede fordringer</t>
    </r>
  </si>
  <si>
    <r>
      <rPr>
        <sz val="11"/>
        <color rgb="FF000000"/>
        <rFont val="Calibri"/>
        <family val="2"/>
        <scheme val="minor"/>
      </rPr>
      <t>Detail</t>
    </r>
  </si>
  <si>
    <r>
      <rPr>
        <sz val="11"/>
        <color rgb="FF000000"/>
        <rFont val="Calibri"/>
        <family val="2"/>
        <scheme val="minor"/>
      </rPr>
      <t>6.1</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</si>
  <si>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Detail – Kvalificeret revolverende</t>
    </r>
    <r>
      <rPr>
        <sz val="11"/>
        <color rgb="FF000000"/>
        <rFont val="Calibri"/>
        <family val="2"/>
        <scheme val="minor"/>
      </rPr>
      <t xml:space="preserve"> </t>
    </r>
  </si>
  <si>
    <r>
      <rPr>
        <sz val="11"/>
        <color rgb="FF000000"/>
        <rFont val="Calibri"/>
        <family val="2"/>
        <scheme val="minor"/>
      </rPr>
      <t>EU 6.1a</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</si>
  <si>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Detail – Erhvervede fordringer</t>
    </r>
  </si>
  <si>
    <r>
      <rPr>
        <sz val="11"/>
        <color rgb="FF000000"/>
        <rFont val="Calibri"/>
        <family val="2"/>
        <scheme val="minor"/>
      </rPr>
      <t>EU 6.1b</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</si>
  <si>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Detail – Andet</t>
    </r>
  </si>
  <si>
    <r>
      <rPr>
        <sz val="11"/>
        <color rgb="FF000000"/>
        <rFont val="Calibri"/>
        <family val="2"/>
        <scheme val="minor"/>
      </rPr>
      <t>Heraf:</t>
    </r>
    <r>
      <rPr>
        <sz val="11"/>
        <color rgb="FF000000"/>
        <rFont val="Calibri"/>
        <family val="2"/>
        <scheme val="minor"/>
      </rPr>
      <t xml:space="preserve"> </t>
    </r>
    <r>
      <rPr>
        <sz val="11"/>
        <color rgb="FF000000"/>
        <rFont val="Calibri"/>
        <family val="2"/>
        <scheme val="minor"/>
      </rPr>
      <t>Detail – Sikret ved beboelsesejendom</t>
    </r>
  </si>
  <si>
    <r>
      <rPr>
        <sz val="11"/>
        <color rgb="FF000000"/>
        <rFont val="Calibri"/>
        <family val="2"/>
        <scheme val="minor"/>
      </rPr>
      <t>EU 7a</t>
    </r>
  </si>
  <si>
    <r>
      <rPr>
        <sz val="11"/>
        <color rgb="FF000000"/>
        <rFont val="Calibri"/>
        <family val="2"/>
        <scheme val="minor"/>
      </rPr>
      <t>Kategoriseret som sikret ved fast ejendom og ADC-eksponeringer i standardmetoden</t>
    </r>
  </si>
  <si>
    <r>
      <rPr>
        <sz val="11"/>
        <color rgb="FF000000"/>
        <rFont val="Calibri"/>
        <family val="2"/>
        <scheme val="minor"/>
      </rPr>
      <t>EU 7b</t>
    </r>
  </si>
  <si>
    <r>
      <rPr>
        <sz val="11"/>
        <color rgb="FF000000"/>
        <rFont val="Calibri"/>
        <family val="2"/>
        <scheme val="minor"/>
      </rPr>
      <t>Institutter for kollektiv investering (CIU'er)</t>
    </r>
  </si>
  <si>
    <r>
      <rPr>
        <sz val="11"/>
        <color rgb="FF000000"/>
        <rFont val="Calibri"/>
        <family val="2"/>
        <scheme val="minor"/>
      </rPr>
      <t>EU 7c</t>
    </r>
  </si>
  <si>
    <r>
      <rPr>
        <sz val="11"/>
        <color rgb="FF000000"/>
        <rFont val="Calibri"/>
        <family val="2"/>
        <scheme val="minor"/>
      </rPr>
      <t>Kategoriseret som misligholdte eksponeringer i standardmetoden</t>
    </r>
  </si>
  <si>
    <r>
      <rPr>
        <sz val="11"/>
        <color rgb="FF000000"/>
        <rFont val="Calibri"/>
        <family val="2"/>
        <scheme val="minor"/>
      </rPr>
      <t>Kategoriseret som eksponeringer mod efterstillet gæld i standardmetoden</t>
    </r>
  </si>
  <si>
    <r>
      <rPr>
        <sz val="11"/>
        <color rgb="FF000000"/>
        <rFont val="Calibri"/>
        <family val="2"/>
        <scheme val="minor"/>
      </rPr>
      <t>Kategoriseret som særligt dækkede obligationer og særligt dækkede realkreditobligationer i standardmetoden</t>
    </r>
  </si>
  <si>
    <r>
      <rPr>
        <sz val="11"/>
        <color rgb="FF000000"/>
        <rFont val="Calibri"/>
        <family val="2"/>
        <scheme val="minor"/>
      </rPr>
      <t>Kategoriseret som fordringer på institutter og selskaber med kortsigtet kreditvurdering i standardmetoden</t>
    </r>
  </si>
  <si>
    <r>
      <rPr>
        <sz val="11"/>
        <color rgb="FF000000"/>
        <rFont val="Calibri"/>
        <family val="2"/>
        <scheme val="minor"/>
      </rPr>
      <t>Andre aktiver, der ikke er gældsforpligtelser</t>
    </r>
  </si>
  <si>
    <t xml:space="preserve"> Faktiske risikovægtede eksponeringer i alt
(a + b)</t>
  </si>
  <si>
    <t>Skema EU CMS1 — Sammenligning af størrelsen af modelberegnede og standardiserede risikovægtede eksponeringer efter risikoniveau</t>
  </si>
  <si>
    <t>Skema EU CMS2 — Sammenligning af størrelsen af modelberegnede og standardiserede risikovægtede eksponeringer for kreditrisiko efter aktivklasseniveau</t>
  </si>
  <si>
    <t>Kvartalsvist</t>
  </si>
  <si>
    <r>
      <rPr>
        <b/>
        <sz val="11"/>
        <rFont val="Calibri"/>
        <family val="2"/>
        <scheme val="minor"/>
      </rPr>
      <t xml:space="preserve"> </t>
    </r>
    <r>
      <rPr>
        <b/>
        <sz val="11"/>
        <rFont val="Calibri"/>
        <family val="2"/>
        <scheme val="minor"/>
      </rPr>
      <t>a)</t>
    </r>
  </si>
  <si>
    <r>
      <rPr>
        <b/>
        <sz val="11"/>
        <rFont val="Calibri"/>
        <family val="2"/>
        <scheme val="minor"/>
      </rPr>
      <t xml:space="preserve">  </t>
    </r>
    <r>
      <rPr>
        <b/>
        <sz val="11"/>
        <rFont val="Calibri"/>
        <family val="2"/>
        <scheme val="minor"/>
      </rPr>
      <t>b)</t>
    </r>
  </si>
  <si>
    <r>
      <rPr>
        <b/>
        <sz val="11"/>
        <rFont val="Calibri"/>
        <family val="2"/>
        <scheme val="minor"/>
      </rPr>
      <t>Beløb</t>
    </r>
  </si>
  <si>
    <r>
      <rPr>
        <b/>
        <sz val="9"/>
        <rFont val="Calibri"/>
        <family val="2"/>
        <scheme val="minor"/>
      </rPr>
      <t>Egentlig kernekapital:</t>
    </r>
    <r>
      <rPr>
        <b/>
        <sz val="9"/>
        <rFont val="Calibri"/>
        <family val="2"/>
        <scheme val="minor"/>
      </rPr>
      <t xml:space="preserve">  </t>
    </r>
    <r>
      <rPr>
        <b/>
        <sz val="9"/>
        <rFont val="Calibri"/>
        <family val="2"/>
        <scheme val="minor"/>
      </rPr>
      <t>instrumenter og reserver</t>
    </r>
    <r>
      <rPr>
        <b/>
        <sz val="9"/>
        <rFont val="Calibri"/>
        <family val="2"/>
        <scheme val="minor"/>
      </rPr>
      <t xml:space="preserve">                                             </t>
    </r>
  </si>
  <si>
    <r>
      <rPr>
        <sz val="9"/>
        <rFont val="Calibri"/>
        <family val="2"/>
        <scheme val="minor"/>
      </rPr>
      <t>Kapitalinstrumenter og overkurs ved emission i tilknytning hertil</t>
    </r>
    <r>
      <rPr>
        <sz val="9"/>
        <rFont val="Calibri"/>
        <family val="2"/>
        <scheme val="minor"/>
      </rPr>
      <t xml:space="preserve"> </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</si>
  <si>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instrumenttype 1</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</si>
  <si>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instrumenttype 2</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</si>
  <si>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instrumenttype 3</t>
    </r>
  </si>
  <si>
    <r>
      <rPr>
        <sz val="9"/>
        <rFont val="Calibri"/>
        <family val="2"/>
        <scheme val="minor"/>
      </rPr>
      <t>Overført resultat</t>
    </r>
    <r>
      <rPr>
        <sz val="9"/>
        <rFont val="Calibri"/>
        <family val="2"/>
        <scheme val="minor"/>
      </rPr>
      <t xml:space="preserve"> </t>
    </r>
  </si>
  <si>
    <r>
      <rPr>
        <sz val="9"/>
        <rFont val="Calibri"/>
        <family val="2"/>
        <scheme val="minor"/>
      </rPr>
      <t>Akkumuleret anden totalindkomst (og andre reserver)</t>
    </r>
  </si>
  <si>
    <r>
      <rPr>
        <sz val="9"/>
        <rFont val="Calibri"/>
        <family val="2"/>
        <scheme val="minor"/>
      </rPr>
      <t>EU-3a</t>
    </r>
  </si>
  <si>
    <r>
      <rPr>
        <sz val="9"/>
        <rFont val="Calibri"/>
        <family val="2"/>
        <scheme val="minor"/>
      </rPr>
      <t>Midler til dækning af generelle kreditinstitutrisici</t>
    </r>
  </si>
  <si>
    <r>
      <rPr>
        <sz val="9"/>
        <rFont val="Calibri"/>
        <family val="2"/>
        <scheme val="minor"/>
      </rPr>
      <t>Beløb for kvalificerede poster omhandlet i artikel 484, stk. 3, i CRR og overkurs ved emission i tilknytning hertil underlagt udfasning fra egentlig kernekapital</t>
    </r>
    <r>
      <rPr>
        <sz val="9"/>
        <rFont val="Calibri"/>
        <family val="2"/>
        <scheme val="minor"/>
      </rPr>
      <t xml:space="preserve"> </t>
    </r>
  </si>
  <si>
    <r>
      <rPr>
        <sz val="9"/>
        <rFont val="Calibri"/>
        <family val="2"/>
        <scheme val="minor"/>
      </rPr>
      <t>Minoritetsinteresser (beløb tilladt i den konsoliderede egentlige kernekapital)</t>
    </r>
  </si>
  <si>
    <r>
      <rPr>
        <sz val="9"/>
        <rFont val="Calibri"/>
        <family val="2"/>
        <scheme val="minor"/>
      </rPr>
      <t>EU-5a</t>
    </r>
  </si>
  <si>
    <r>
      <rPr>
        <sz val="9"/>
        <rFont val="Calibri"/>
        <family val="2"/>
        <scheme val="minor"/>
      </rPr>
      <t>Uafhængigt kontrollerede foreløbige overskud fratrukket forventede udgifter eller udbytter</t>
    </r>
    <r>
      <rPr>
        <sz val="9"/>
        <rFont val="Calibri"/>
        <family val="2"/>
        <scheme val="minor"/>
      </rPr>
      <t xml:space="preserve"> </t>
    </r>
  </si>
  <si>
    <r>
      <rPr>
        <b/>
        <sz val="9"/>
        <rFont val="Calibri"/>
        <family val="2"/>
        <scheme val="minor"/>
      </rPr>
      <t>Egentlig kernekapital før lovpligtige justeringer</t>
    </r>
  </si>
  <si>
    <r>
      <rPr>
        <b/>
        <sz val="9"/>
        <rFont val="Calibri"/>
        <family val="2"/>
        <scheme val="minor"/>
      </rPr>
      <t>Egentlig kernekapital:</t>
    </r>
    <r>
      <rPr>
        <b/>
        <sz val="9"/>
        <rFont val="Calibri"/>
        <family val="2"/>
        <scheme val="minor"/>
      </rPr>
      <t xml:space="preserve"> </t>
    </r>
    <r>
      <rPr>
        <b/>
        <sz val="9"/>
        <rFont val="Calibri"/>
        <family val="2"/>
        <scheme val="minor"/>
      </rPr>
      <t>lovpligtige justeringer</t>
    </r>
    <r>
      <rPr>
        <b/>
        <sz val="9"/>
        <rFont val="Calibri"/>
        <family val="2"/>
        <scheme val="minor"/>
      </rPr>
      <t> </t>
    </r>
  </si>
  <si>
    <r>
      <rPr>
        <sz val="9"/>
        <rFont val="Calibri"/>
        <family val="2"/>
        <scheme val="minor"/>
      </rPr>
      <t>Yderligere værdijusteringer (negativt beløb)</t>
    </r>
  </si>
  <si>
    <r>
      <rPr>
        <sz val="9"/>
        <rFont val="Calibri"/>
        <family val="2"/>
        <scheme val="minor"/>
      </rPr>
      <t>Immaterielle aktiver (fratrukket tilhørende skatteforpligtelser) (negativt beløb)</t>
    </r>
  </si>
  <si>
    <r>
      <rPr>
        <sz val="9"/>
        <rFont val="Calibri"/>
        <family val="2"/>
        <scheme val="minor"/>
      </rPr>
      <t>Ikke relevant</t>
    </r>
  </si>
  <si>
    <r>
      <rPr>
        <sz val="9"/>
        <rFont val="Calibri"/>
        <family val="2"/>
        <scheme val="minor"/>
      </rPr>
      <t>Udskudte skatteaktiver, som afhænger af fremtidig rentabilitet, bortset fra aktiver, som skyldes midlertidige forskelle (fratrukket tilknyttede skatteforpligtelser, hvis betingelserne i artikel 38, stk. 3, i CRR er opfyldt) (negativt beløb)</t>
    </r>
  </si>
  <si>
    <r>
      <rPr>
        <sz val="9"/>
        <rFont val="Calibri"/>
        <family val="2"/>
        <scheme val="minor"/>
      </rPr>
      <t>Dagsværdireserver i relation til gevinst eller tab på sikring af pengestrømme for finansielle instrumenter, som ikke er værdiansat til dagsværdi</t>
    </r>
  </si>
  <si>
    <r>
      <rPr>
        <sz val="9"/>
        <rFont val="Calibri"/>
        <family val="2"/>
        <scheme val="minor"/>
      </rPr>
      <t>Negative beløb, der fremkommer ved beregningen af forventede tab</t>
    </r>
    <r>
      <rPr>
        <sz val="9"/>
        <rFont val="Calibri"/>
        <family val="2"/>
        <scheme val="minor"/>
      </rPr>
      <t xml:space="preserve"> </t>
    </r>
  </si>
  <si>
    <r>
      <rPr>
        <sz val="9"/>
        <rFont val="Calibri"/>
        <family val="2"/>
        <scheme val="minor"/>
      </rPr>
      <t>Stigning i egenkapitalen, som er genereret af securitiserede aktiver (negativt beløb)</t>
    </r>
  </si>
  <si>
    <r>
      <rPr>
        <sz val="9"/>
        <rFont val="Calibri"/>
        <family val="2"/>
        <scheme val="minor"/>
      </rPr>
      <t>Gevinster eller tab på forpligtelser værdiansat til dagsværdi, som skyldes ændringer i instituttets egen kreditsituation</t>
    </r>
  </si>
  <si>
    <r>
      <rPr>
        <sz val="9"/>
        <rFont val="Calibri"/>
        <family val="2"/>
        <scheme val="minor"/>
      </rPr>
      <t>Aktiver i ydelsesbaserede pensionskasser (negativt beløb)</t>
    </r>
  </si>
  <si>
    <r>
      <rPr>
        <sz val="9"/>
        <rFont val="Calibri"/>
        <family val="2"/>
        <scheme val="minor"/>
      </rPr>
      <t>Et instituts direkte, indirekte og syntetiske besiddelser af egne egentlige kernekapitalinstrumenter (negativt beløb)</t>
    </r>
  </si>
  <si>
    <r>
      <rPr>
        <sz val="9"/>
        <rFont val="Calibri"/>
        <family val="2"/>
        <scheme val="minor"/>
      </rPr>
      <t>Direkte, indirekte og syntetiske besiddelser af egentlige kernekapitalinstrumenter i enheder i den finansielle sektor, når disse enheder har en besiddelse i krydsejerskab med instituttet, og ejerskabet er blevet indgået for kunstigt at øge instituttets kapitalgrundlag (negativt beløb)</t>
    </r>
  </si>
  <si>
    <r>
      <rPr>
        <sz val="9"/>
        <rFont val="Calibri"/>
        <family val="2"/>
        <scheme val="minor"/>
      </rPr>
      <t>Instituttets relevante direkte, indirekte og syntetiske besiddelser af egentlige kernekapitalinstrumenter i enheder i den finansielle sektor, når instituttet ikke har væsentlige investeringer i disse enheder (beløb over tærsklen på 10 % og fratrukket anerkendte korte positioner) (negativt beløb)</t>
    </r>
  </si>
  <si>
    <r>
      <rPr>
        <sz val="9"/>
        <rFont val="Calibri"/>
        <family val="2"/>
        <scheme val="minor"/>
      </rPr>
      <t>Instituttets relevante direkte, indirekte og syntetiske besiddelser af egentlige kernekapitalinstrumenter i enheder i den finansielle sektor, når instituttet har væsentlige investeringer i disse enheder (beløb over tærsklen på 10 % og fratrukket anerkendte korte positioner) (negativt beløb)</t>
    </r>
  </si>
  <si>
    <r>
      <rPr>
        <sz val="9"/>
        <color theme="1"/>
        <rFont val="Calibri"/>
        <family val="2"/>
        <scheme val="minor"/>
      </rPr>
      <t>Ikke relevant</t>
    </r>
  </si>
  <si>
    <r>
      <rPr>
        <sz val="9"/>
        <rFont val="Calibri"/>
        <family val="2"/>
        <scheme val="minor"/>
      </rPr>
      <t>EU-20a</t>
    </r>
  </si>
  <si>
    <r>
      <rPr>
        <sz val="9"/>
        <rFont val="Calibri"/>
        <family val="2"/>
        <scheme val="minor"/>
      </rPr>
      <t>Eksponeringsværdien af følgende poster, som opfylder betingelserne for at kunne tildeles en risikovægt på 1250 %, hvis instituttet vælger fradragsalternativet</t>
    </r>
  </si>
  <si>
    <r>
      <rPr>
        <sz val="9"/>
        <rFont val="Calibri"/>
        <family val="2"/>
        <scheme val="minor"/>
      </rPr>
      <t>EU-20b</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</si>
  <si>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kvalificerede andele uden for den finansielle sektor (negativt beløb)</t>
    </r>
  </si>
  <si>
    <r>
      <rPr>
        <sz val="9"/>
        <rFont val="Calibri"/>
        <family val="2"/>
        <scheme val="minor"/>
      </rPr>
      <t>EU-20c</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</si>
  <si>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securitiseringspositioner (negativt beløb)</t>
    </r>
  </si>
  <si>
    <r>
      <rPr>
        <sz val="9"/>
        <rFont val="Calibri"/>
        <family val="2"/>
        <scheme val="minor"/>
      </rPr>
      <t>EU-20d</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</si>
  <si>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leveringsrisiko (free deliveries) (negativt beløb)</t>
    </r>
  </si>
  <si>
    <r>
      <rPr>
        <sz val="9"/>
        <color theme="1"/>
        <rFont val="Calibri"/>
        <family val="2"/>
        <scheme val="minor"/>
      </rPr>
      <t>Udskudte skatteaktiver, som skyldes midlertidige forskelle (beløb over tærsklen på 10 %, fratrukket tilknyttede skatteforpligtelser, hvis betingelserne i artikel 38, stk. 3, i CRR er opfyldt) (negativt beløb)</t>
    </r>
  </si>
  <si>
    <r>
      <rPr>
        <sz val="9"/>
        <rFont val="Calibri"/>
        <family val="2"/>
        <scheme val="minor"/>
      </rPr>
      <t>Beløb, der overstiger tærsklen på 17,65 % (negativt beløb)</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</si>
  <si>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instituttets direkte, indirekte og syntetiske besiddelser af egentlige kernekapitalinstrumenter i enheder i den finansielle sektor, når instituttet har væsentlige investeringer i disse enheder</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</si>
  <si>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udskudte skatteaktiver, som skyldes midlertidige forskelle</t>
    </r>
  </si>
  <si>
    <r>
      <rPr>
        <sz val="9"/>
        <rFont val="Calibri"/>
        <family val="2"/>
        <scheme val="minor"/>
      </rPr>
      <t>EU-25a</t>
    </r>
  </si>
  <si>
    <r>
      <rPr>
        <sz val="9"/>
        <rFont val="Calibri"/>
        <family val="2"/>
        <scheme val="minor"/>
      </rPr>
      <t>Tab i det løbende regnskabsår (negativt beløb)</t>
    </r>
  </si>
  <si>
    <r>
      <rPr>
        <sz val="9"/>
        <rFont val="Calibri"/>
        <family val="2"/>
        <scheme val="minor"/>
      </rPr>
      <t>EU-25b</t>
    </r>
  </si>
  <si>
    <r>
      <rPr>
        <sz val="9"/>
        <rFont val="Calibri"/>
        <family val="2"/>
        <scheme val="minor"/>
      </rPr>
      <t>Forventet skat vedrørende egentlige kernekapitalposter, undtagen når instituttet behørigt tilpasser størrelsen af de egentlige kernekapitalposter, hvis skatten reducerer det beløb, hvormed disse poster kan anvendes til dækning af risici eller tab (negativt beløb)</t>
    </r>
  </si>
  <si>
    <r>
      <rPr>
        <sz val="9"/>
        <color theme="1"/>
        <rFont val="Calibri"/>
        <family val="2"/>
        <scheme val="minor"/>
      </rPr>
      <t>Kvalificerede fradrag i hybrid kernekapital, der overstiger instituttets hybride kernekapitalposter (negativt beløb)</t>
    </r>
  </si>
  <si>
    <r>
      <rPr>
        <sz val="9"/>
        <rFont val="Calibri"/>
        <family val="2"/>
        <scheme val="minor"/>
      </rPr>
      <t>27a</t>
    </r>
  </si>
  <si>
    <r>
      <rPr>
        <sz val="9"/>
        <color theme="1"/>
        <rFont val="Calibri"/>
        <family val="2"/>
        <scheme val="minor"/>
      </rPr>
      <t>Andre lovpligtige justeringer</t>
    </r>
  </si>
  <si>
    <r>
      <rPr>
        <b/>
        <sz val="9"/>
        <rFont val="Calibri"/>
        <family val="2"/>
        <scheme val="minor"/>
      </rPr>
      <t>Samlede lovpligtige justeringer af egentlig kernekapital</t>
    </r>
  </si>
  <si>
    <r>
      <rPr>
        <b/>
        <sz val="9"/>
        <rFont val="Calibri"/>
        <family val="2"/>
        <scheme val="minor"/>
      </rPr>
      <t>Egentlig kernekapital</t>
    </r>
    <r>
      <rPr>
        <b/>
        <sz val="9"/>
        <rFont val="Calibri"/>
        <family val="2"/>
        <scheme val="minor"/>
      </rPr>
      <t xml:space="preserve"> </t>
    </r>
  </si>
  <si>
    <r>
      <rPr>
        <b/>
        <sz val="9"/>
        <rFont val="Calibri"/>
        <family val="2"/>
        <scheme val="minor"/>
      </rPr>
      <t>Hybrid kernekapital:</t>
    </r>
    <r>
      <rPr>
        <b/>
        <sz val="9"/>
        <rFont val="Calibri"/>
        <family val="2"/>
        <scheme val="minor"/>
      </rPr>
      <t xml:space="preserve"> </t>
    </r>
    <r>
      <rPr>
        <b/>
        <sz val="9"/>
        <rFont val="Calibri"/>
        <family val="2"/>
        <scheme val="minor"/>
      </rPr>
      <t>instrumenter</t>
    </r>
  </si>
  <si>
    <r>
      <rPr>
        <sz val="9"/>
        <rFont val="Calibri"/>
        <family val="2"/>
        <scheme val="minor"/>
      </rPr>
      <t>Kapitalinstrumenter og overkurs ved emission i tilknytning hertil</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</si>
  <si>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klassificeret som egenkapital i henhold til de gældende regnskabsstandarder</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</si>
  <si>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klassificeret som forpligtelser i henhold til de gældende regnskabsstandarder</t>
    </r>
  </si>
  <si>
    <r>
      <rPr>
        <sz val="9"/>
        <rFont val="Calibri"/>
        <family val="2"/>
        <scheme val="minor"/>
      </rPr>
      <t>Beløb for kvalificerede poster omhandlet i artikel 484, stk. 4, i CRR og overkurs ved emission i tilknytning hertil underlagt udfasning fra hybrid kernekapital</t>
    </r>
  </si>
  <si>
    <r>
      <rPr>
        <sz val="9"/>
        <rFont val="Calibri"/>
        <family val="2"/>
        <scheme val="minor"/>
      </rPr>
      <t>EU-33a</t>
    </r>
  </si>
  <si>
    <r>
      <rPr>
        <sz val="9"/>
        <rFont val="Calibri"/>
        <family val="2"/>
        <scheme val="minor"/>
      </rPr>
      <t>Beløb for kvalificerede poster omhandlet i artikel 494a, stk. 1, i CRR underlagt udfasning fra hybrid kernekapital</t>
    </r>
  </si>
  <si>
    <r>
      <rPr>
        <sz val="9"/>
        <rFont val="Calibri"/>
        <family val="2"/>
        <scheme val="minor"/>
      </rPr>
      <t>EU-33b</t>
    </r>
  </si>
  <si>
    <r>
      <rPr>
        <sz val="9"/>
        <rFont val="Calibri"/>
        <family val="2"/>
        <scheme val="minor"/>
      </rPr>
      <t>Beløb for kvalificerede poster omhandlet i artikel 494b, stk. 1, i CRR underlagt udfasning fra hybrid kernekapital</t>
    </r>
  </si>
  <si>
    <r>
      <rPr>
        <sz val="9"/>
        <rFont val="Calibri"/>
        <family val="2"/>
        <scheme val="minor"/>
      </rPr>
      <t>Kvalificerende kernekapital indregnet i den konsoliderede hybride kernekapital (herunder minoritetsinteresser, der ikke er indregnet i række 5), som er udstedt af datterselskaber og indehaves af tredjemand</t>
    </r>
    <r>
      <rPr>
        <sz val="9"/>
        <rFont val="Calibri"/>
        <family val="2"/>
        <scheme val="minor"/>
      </rPr>
      <t xml:space="preserve"> </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</si>
  <si>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instrumenter udstedt af datterselskaber og underlagt udfasning</t>
    </r>
    <r>
      <rPr>
        <sz val="9"/>
        <rFont val="Calibri"/>
        <family val="2"/>
        <scheme val="minor"/>
      </rPr>
      <t xml:space="preserve"> </t>
    </r>
  </si>
  <si>
    <r>
      <rPr>
        <b/>
        <sz val="9"/>
        <rFont val="Calibri"/>
        <family val="2"/>
        <scheme val="minor"/>
      </rPr>
      <t xml:space="preserve">   </t>
    </r>
    <r>
      <rPr>
        <b/>
        <sz val="9"/>
        <rFont val="Calibri"/>
        <family val="2"/>
        <scheme val="minor"/>
      </rPr>
      <t>Hybrid kernekapital før lovpligtige justeringer</t>
    </r>
  </si>
  <si>
    <r>
      <rPr>
        <b/>
        <sz val="9"/>
        <rFont val="Calibri"/>
        <family val="2"/>
        <scheme val="minor"/>
      </rPr>
      <t>Hybrid kernekapital:</t>
    </r>
    <r>
      <rPr>
        <b/>
        <sz val="9"/>
        <rFont val="Calibri"/>
        <family val="2"/>
        <scheme val="minor"/>
      </rPr>
      <t xml:space="preserve"> </t>
    </r>
    <r>
      <rPr>
        <b/>
        <sz val="9"/>
        <rFont val="Calibri"/>
        <family val="2"/>
        <scheme val="minor"/>
      </rPr>
      <t>lovpligtige justeringer</t>
    </r>
  </si>
  <si>
    <r>
      <rPr>
        <sz val="9"/>
        <rFont val="Calibri"/>
        <family val="2"/>
        <scheme val="minor"/>
      </rPr>
      <t>Et instituts direkte, indirekte og syntetiske besiddelser af egne hybride kernekapitalinstrumenter (negativt beløb)</t>
    </r>
  </si>
  <si>
    <r>
      <rPr>
        <sz val="9"/>
        <rFont val="Calibri"/>
        <family val="2"/>
        <scheme val="minor"/>
      </rPr>
      <t>Direkte, indirekte og syntetiske besiddelser af hybride kernekapitalinstrumenter i enheder i den finansielle sektor, når disse enheder har en besiddelse i krydsejerskab med instituttet, og ejerskabet er blevet indgået for kunstigt at øge instituttets kapitalgrundlag (negativt beløb)</t>
    </r>
  </si>
  <si>
    <r>
      <rPr>
        <sz val="9"/>
        <rFont val="Calibri"/>
        <family val="2"/>
        <scheme val="minor"/>
      </rPr>
      <t>Direkte, indirekte og syntetiske besiddelser af hybride kernekapitalinstrumenter i enheder i den finansielle sektor, når instituttet ikke har væsentlige investeringer i disse enheder (beløb over tærsklen på 10 % og fratrukket anerkendte korte positioner) (negativt beløb)</t>
    </r>
  </si>
  <si>
    <r>
      <rPr>
        <sz val="9"/>
        <rFont val="Calibri"/>
        <family val="2"/>
        <scheme val="minor"/>
      </rPr>
      <t>Instituttets direkte, indirekte og syntetiske besiddelser af hybride kernekapitalinstrumenter i enheder i den finansielle sektor, når instituttet har væsentlige investeringer i disse enheder (fratrukket anerkendte korte positioner) (negativt beløb)</t>
    </r>
  </si>
  <si>
    <r>
      <rPr>
        <sz val="9"/>
        <color theme="1"/>
        <rFont val="Calibri"/>
        <family val="2"/>
        <scheme val="minor"/>
      </rPr>
      <t>Kvalificerede fradrag i supplerende kapital, der overstiger instituttets supplerende kapitalposter (negativt beløb)</t>
    </r>
  </si>
  <si>
    <r>
      <rPr>
        <sz val="9"/>
        <rFont val="Calibri"/>
        <family val="2"/>
        <scheme val="minor"/>
      </rPr>
      <t>42a</t>
    </r>
    <r>
      <rPr>
        <sz val="9"/>
        <rFont val="Calibri"/>
        <family val="2"/>
        <scheme val="minor"/>
      </rPr>
      <t xml:space="preserve"> </t>
    </r>
  </si>
  <si>
    <r>
      <rPr>
        <sz val="9"/>
        <rFont val="Calibri"/>
        <family val="2"/>
        <scheme val="minor"/>
      </rPr>
      <t>Andre lovpligtige justeringer af den hybride kernekapital</t>
    </r>
  </si>
  <si>
    <r>
      <rPr>
        <b/>
        <sz val="9"/>
        <rFont val="Calibri"/>
        <family val="2"/>
        <scheme val="minor"/>
      </rPr>
      <t>Samlede lovpligtige justeringer af hybrid kernekapital</t>
    </r>
  </si>
  <si>
    <r>
      <rPr>
        <b/>
        <sz val="9"/>
        <rFont val="Calibri"/>
        <family val="2"/>
        <scheme val="minor"/>
      </rPr>
      <t>Hybrid kernekapital</t>
    </r>
    <r>
      <rPr>
        <b/>
        <sz val="9"/>
        <rFont val="Calibri"/>
        <family val="2"/>
        <scheme val="minor"/>
      </rPr>
      <t xml:space="preserve"> </t>
    </r>
  </si>
  <si>
    <r>
      <rPr>
        <b/>
        <sz val="9"/>
        <rFont val="Calibri"/>
        <family val="2"/>
        <scheme val="minor"/>
      </rPr>
      <t>Kernekapital (kernekapital = egentlig kernekapital + hybrid kernekapital)</t>
    </r>
  </si>
  <si>
    <r>
      <rPr>
        <b/>
        <sz val="9"/>
        <rFont val="Calibri"/>
        <family val="2"/>
        <scheme val="minor"/>
      </rPr>
      <t>Supplerende kapital:</t>
    </r>
    <r>
      <rPr>
        <b/>
        <sz val="9"/>
        <rFont val="Calibri"/>
        <family val="2"/>
        <scheme val="minor"/>
      </rPr>
      <t xml:space="preserve"> </t>
    </r>
    <r>
      <rPr>
        <b/>
        <sz val="9"/>
        <rFont val="Calibri"/>
        <family val="2"/>
        <scheme val="minor"/>
      </rPr>
      <t>instrumenter</t>
    </r>
  </si>
  <si>
    <r>
      <rPr>
        <sz val="9"/>
        <color theme="1"/>
        <rFont val="Calibri"/>
        <family val="2"/>
        <scheme val="minor"/>
      </rPr>
      <t>Kapitalinstrumenter og overkurs ved emission i tilknytning hertil</t>
    </r>
  </si>
  <si>
    <r>
      <rPr>
        <sz val="9"/>
        <rFont val="Calibri"/>
        <family val="2"/>
        <scheme val="minor"/>
      </rPr>
      <t>Beløbet for kvalificerede poster omhandlet i artikel 484, stk. 5, i CRR og overkurs ved emission i tilknytning hertil underlagt udfasning fra supplerende kapital, jf. artikel 486, stk. 4, i CRR.</t>
    </r>
  </si>
  <si>
    <r>
      <rPr>
        <sz val="9"/>
        <rFont val="Calibri"/>
        <family val="2"/>
        <scheme val="minor"/>
      </rPr>
      <t>EU-47a</t>
    </r>
  </si>
  <si>
    <r>
      <rPr>
        <sz val="9"/>
        <rFont val="Calibri"/>
        <family val="2"/>
        <scheme val="minor"/>
      </rPr>
      <t>Beløb for kvalificerede poster omhandlet i artikel 494a, stk. 2, i CRR underlagt udfasning fra supplerende kapital.</t>
    </r>
  </si>
  <si>
    <r>
      <rPr>
        <sz val="9"/>
        <rFont val="Calibri"/>
        <family val="2"/>
        <scheme val="minor"/>
      </rPr>
      <t>EU-47b</t>
    </r>
  </si>
  <si>
    <r>
      <rPr>
        <sz val="9"/>
        <rFont val="Calibri"/>
        <family val="2"/>
        <scheme val="minor"/>
      </rPr>
      <t>Beløb for kvalificerede poster omhandlet i artikel 494b, stk. 2, i CRR underlagt udfasning fra supplerende kapital.</t>
    </r>
  </si>
  <si>
    <r>
      <rPr>
        <sz val="9"/>
        <rFont val="Calibri"/>
        <family val="2"/>
        <scheme val="minor"/>
      </rPr>
      <t>Kvalificerende kapitalgrundlagsinstrumenter indregnet i konsolideret supplerende kapital (herunder minoritetsinteresser og hybride kernekapitalinstrumenter, der ikke medtages i række 5 eller 34), som er udstedt af datterselskaber og indehaves af tredjemand.</t>
    </r>
    <r>
      <rPr>
        <sz val="9"/>
        <rFont val="Calibri"/>
        <family val="2"/>
        <scheme val="minor"/>
      </rPr>
      <t xml:space="preserve"> </t>
    </r>
  </si>
  <si>
    <r>
      <rPr>
        <sz val="9"/>
        <rFont val="Calibri"/>
        <family val="2"/>
        <scheme val="minor"/>
      </rPr>
      <t xml:space="preserve">   </t>
    </r>
    <r>
      <rPr>
        <sz val="9"/>
        <rFont val="Calibri"/>
        <family val="2"/>
        <scheme val="minor"/>
      </rPr>
      <t>heraf:</t>
    </r>
    <r>
      <rPr>
        <sz val="9"/>
        <rFont val="Calibri"/>
        <family val="2"/>
        <scheme val="minor"/>
      </rPr>
      <t xml:space="preserve"> </t>
    </r>
    <r>
      <rPr>
        <sz val="9"/>
        <rFont val="Calibri"/>
        <family val="2"/>
        <scheme val="minor"/>
      </rPr>
      <t>instrumenter udstedt af datterselskaber og underlagt udfasning</t>
    </r>
  </si>
  <si>
    <r>
      <rPr>
        <sz val="9"/>
        <rFont val="Calibri"/>
        <family val="2"/>
        <scheme val="minor"/>
      </rPr>
      <t>Kreditrisikojusteringer</t>
    </r>
  </si>
  <si>
    <r>
      <rPr>
        <b/>
        <sz val="9"/>
        <rFont val="Calibri"/>
        <family val="2"/>
        <scheme val="minor"/>
      </rPr>
      <t>Supplerende kapital før lovpligtige justeringer</t>
    </r>
  </si>
  <si>
    <r>
      <rPr>
        <b/>
        <sz val="9"/>
        <rFont val="Calibri"/>
        <family val="2"/>
        <scheme val="minor"/>
      </rPr>
      <t>Supplerende kapital:</t>
    </r>
    <r>
      <rPr>
        <b/>
        <sz val="9"/>
        <rFont val="Calibri"/>
        <family val="2"/>
        <scheme val="minor"/>
      </rPr>
      <t xml:space="preserve"> </t>
    </r>
    <r>
      <rPr>
        <b/>
        <sz val="9"/>
        <rFont val="Calibri"/>
        <family val="2"/>
        <scheme val="minor"/>
      </rPr>
      <t>lovpligtige justeringer</t>
    </r>
    <r>
      <rPr>
        <b/>
        <sz val="9"/>
        <rFont val="Calibri"/>
        <family val="2"/>
        <scheme val="minor"/>
      </rPr>
      <t> </t>
    </r>
  </si>
  <si>
    <r>
      <rPr>
        <sz val="9"/>
        <rFont val="Calibri"/>
        <family val="2"/>
        <scheme val="minor"/>
      </rPr>
      <t>Et instituts direkte, indirekte og syntetiske besiddelser af egne supplerende kapitalinstrumenter og efterstillede lån (negativt beløb)</t>
    </r>
  </si>
  <si>
    <r>
      <rPr>
        <sz val="9"/>
        <rFont val="Calibri"/>
        <family val="2"/>
        <scheme val="minor"/>
      </rPr>
      <t>Direkte, indirekte og syntetiske besiddelser af supplerende kapitalinstrumenter og efterstillede lån i enheder i den finansielle sektor, når disse enheder har en besiddelse i krydsejerskab med instituttet, og ejerskabet er blevet indgået for kunstigt at øge instituttets kapitalgrundlag (negativt beløb)</t>
    </r>
  </si>
  <si>
    <r>
      <rPr>
        <sz val="9"/>
        <rFont val="Calibri"/>
        <family val="2"/>
        <scheme val="minor"/>
      </rPr>
      <t>Direkte, indirekte og syntetiske besiddelser af supplerende kapitalinstrumenter i enheder i den finansielle sektor, når instituttet ikke har væsentlige investeringer i disse enheder (beløb over tærsklen på 10 % og fratrukket anerkendte korte positioner) (negativt beløb)</t>
    </r>
    <r>
      <rPr>
        <sz val="9"/>
        <rFont val="Calibri"/>
        <family val="2"/>
        <scheme val="minor"/>
      </rPr>
      <t xml:space="preserve">  </t>
    </r>
  </si>
  <si>
    <r>
      <rPr>
        <sz val="9"/>
        <rFont val="Calibri"/>
        <family val="2"/>
        <scheme val="minor"/>
      </rPr>
      <t>54a</t>
    </r>
  </si>
  <si>
    <r>
      <rPr>
        <sz val="9"/>
        <rFont val="Calibri"/>
        <family val="2"/>
        <scheme val="minor"/>
      </rPr>
      <t>Instituttets direkte, indirekte og syntetiske besiddelser af supplerende kapitalinstrumenter og efterstillede lån i enheder i den finansielle sektor, når instituttet har væsentlige investeringer i disse enheder (fratrukket anerkendte korte positioner) (negativt beløb)</t>
    </r>
  </si>
  <si>
    <r>
      <rPr>
        <sz val="9"/>
        <color theme="1"/>
        <rFont val="Calibri"/>
        <family val="2"/>
        <scheme val="minor"/>
      </rPr>
      <t>EU-56a</t>
    </r>
    <r>
      <rPr>
        <sz val="8"/>
        <color rgb="FF000000"/>
        <rFont val="Calibri"/>
        <family val="2"/>
        <scheme val="minor"/>
      </rPr>
      <t> </t>
    </r>
  </si>
  <si>
    <r>
      <rPr>
        <sz val="9"/>
        <rFont val="Calibri"/>
        <family val="2"/>
        <scheme val="minor"/>
      </rPr>
      <t>Kvalificerede fradrag i nedskrivningsrelevante passiver, som overstiger instituttets nedskrivningsrelevante passiver (negativt beløb)</t>
    </r>
  </si>
  <si>
    <r>
      <rPr>
        <sz val="9"/>
        <rFont val="Calibri"/>
        <family val="2"/>
        <scheme val="minor"/>
      </rPr>
      <t>EU-56b</t>
    </r>
  </si>
  <si>
    <r>
      <rPr>
        <sz val="9"/>
        <rFont val="Calibri"/>
        <family val="2"/>
        <scheme val="minor"/>
      </rPr>
      <t>Andre lovpligtige justeringer af den supplerende kapital</t>
    </r>
  </si>
  <si>
    <r>
      <rPr>
        <b/>
        <sz val="9"/>
        <rFont val="Calibri"/>
        <family val="2"/>
        <scheme val="minor"/>
      </rPr>
      <t>Samlede lovpligtige justeringer af supplerende kapital</t>
    </r>
  </si>
  <si>
    <r>
      <rPr>
        <b/>
        <sz val="9"/>
        <rFont val="Calibri"/>
        <family val="2"/>
        <scheme val="minor"/>
      </rPr>
      <t>Supplerende kapital</t>
    </r>
    <r>
      <rPr>
        <b/>
        <sz val="9"/>
        <rFont val="Calibri"/>
        <family val="2"/>
        <scheme val="minor"/>
      </rPr>
      <t xml:space="preserve"> </t>
    </r>
  </si>
  <si>
    <r>
      <rPr>
        <b/>
        <sz val="9"/>
        <rFont val="Calibri"/>
        <family val="2"/>
        <scheme val="minor"/>
      </rPr>
      <t>Samlet kapital (samlet kapital = kernekapital + supplerende kapital)</t>
    </r>
  </si>
  <si>
    <r>
      <rPr>
        <b/>
        <sz val="9"/>
        <rFont val="Calibri"/>
        <family val="2"/>
        <scheme val="minor"/>
      </rPr>
      <t>Samlet risikoeksponering</t>
    </r>
  </si>
  <si>
    <r>
      <rPr>
        <b/>
        <sz val="9"/>
        <rFont val="Calibri"/>
        <family val="2"/>
        <scheme val="minor"/>
      </rPr>
      <t>Kapitalprocenter og -krav, inkl. buffere</t>
    </r>
    <r>
      <rPr>
        <b/>
        <sz val="9"/>
        <rFont val="Calibri"/>
        <family val="2"/>
        <scheme val="minor"/>
      </rPr>
      <t> </t>
    </r>
  </si>
  <si>
    <r>
      <rPr>
        <sz val="9"/>
        <rFont val="Calibri"/>
        <family val="2"/>
        <scheme val="minor"/>
      </rPr>
      <t>Egentlig kernekapital</t>
    </r>
  </si>
  <si>
    <r>
      <rPr>
        <sz val="9"/>
        <rFont val="Calibri"/>
        <family val="2"/>
        <scheme val="minor"/>
      </rPr>
      <t>Kernekapital</t>
    </r>
  </si>
  <si>
    <r>
      <rPr>
        <sz val="9"/>
        <rFont val="Calibri"/>
        <family val="2"/>
        <scheme val="minor"/>
      </rPr>
      <t>Samlet kapital</t>
    </r>
  </si>
  <si>
    <r>
      <rPr>
        <sz val="9"/>
        <rFont val="Calibri"/>
        <family val="2"/>
        <scheme val="minor"/>
      </rPr>
      <t>Instituttets sammenlagte kapitalkrav for egentlig kernekapital</t>
    </r>
  </si>
  <si>
    <r>
      <rPr>
        <sz val="9"/>
        <rFont val="Calibri"/>
        <family val="2"/>
        <scheme val="minor"/>
      </rPr>
      <t>heraf:</t>
    </r>
    <r>
      <rPr>
        <sz val="9"/>
        <rFont val="Calibri"/>
        <family val="2"/>
        <scheme val="minor"/>
      </rPr>
      <t xml:space="preserve"> </t>
    </r>
    <r>
      <rPr>
        <sz val="9"/>
        <rFont val="Calibri"/>
        <family val="2"/>
        <scheme val="minor"/>
      </rPr>
      <t>krav om kapitalbevaringsbuffer</t>
    </r>
    <r>
      <rPr>
        <sz val="9"/>
        <rFont val="Calibri"/>
        <family val="2"/>
        <scheme val="minor"/>
      </rPr>
      <t xml:space="preserve"> </t>
    </r>
  </si>
  <si>
    <r>
      <rPr>
        <sz val="9"/>
        <rFont val="Calibri"/>
        <family val="2"/>
        <scheme val="minor"/>
      </rPr>
      <t>heraf:</t>
    </r>
    <r>
      <rPr>
        <sz val="9"/>
        <rFont val="Calibri"/>
        <family val="2"/>
        <scheme val="minor"/>
      </rPr>
      <t xml:space="preserve"> </t>
    </r>
    <r>
      <rPr>
        <sz val="9"/>
        <rFont val="Calibri"/>
        <family val="2"/>
        <scheme val="minor"/>
      </rPr>
      <t>krav om kontracyklisk kapitalbuffer</t>
    </r>
    <r>
      <rPr>
        <sz val="9"/>
        <rFont val="Calibri"/>
        <family val="2"/>
        <scheme val="minor"/>
      </rPr>
      <t xml:space="preserve"> </t>
    </r>
  </si>
  <si>
    <r>
      <rPr>
        <sz val="9"/>
        <rFont val="Calibri"/>
        <family val="2"/>
        <scheme val="minor"/>
      </rPr>
      <t>heraf:</t>
    </r>
    <r>
      <rPr>
        <sz val="9"/>
        <rFont val="Calibri"/>
        <family val="2"/>
        <scheme val="minor"/>
      </rPr>
      <t xml:space="preserve"> </t>
    </r>
    <r>
      <rPr>
        <sz val="9"/>
        <rFont val="Calibri"/>
        <family val="2"/>
        <scheme val="minor"/>
      </rPr>
      <t>krav om systemisk risikobuffer</t>
    </r>
    <r>
      <rPr>
        <sz val="9"/>
        <rFont val="Calibri"/>
        <family val="2"/>
        <scheme val="minor"/>
      </rPr>
      <t xml:space="preserve"> </t>
    </r>
  </si>
  <si>
    <r>
      <rPr>
        <sz val="9"/>
        <rFont val="Calibri"/>
        <family val="2"/>
        <scheme val="minor"/>
      </rPr>
      <t>EU-67a</t>
    </r>
  </si>
  <si>
    <r>
      <rPr>
        <sz val="9"/>
        <rFont val="Calibri"/>
        <family val="2"/>
        <scheme val="minor"/>
      </rPr>
      <t>heraf:</t>
    </r>
    <r>
      <rPr>
        <sz val="9"/>
        <rFont val="Calibri"/>
        <family val="2"/>
        <scheme val="minor"/>
      </rPr>
      <t xml:space="preserve"> </t>
    </r>
    <r>
      <rPr>
        <sz val="9"/>
        <rFont val="Calibri"/>
        <family val="2"/>
        <scheme val="minor"/>
      </rPr>
      <t>krav om G-SII-buffer eller O-SII-buffer</t>
    </r>
  </si>
  <si>
    <r>
      <rPr>
        <sz val="9"/>
        <rFont val="Calibri"/>
        <family val="2"/>
        <scheme val="minor"/>
      </rPr>
      <t>EU-67b</t>
    </r>
  </si>
  <si>
    <r>
      <rPr>
        <sz val="9"/>
        <rFont val="Calibri"/>
        <family val="2"/>
        <scheme val="minor"/>
      </rPr>
      <t>heraf:</t>
    </r>
    <r>
      <rPr>
        <sz val="9"/>
        <rFont val="Calibri"/>
        <family val="2"/>
        <scheme val="minor"/>
      </rPr>
      <t xml:space="preserve"> </t>
    </r>
    <r>
      <rPr>
        <sz val="9"/>
        <rFont val="Calibri"/>
        <family val="2"/>
        <scheme val="minor"/>
      </rPr>
      <t>krav om yderligere kapitalgrundlag til at tage højde for andre risici end risikoen for overdreven gearing (%)</t>
    </r>
  </si>
  <si>
    <r>
      <rPr>
        <b/>
        <sz val="9"/>
        <rFont val="Calibri"/>
        <family val="2"/>
        <scheme val="minor"/>
      </rPr>
      <t>Tilgængelig egentlig kernekapital (som en procentdel af risikoeksponeringen) efter opfyldelse af minimumskapitalkrav</t>
    </r>
  </si>
  <si>
    <r>
      <rPr>
        <b/>
        <sz val="9"/>
        <rFont val="Calibri"/>
        <family val="2"/>
        <scheme val="minor"/>
      </rPr>
      <t>Nationale minima (hvis forskellige fra Basel III)</t>
    </r>
  </si>
  <si>
    <r>
      <rPr>
        <b/>
        <sz val="9"/>
        <rFont val="Calibri"/>
        <family val="2"/>
        <scheme val="minor"/>
      </rPr>
      <t>Beløb under tærsklerne for fradrag (før risikovægtning)</t>
    </r>
    <r>
      <rPr>
        <b/>
        <sz val="9"/>
        <rFont val="Calibri"/>
        <family val="2"/>
        <scheme val="minor"/>
      </rPr>
      <t> </t>
    </r>
  </si>
  <si>
    <r>
      <rPr>
        <sz val="9"/>
        <color theme="1"/>
        <rFont val="Calibri"/>
        <family val="2"/>
        <scheme val="minor"/>
      </rPr>
      <t>Direkte og indirekte besiddelser af kapitalgrundlag og nedskrivningsrelevante passiver i enheder i den finansielle sektor, når instituttet ikke har væsentlige investeringer i disse enheder (beløb under tærsklen på 10 % og fratrukket anerkendte korte positioner)</t>
    </r>
    <r>
      <rPr>
        <sz val="9"/>
        <color rgb="FF000000"/>
        <rFont val="Calibri"/>
        <family val="2"/>
        <scheme val="minor"/>
      </rPr>
      <t xml:space="preserve">   </t>
    </r>
  </si>
  <si>
    <r>
      <rPr>
        <sz val="9"/>
        <rFont val="Calibri"/>
        <family val="2"/>
        <scheme val="minor"/>
      </rPr>
      <t>Instituttets direkte og indirekte besiddelser af egentlige kernekapitalinstrumenter i enheder i den finansielle sektor, når instituttet har væsentlige investeringer i disse enheder (beløb under tærsklen på 17,65 % og fratrukket anerkendte korte positioner)</t>
    </r>
    <r>
      <rPr>
        <sz val="9"/>
        <rFont val="Calibri"/>
        <family val="2"/>
        <scheme val="minor"/>
      </rPr>
      <t xml:space="preserve"> </t>
    </r>
  </si>
  <si>
    <r>
      <rPr>
        <sz val="9"/>
        <color theme="1"/>
        <rFont val="Calibri"/>
        <family val="2"/>
        <scheme val="minor"/>
      </rPr>
      <t>Udskudte skatteaktiver, som skyldes midlertidige forskelle (beløb under tærsklen på 17,65 %, fratrukket tilknyttede skatteforpligtelser, hvis betingelserne i artikel 38, stk. 3, i CRR er opfyldt)</t>
    </r>
  </si>
  <si>
    <r>
      <rPr>
        <b/>
        <sz val="9"/>
        <rFont val="Calibri"/>
        <family val="2"/>
        <scheme val="minor"/>
      </rPr>
      <t>Gældende lofter over indregning af hensættelser i supplerende kapital</t>
    </r>
    <r>
      <rPr>
        <b/>
        <sz val="9"/>
        <rFont val="Calibri"/>
        <family val="2"/>
        <scheme val="minor"/>
      </rPr>
      <t> </t>
    </r>
  </si>
  <si>
    <r>
      <rPr>
        <sz val="9"/>
        <rFont val="Calibri"/>
        <family val="2"/>
        <scheme val="minor"/>
      </rPr>
      <t>Kreditrisikojusteringer indregnet i den supplerende kapital i forbindelse med eksponeringer opgjort efter standardmetoden (før anvendelse af loftet)</t>
    </r>
  </si>
  <si>
    <r>
      <rPr>
        <sz val="9"/>
        <rFont val="Calibri"/>
        <family val="2"/>
        <scheme val="minor"/>
      </rPr>
      <t>Loft for indregning af kreditrisikojusteringer i den supplerende kapital opgjort efter standardmetoden</t>
    </r>
  </si>
  <si>
    <r>
      <rPr>
        <sz val="9"/>
        <rFont val="Calibri"/>
        <family val="2"/>
        <scheme val="minor"/>
      </rPr>
      <t>Kreditrisikojusteringer indregnet i den supplerende kapital i forbindelse med eksponeringer opgjort efter IRB-metoden (før anvendelse af loftet)</t>
    </r>
  </si>
  <si>
    <r>
      <rPr>
        <sz val="9"/>
        <rFont val="Calibri"/>
        <family val="2"/>
        <scheme val="minor"/>
      </rPr>
      <t>Loft for indregning af kreditrisikojusteringer i den supplerende kapital opgjort efter IRB-metoden</t>
    </r>
  </si>
  <si>
    <r>
      <rPr>
        <b/>
        <i/>
        <sz val="9"/>
        <rFont val="Calibri"/>
        <family val="2"/>
        <scheme val="minor"/>
      </rPr>
      <t>Kapitalinstrumenter underlagt udfasning (kun i perioden fra den 1. januar 2014 til den 1. januar 2022)</t>
    </r>
  </si>
  <si>
    <r>
      <rPr>
        <sz val="9"/>
        <rFont val="Calibri"/>
        <family val="2"/>
        <scheme val="minor"/>
      </rPr>
      <t>Nuværende loft over egentlige kernekapitalinstrumenter underlagt udfasning</t>
    </r>
  </si>
  <si>
    <r>
      <rPr>
        <sz val="9"/>
        <rFont val="Calibri"/>
        <family val="2"/>
        <scheme val="minor"/>
      </rPr>
      <t>Beløb ikke indregnet i den egentlige kernekapital som følge af loft (overskridelse af loft efter indfrielse og forfald)</t>
    </r>
  </si>
  <si>
    <r>
      <rPr>
        <sz val="9"/>
        <rFont val="Calibri"/>
        <family val="2"/>
        <scheme val="minor"/>
      </rPr>
      <t>Nuværende loft for hybride kernekapitalinstrumenter underlagt udfasning</t>
    </r>
  </si>
  <si>
    <r>
      <rPr>
        <sz val="9"/>
        <rFont val="Calibri"/>
        <family val="2"/>
        <scheme val="minor"/>
      </rPr>
      <t>Beløb ikke indregnet i den hybride kernekapital som følge af loft (overskridelse af loft efter indfrielse og forfald)</t>
    </r>
  </si>
  <si>
    <r>
      <rPr>
        <sz val="9"/>
        <rFont val="Calibri"/>
        <family val="2"/>
        <scheme val="minor"/>
      </rPr>
      <t>Nuværende loft for supplerende kapitalinstrumenter underlagt udfasning</t>
    </r>
  </si>
  <si>
    <r>
      <rPr>
        <sz val="9"/>
        <rFont val="Calibri"/>
        <family val="2"/>
        <scheme val="minor"/>
      </rPr>
      <t>Beløb ikke indregnet i den supplerende kapital som følge af loft (overskridelse af loft efter indfrielse og forfald)</t>
    </r>
  </si>
  <si>
    <r>
      <rPr>
        <b/>
        <sz val="11"/>
        <color rgb="FF000000"/>
        <rFont val="Calibri"/>
        <family val="2"/>
        <scheme val="minor"/>
      </rPr>
      <t>Balance som i de offentliggjorte regnskaber</t>
    </r>
  </si>
  <si>
    <r>
      <rPr>
        <b/>
        <sz val="11"/>
        <color rgb="FF000000"/>
        <rFont val="Calibri"/>
        <family val="2"/>
        <scheme val="minor"/>
      </rPr>
      <t>Under tilsynsmæssig ramme for konsolidering</t>
    </r>
  </si>
  <si>
    <r>
      <rPr>
        <b/>
        <sz val="11"/>
        <color rgb="FF000000"/>
        <rFont val="Calibri"/>
        <family val="2"/>
        <scheme val="minor"/>
      </rPr>
      <t>Reference</t>
    </r>
  </si>
  <si>
    <r>
      <rPr>
        <b/>
        <sz val="11"/>
        <color rgb="FF000000"/>
        <rFont val="Calibri"/>
        <family val="2"/>
        <scheme val="minor"/>
      </rPr>
      <t>Ved periodens udgang</t>
    </r>
  </si>
  <si>
    <r>
      <rPr>
        <b/>
        <sz val="11"/>
        <color rgb="FF000000"/>
        <rFont val="Calibri"/>
        <family val="2"/>
        <scheme val="minor"/>
      </rPr>
      <t>Aktiver</t>
    </r>
    <r>
      <rPr>
        <sz val="11"/>
        <color rgb="FF000000"/>
        <rFont val="Calibri"/>
        <family val="2"/>
        <scheme val="minor"/>
      </rPr>
      <t xml:space="preserve"> — </t>
    </r>
    <r>
      <rPr>
        <i/>
        <sz val="11"/>
        <color rgb="FF000000"/>
        <rFont val="Calibri"/>
        <family val="2"/>
        <scheme val="minor"/>
      </rPr>
      <t>Opdeling efter aktivklasser i overensstemmelse med balancen i de offentliggjorte regnskaber</t>
    </r>
  </si>
  <si>
    <r>
      <rPr>
        <b/>
        <sz val="11"/>
        <color rgb="FF000000"/>
        <rFont val="Calibri"/>
        <family val="2"/>
        <scheme val="minor"/>
      </rPr>
      <t>Aktiver i alt</t>
    </r>
  </si>
  <si>
    <r>
      <rPr>
        <b/>
        <sz val="11"/>
        <color rgb="FF000000"/>
        <rFont val="Calibri"/>
        <family val="2"/>
        <scheme val="minor"/>
      </rPr>
      <t>Passiver</t>
    </r>
    <r>
      <rPr>
        <sz val="11"/>
        <color rgb="FF000000"/>
        <rFont val="Calibri"/>
        <family val="2"/>
        <scheme val="minor"/>
      </rPr>
      <t xml:space="preserve"> — </t>
    </r>
    <r>
      <rPr>
        <i/>
        <sz val="11"/>
        <color rgb="FF000000"/>
        <rFont val="Calibri"/>
        <family val="2"/>
        <scheme val="minor"/>
      </rPr>
      <t>Opdeling efter passivklasser i overensstemmelse med balancen i de offentliggjorte regnskaber</t>
    </r>
  </si>
  <si>
    <r>
      <rPr>
        <b/>
        <sz val="11"/>
        <color rgb="FF000000"/>
        <rFont val="Calibri"/>
        <family val="2"/>
        <scheme val="minor"/>
      </rPr>
      <t>Passiver i alt</t>
    </r>
  </si>
  <si>
    <r>
      <rPr>
        <b/>
        <sz val="11"/>
        <color rgb="FF000000"/>
        <rFont val="Calibri"/>
        <family val="2"/>
        <scheme val="minor"/>
      </rPr>
      <t>Aktiekapital</t>
    </r>
  </si>
  <si>
    <r>
      <rPr>
        <b/>
        <sz val="11"/>
        <color rgb="FF000000"/>
        <rFont val="Calibri"/>
        <family val="2"/>
        <scheme val="minor"/>
      </rPr>
      <t>Aktiekapital i alt</t>
    </r>
  </si>
  <si>
    <r>
      <rPr>
        <b/>
        <sz val="11"/>
        <color theme="1"/>
        <rFont val="Calibri"/>
        <family val="2"/>
        <scheme val="minor"/>
      </rPr>
      <t>a</t>
    </r>
  </si>
  <si>
    <r>
      <rPr>
        <b/>
        <sz val="11"/>
        <color theme="1"/>
        <rFont val="Calibri"/>
        <family val="2"/>
        <scheme val="minor"/>
      </rPr>
      <t>Relevant beløb</t>
    </r>
  </si>
  <si>
    <r>
      <rPr>
        <sz val="11"/>
        <color rgb="FF000000"/>
        <rFont val="Calibri"/>
        <family val="2"/>
        <scheme val="minor"/>
      </rPr>
      <t>Samlede aktiver, jf. de offentliggjorte regnskaber</t>
    </r>
  </si>
  <si>
    <r>
      <rPr>
        <sz val="11"/>
        <color rgb="FF000000"/>
        <rFont val="Calibri"/>
        <family val="2"/>
        <scheme val="minor"/>
      </rPr>
      <t>Justering for enheder, der er konsolideret med henblik på regnskabsførelse, men som ikke er omfattet af den tilsynsmæssige konsolidering</t>
    </r>
  </si>
  <si>
    <r>
      <rPr>
        <sz val="11"/>
        <color rgb="FF000000"/>
        <rFont val="Calibri"/>
        <family val="2"/>
        <scheme val="minor"/>
      </rPr>
      <t>(Justeringer for securitiserede eksponeringer, der opfylder de operationelle krav for anerkendelse af væsentlig risikooverførsel)</t>
    </r>
  </si>
  <si>
    <r>
      <rPr>
        <sz val="11"/>
        <color theme="1"/>
        <rFont val="Calibri"/>
        <family val="2"/>
        <scheme val="minor"/>
      </rPr>
      <t>(Justering for midlertidig fritagelse af eksponeringer mod centralbanker (hvis det er relevant))</t>
    </r>
  </si>
  <si>
    <r>
      <rPr>
        <sz val="11"/>
        <rFont val="Calibri"/>
        <family val="2"/>
        <scheme val="minor"/>
      </rPr>
      <t>(Justering for aktiver under forvaltning (fiduciary assets), som indregnes på instituttets balance ifølge de gældende regnskabsregler, men ikke medtages i det samlede eksponeringsmål. jf. artikel 429a, stk. 1, litra i), i CRR)</t>
    </r>
  </si>
  <si>
    <r>
      <rPr>
        <sz val="11"/>
        <color rgb="FF000000"/>
        <rFont val="Calibri"/>
        <family val="2"/>
        <scheme val="minor"/>
      </rPr>
      <t>Justering for almindelige køb og salg af finansielle aktiver, der bogføres efter handelsdatoen</t>
    </r>
  </si>
  <si>
    <r>
      <rPr>
        <sz val="11"/>
        <color rgb="FF000000"/>
        <rFont val="Calibri"/>
        <family val="2"/>
        <scheme val="minor"/>
      </rPr>
      <t>Justering for kvalificerede cash pool-transaktioner</t>
    </r>
  </si>
  <si>
    <r>
      <rPr>
        <sz val="11"/>
        <color rgb="FF000000"/>
        <rFont val="Calibri"/>
        <family val="2"/>
        <scheme val="minor"/>
      </rPr>
      <t>Justering for afledte finansielle instrumenter</t>
    </r>
  </si>
  <si>
    <r>
      <rPr>
        <sz val="11"/>
        <color rgb="FF000000"/>
        <rFont val="Calibri"/>
        <family val="2"/>
        <scheme val="minor"/>
      </rPr>
      <t>Justering for værdipapirfinansieringstransaktioner (SFT'er)</t>
    </r>
  </si>
  <si>
    <r>
      <rPr>
        <sz val="11"/>
        <color rgb="FF000000"/>
        <rFont val="Calibri"/>
        <family val="2"/>
        <scheme val="minor"/>
      </rPr>
      <t>Justering for ikkebalanceførte poster (dvs. konvertering til ikkebalanceførte eksponeringer i form af kreditækvivalente beløb)</t>
    </r>
  </si>
  <si>
    <r>
      <rPr>
        <sz val="11"/>
        <rFont val="Calibri"/>
        <family val="2"/>
        <scheme val="minor"/>
      </rPr>
      <t>(Justering for justeringer som følge af forsigtig værdiansættelse og specifikke og generelle hensættelser, der har reduceret kernekapitalen)</t>
    </r>
  </si>
  <si>
    <r>
      <rPr>
        <sz val="11"/>
        <color rgb="FF000000"/>
        <rFont val="Calibri"/>
        <family val="2"/>
        <scheme val="minor"/>
      </rPr>
      <t>EU-11a</t>
    </r>
  </si>
  <si>
    <r>
      <rPr>
        <sz val="11"/>
        <rFont val="Calibri"/>
        <family val="2"/>
        <scheme val="minor"/>
      </rPr>
      <t>(Justering for eksponeringer udelukket fra det samlede eksponeringsmål, jf. artikel 429a, stk. 1, litra c) og litra ca), i CRR)</t>
    </r>
  </si>
  <si>
    <r>
      <rPr>
        <sz val="11"/>
        <color rgb="FF000000"/>
        <rFont val="Calibri"/>
        <family val="2"/>
        <scheme val="minor"/>
      </rPr>
      <t>EU-11b</t>
    </r>
  </si>
  <si>
    <r>
      <rPr>
        <sz val="11"/>
        <rFont val="Calibri"/>
        <family val="2"/>
        <scheme val="minor"/>
      </rPr>
      <t>(Justering for eksponeringer udelukket fra det samlede eksponeringsmål, jf. artikel 429a, stk. 1, litra j), i CRR)</t>
    </r>
  </si>
  <si>
    <r>
      <rPr>
        <sz val="11"/>
        <color rgb="FF000000"/>
        <rFont val="Calibri"/>
        <family val="2"/>
        <scheme val="minor"/>
      </rPr>
      <t>Andre justeringer</t>
    </r>
  </si>
  <si>
    <r>
      <rPr>
        <b/>
        <sz val="11"/>
        <rFont val="Calibri"/>
        <family val="2"/>
        <scheme val="minor"/>
      </rPr>
      <t>Gearingsgradrelevante eksponeringer, jf. CRR</t>
    </r>
  </si>
  <si>
    <r>
      <rPr>
        <b/>
        <sz val="11"/>
        <rFont val="Calibri"/>
        <family val="2"/>
        <scheme val="minor"/>
      </rPr>
      <t>Balanceførte eksponeringer (ekskl. derivater og SFT'er)</t>
    </r>
  </si>
  <si>
    <r>
      <rPr>
        <sz val="11"/>
        <rFont val="Calibri"/>
        <family val="2"/>
        <scheme val="minor"/>
      </rPr>
      <t>Balanceførte poster (ekskl. derivater og SFT'er, men inkl. sikkerhedsstillelse)</t>
    </r>
  </si>
  <si>
    <r>
      <rPr>
        <sz val="11"/>
        <rFont val="Calibri"/>
        <family val="2"/>
        <scheme val="minor"/>
      </rPr>
      <t>Gross-up for sikkerhedsstillelse i forbindelse med derivatkontrakter, hvis fratrukket i de balanceførte aktiver i henhold til de gældende regnskabsregler</t>
    </r>
  </si>
  <si>
    <r>
      <rPr>
        <sz val="11"/>
        <rFont val="Calibri"/>
        <family val="2"/>
        <scheme val="minor"/>
      </rPr>
      <t>(Fradrag af aktiver i form af fordringer for likvid variationsmargen stillet i forbindelse med derivattransaktioner)</t>
    </r>
  </si>
  <si>
    <r>
      <rPr>
        <sz val="11"/>
        <rFont val="Calibri"/>
        <family val="2"/>
        <scheme val="minor"/>
      </rPr>
      <t>(Justering for værdipapirer modtaget i værdipapirfinansieringstransaktioner, og som indregnes som aktiver)</t>
    </r>
  </si>
  <si>
    <r>
      <rPr>
        <sz val="11"/>
        <rFont val="Calibri"/>
        <family val="2"/>
        <scheme val="minor"/>
      </rPr>
      <t>(Generelle kreditrisikojusteringer i forbindelse med balanceførte poster)</t>
    </r>
  </si>
  <si>
    <r>
      <rPr>
        <sz val="11"/>
        <rFont val="Calibri"/>
        <family val="2"/>
        <scheme val="minor"/>
      </rPr>
      <t>(Værdien af aktiver fratrukket ved opgørelsen af kernekapital)</t>
    </r>
  </si>
  <si>
    <r>
      <rPr>
        <sz val="11"/>
        <rFont val="Calibri"/>
        <family val="2"/>
        <scheme val="minor"/>
      </rPr>
      <t>Samlede balanceførte eksponeringer (ekskl. derivater og SFT'er)</t>
    </r>
    <r>
      <rPr>
        <sz val="11"/>
        <rFont val="Calibri"/>
        <family val="2"/>
        <scheme val="minor"/>
      </rPr>
      <t xml:space="preserve"> </t>
    </r>
  </si>
  <si>
    <r>
      <rPr>
        <b/>
        <sz val="11"/>
        <rFont val="Calibri"/>
        <family val="2"/>
        <scheme val="minor"/>
      </rPr>
      <t>Derivateksponeringer</t>
    </r>
  </si>
  <si>
    <r>
      <rPr>
        <sz val="11"/>
        <rFont val="Calibri"/>
        <family val="2"/>
        <scheme val="minor"/>
      </rPr>
      <t>Genanskaffelsesomkostninger i forbindelse med derivattransaktioner opgjort efter standardmetoden for modpartskreditrisiko (dvs. fratrukket godkendt likvid variationsmargen)</t>
    </r>
  </si>
  <si>
    <r>
      <rPr>
        <sz val="11"/>
        <rFont val="Calibri"/>
        <family val="2"/>
        <scheme val="minor"/>
      </rPr>
      <t>EU-8a</t>
    </r>
  </si>
  <si>
    <r>
      <rPr>
        <sz val="11"/>
        <rFont val="Calibri"/>
        <family val="2"/>
        <scheme val="minor"/>
      </rPr>
      <t>Undtagelse for derivater: genanskaffelsesomkostningsandel i henhold til den forenklede standardmetode</t>
    </r>
  </si>
  <si>
    <r>
      <rPr>
        <sz val="11"/>
        <rFont val="Calibri"/>
        <family val="2"/>
        <scheme val="minor"/>
      </rPr>
      <t>Tillægsbeløb for potentiel fremtidig eksponering knyttet til derivattransaktioner opgjort efter standardmetoden for modpartskreditrisiko</t>
    </r>
    <r>
      <rPr>
        <sz val="11"/>
        <rFont val="Calibri"/>
        <family val="2"/>
        <scheme val="minor"/>
      </rPr>
      <t xml:space="preserve"> </t>
    </r>
  </si>
  <si>
    <r>
      <rPr>
        <sz val="11"/>
        <rFont val="Calibri"/>
        <family val="2"/>
        <scheme val="minor"/>
      </rPr>
      <t>EU-9a</t>
    </r>
  </si>
  <si>
    <r>
      <rPr>
        <sz val="11"/>
        <rFont val="Calibri"/>
        <family val="2"/>
        <scheme val="minor"/>
      </rPr>
      <t>Undtagelse for derivater: andel af potentiel fremtidig eksponering i henhold til den forenklede standardmetode</t>
    </r>
  </si>
  <si>
    <r>
      <rPr>
        <sz val="11"/>
        <rFont val="Calibri"/>
        <family val="2"/>
        <scheme val="minor"/>
      </rPr>
      <t>EU-9b</t>
    </r>
  </si>
  <si>
    <r>
      <rPr>
        <sz val="11"/>
        <rFont val="Calibri"/>
        <family val="2"/>
        <scheme val="minor"/>
      </rPr>
      <t>Eksponering bestemt efter den oprindelige eksponeringsmetode</t>
    </r>
  </si>
  <si>
    <r>
      <rPr>
        <sz val="11"/>
        <rFont val="Calibri"/>
        <family val="2"/>
        <scheme val="minor"/>
      </rPr>
      <t>(Ikke medregnet CCP-element af kundeclearede handelseksponeringer) (standardmetode for modpartskreditrisiko)</t>
    </r>
  </si>
  <si>
    <r>
      <rPr>
        <sz val="11"/>
        <rFont val="Calibri"/>
        <family val="2"/>
        <scheme val="minor"/>
      </rPr>
      <t>EU-10a</t>
    </r>
  </si>
  <si>
    <r>
      <rPr>
        <sz val="11"/>
        <rFont val="Calibri"/>
        <family val="2"/>
        <scheme val="minor"/>
      </rPr>
      <t>(Ikke medregnet CCP-element af kundeclearede handelseksponeringer) (forenklet standardmetode)</t>
    </r>
  </si>
  <si>
    <r>
      <rPr>
        <sz val="11"/>
        <rFont val="Calibri"/>
        <family val="2"/>
        <scheme val="minor"/>
      </rPr>
      <t>EU-10b</t>
    </r>
  </si>
  <si>
    <r>
      <rPr>
        <sz val="11"/>
        <rFont val="Calibri"/>
        <family val="2"/>
        <scheme val="minor"/>
      </rPr>
      <t>(Ikke medregnet CCP-element af kundeclearede handelseksponeringer) (oprindelig eksponeringsmetode)</t>
    </r>
  </si>
  <si>
    <r>
      <rPr>
        <sz val="11"/>
        <rFont val="Calibri"/>
        <family val="2"/>
        <scheme val="minor"/>
      </rPr>
      <t>Justeret faktisk nominel værdi af solgte kreditderivater</t>
    </r>
  </si>
  <si>
    <r>
      <rPr>
        <sz val="11"/>
        <rFont val="Calibri"/>
        <family val="2"/>
        <scheme val="minor"/>
      </rPr>
      <t>(Justerede faktiske nominelle værdijusteringer og fradrag af tillæg for solgte kreditderivater)</t>
    </r>
  </si>
  <si>
    <r>
      <rPr>
        <b/>
        <sz val="11"/>
        <rFont val="Calibri"/>
        <family val="2"/>
        <scheme val="minor"/>
      </rPr>
      <t>Derivateksponeringer i alt</t>
    </r>
    <r>
      <rPr>
        <b/>
        <sz val="11"/>
        <rFont val="Calibri"/>
        <family val="2"/>
        <scheme val="minor"/>
      </rPr>
      <t xml:space="preserve"> </t>
    </r>
  </si>
  <si>
    <r>
      <rPr>
        <b/>
        <sz val="11"/>
        <rFont val="Calibri"/>
        <family val="2"/>
        <scheme val="minor"/>
      </rPr>
      <t>Eksponeringer i forbindelse med værdipapirfinansieringstransaktioner (SFT)</t>
    </r>
  </si>
  <si>
    <r>
      <rPr>
        <sz val="11"/>
        <rFont val="Calibri"/>
        <family val="2"/>
        <scheme val="minor"/>
      </rPr>
      <t>Bruttoaktiver, der er indgået i SFT'er (uden netting), efter justering for regnskabsmæssige transaktioner vedrørende salg</t>
    </r>
  </si>
  <si>
    <r>
      <rPr>
        <sz val="11"/>
        <rFont val="Calibri"/>
        <family val="2"/>
        <scheme val="minor"/>
      </rPr>
      <t>(Kontantgæld og kontantfordringer (nettede beløb) hidrørende fra bruttoaktiver, der er indgået i SFT'er)</t>
    </r>
  </si>
  <si>
    <r>
      <rPr>
        <sz val="11"/>
        <rFont val="Calibri"/>
        <family val="2"/>
        <scheme val="minor"/>
      </rPr>
      <t>Eksponering mod modpartskreditrisiko for SFT-aktiver</t>
    </r>
  </si>
  <si>
    <r>
      <rPr>
        <sz val="11"/>
        <rFont val="Calibri"/>
        <family val="2"/>
        <scheme val="minor"/>
      </rPr>
      <t>EU-16a</t>
    </r>
  </si>
  <si>
    <r>
      <rPr>
        <sz val="11"/>
        <rFont val="Calibri"/>
        <family val="2"/>
        <scheme val="minor"/>
      </rPr>
      <t>Undtagelse for SFT'er: Modpartskreditrisikoeksponering, jf. artikel 429e, stk. 5, og artikel 222 i CRR</t>
    </r>
  </si>
  <si>
    <r>
      <rPr>
        <sz val="11"/>
        <rFont val="Calibri"/>
        <family val="2"/>
        <scheme val="minor"/>
      </rPr>
      <t>Eksponeringer i forbindelse med agenttransaktioner</t>
    </r>
  </si>
  <si>
    <r>
      <rPr>
        <sz val="11"/>
        <rFont val="Calibri"/>
        <family val="2"/>
        <scheme val="minor"/>
      </rPr>
      <t>EU-17a</t>
    </r>
  </si>
  <si>
    <r>
      <rPr>
        <sz val="11"/>
        <rFont val="Calibri"/>
        <family val="2"/>
        <scheme val="minor"/>
      </rPr>
      <t>(Ikke medregnet CCP-element af kundeclearet SFT-eksponering)</t>
    </r>
  </si>
  <si>
    <r>
      <rPr>
        <b/>
        <sz val="11"/>
        <rFont val="Calibri"/>
        <family val="2"/>
        <scheme val="minor"/>
      </rPr>
      <t>Eksponeringer i forbindelse med værdipapirfinansieringstransaktioner i alt</t>
    </r>
  </si>
  <si>
    <r>
      <rPr>
        <b/>
        <sz val="11"/>
        <rFont val="Calibri"/>
        <family val="2"/>
        <scheme val="minor"/>
      </rPr>
      <t>Andre ikkebalanceførte eksponeringer</t>
    </r>
    <r>
      <rPr>
        <b/>
        <sz val="11"/>
        <rFont val="Calibri"/>
        <family val="2"/>
        <scheme val="minor"/>
      </rPr>
      <t xml:space="preserve"> </t>
    </r>
  </si>
  <si>
    <r>
      <rPr>
        <sz val="11"/>
        <rFont val="Calibri"/>
        <family val="2"/>
        <scheme val="minor"/>
      </rPr>
      <t>Ikkebalanceførte eksponeringer til den notionelle bruttoværdi</t>
    </r>
  </si>
  <si>
    <r>
      <rPr>
        <sz val="11"/>
        <rFont val="Calibri"/>
        <family val="2"/>
        <scheme val="minor"/>
      </rPr>
      <t>(Justeringer for konvertering til kreditækvivalente beløb)</t>
    </r>
  </si>
  <si>
    <r>
      <rPr>
        <sz val="11"/>
        <rFont val="Calibri"/>
        <family val="2"/>
        <scheme val="minor"/>
      </rPr>
      <t>(Generelle hensættelser fratrukket ved opgørelsen af kernekapital og specifikke hensættelser i forbindelse med ikkebalanceførte eksponeringer)</t>
    </r>
  </si>
  <si>
    <r>
      <rPr>
        <b/>
        <sz val="11"/>
        <rFont val="Calibri"/>
        <family val="2"/>
        <scheme val="minor"/>
      </rPr>
      <t>Ikkebalanceførte eksponeringer</t>
    </r>
  </si>
  <si>
    <r>
      <rPr>
        <b/>
        <sz val="11"/>
        <rFont val="Calibri"/>
        <family val="2"/>
        <scheme val="minor"/>
      </rPr>
      <t>Udelukkede eksponeringer</t>
    </r>
  </si>
  <si>
    <r>
      <rPr>
        <sz val="11"/>
        <rFont val="Calibri"/>
        <family val="2"/>
        <scheme val="minor"/>
      </rPr>
      <t>EU-22a</t>
    </r>
  </si>
  <si>
    <r>
      <rPr>
        <sz val="11"/>
        <color theme="1"/>
        <rFont val="Calibri"/>
        <family val="2"/>
        <scheme val="minor"/>
      </rPr>
      <t>(Eksponeringer, som udelukkes fra det samlede eksponeringsmål i overensstemmelse med artikel 429a, stk. 1, litra c) og ca), i CRR)</t>
    </r>
  </si>
  <si>
    <r>
      <rPr>
        <sz val="11"/>
        <rFont val="Calibri"/>
        <family val="2"/>
        <scheme val="minor"/>
      </rPr>
      <t>EU-22b</t>
    </r>
  </si>
  <si>
    <r>
      <rPr>
        <sz val="11"/>
        <rFont val="Calibri"/>
        <family val="2"/>
        <scheme val="minor"/>
      </rPr>
      <t>Eksponeringer, som udelukkes i overensstemmelse med artikel 429a, stk. 1, litra j), i CRR (balanceførte og ikkebalanceførte)</t>
    </r>
  </si>
  <si>
    <r>
      <rPr>
        <sz val="11"/>
        <rFont val="Calibri"/>
        <family val="2"/>
        <scheme val="minor"/>
      </rPr>
      <t>EU-22c</t>
    </r>
  </si>
  <si>
    <r>
      <rPr>
        <sz val="11"/>
        <rFont val="Calibri"/>
        <family val="2"/>
        <scheme val="minor"/>
      </rPr>
      <t>Offentlige udviklingsbankers (eller enheders) udelukkede eksponeringer — Offentlige investeringer</t>
    </r>
  </si>
  <si>
    <r>
      <rPr>
        <sz val="11"/>
        <rFont val="Calibri"/>
        <family val="2"/>
        <scheme val="minor"/>
      </rPr>
      <t>EU-22d</t>
    </r>
  </si>
  <si>
    <r>
      <rPr>
        <sz val="11"/>
        <rFont val="Calibri"/>
        <family val="2"/>
        <scheme val="minor"/>
      </rPr>
      <t>Offentlige udviklingsbankers (eller enheders) udelukkede eksponeringer — Støttelån</t>
    </r>
  </si>
  <si>
    <r>
      <rPr>
        <sz val="11"/>
        <rFont val="Calibri"/>
        <family val="2"/>
        <scheme val="minor"/>
      </rPr>
      <t>EU-22e</t>
    </r>
  </si>
  <si>
    <r>
      <rPr>
        <sz val="11"/>
        <rFont val="Calibri"/>
        <family val="2"/>
        <scheme val="minor"/>
      </rPr>
      <t>(Udelukkede eksponeringer fra pass through-støttelån gennem ikkeoffentlige udviklingskreditinstitutter (eller (enheder))</t>
    </r>
  </si>
  <si>
    <r>
      <rPr>
        <sz val="11"/>
        <rFont val="Calibri"/>
        <family val="2"/>
        <scheme val="minor"/>
      </rPr>
      <t>EU-22f</t>
    </r>
  </si>
  <si>
    <r>
      <rPr>
        <sz val="11"/>
        <rFont val="Calibri"/>
        <family val="2"/>
        <scheme val="minor"/>
      </rPr>
      <t>(Udelukkede garanterede dele af eksponeringer, der følger af eksportkreditter)</t>
    </r>
    <r>
      <rPr>
        <sz val="11"/>
        <rFont val="Calibri"/>
        <family val="2"/>
        <scheme val="minor"/>
      </rPr>
      <t xml:space="preserve"> </t>
    </r>
  </si>
  <si>
    <r>
      <rPr>
        <sz val="11"/>
        <rFont val="Calibri"/>
        <family val="2"/>
        <scheme val="minor"/>
      </rPr>
      <t>EU-22g</t>
    </r>
  </si>
  <si>
    <r>
      <rPr>
        <sz val="11"/>
        <rFont val="Calibri"/>
        <family val="2"/>
        <scheme val="minor"/>
      </rPr>
      <t>(Udelukket overskydende sikkerhedsstillelse deponeret hos trepartsagenter)</t>
    </r>
  </si>
  <si>
    <r>
      <rPr>
        <sz val="11"/>
        <rFont val="Calibri"/>
        <family val="2"/>
        <scheme val="minor"/>
      </rPr>
      <t>EU-22h</t>
    </r>
  </si>
  <si>
    <r>
      <rPr>
        <sz val="11"/>
        <rFont val="Calibri"/>
        <family val="2"/>
        <scheme val="minor"/>
      </rPr>
      <t>(Udelukkede bankmæssige accessoriske tjenesteydelser fra værdipapircentraler/institutter i henhold til artikel 429a, stk. 1, litra o), i CRR</t>
    </r>
  </si>
  <si>
    <r>
      <rPr>
        <sz val="11"/>
        <rFont val="Calibri"/>
        <family val="2"/>
        <scheme val="minor"/>
      </rPr>
      <t>EU-22i</t>
    </r>
  </si>
  <si>
    <r>
      <rPr>
        <sz val="11"/>
        <rFont val="Calibri"/>
        <family val="2"/>
        <scheme val="minor"/>
      </rPr>
      <t>(Udelukkede bankmæssige accessoriske tjenesteydelser fra udpegede institutter i henhold til artikel 429a, stk. 1, litra p), i CRR</t>
    </r>
  </si>
  <si>
    <r>
      <rPr>
        <sz val="11"/>
        <rFont val="Calibri"/>
        <family val="2"/>
        <scheme val="minor"/>
      </rPr>
      <t>EU-22j</t>
    </r>
  </si>
  <si>
    <r>
      <rPr>
        <sz val="11"/>
        <rFont val="Calibri"/>
        <family val="2"/>
        <scheme val="minor"/>
      </rPr>
      <t>(Reduktion af eksponeringsværdien af forfinansieringslån eller overgangslån)</t>
    </r>
  </si>
  <si>
    <r>
      <rPr>
        <sz val="11"/>
        <rFont val="Calibri"/>
        <family val="2"/>
        <scheme val="minor"/>
      </rPr>
      <t>EU-22k</t>
    </r>
  </si>
  <si>
    <r>
      <rPr>
        <sz val="11"/>
        <rFont val="Calibri"/>
        <family val="2"/>
        <scheme val="minor"/>
      </rPr>
      <t>(Udelukkede eksponeringer mod aktionærer i henhold til artikel 429a, stk. 1, litra da) i CRR</t>
    </r>
  </si>
  <si>
    <r>
      <rPr>
        <sz val="11"/>
        <rFont val="Calibri"/>
        <family val="2"/>
        <scheme val="minor"/>
      </rPr>
      <t>EU-22l</t>
    </r>
  </si>
  <si>
    <r>
      <rPr>
        <sz val="11"/>
        <rFont val="Calibri"/>
        <family val="2"/>
        <scheme val="minor"/>
      </rPr>
      <t>(Eksponeringer fratrukket i henhold til artikel 429a, stk. 1, litra q), i CRR</t>
    </r>
  </si>
  <si>
    <r>
      <rPr>
        <sz val="11"/>
        <rFont val="Calibri"/>
        <family val="2"/>
        <scheme val="minor"/>
      </rPr>
      <t>EU-22m</t>
    </r>
  </si>
  <si>
    <r>
      <rPr>
        <sz val="11"/>
        <rFont val="Calibri"/>
        <family val="2"/>
        <scheme val="minor"/>
      </rPr>
      <t>(Udelukkede eksponeringer i alt)</t>
    </r>
  </si>
  <si>
    <r>
      <rPr>
        <b/>
        <sz val="11"/>
        <rFont val="Calibri"/>
        <family val="2"/>
        <scheme val="minor"/>
      </rPr>
      <t>Kapitalmål og samlet eksponeringsmål</t>
    </r>
  </si>
  <si>
    <r>
      <rPr>
        <b/>
        <sz val="11"/>
        <rFont val="Calibri"/>
        <family val="2"/>
        <scheme val="minor"/>
      </rPr>
      <t>Kernekapital</t>
    </r>
  </si>
  <si>
    <r>
      <rPr>
        <b/>
        <sz val="11"/>
        <rFont val="Calibri"/>
        <family val="2"/>
        <scheme val="minor"/>
      </rPr>
      <t>Samlet eksponeringsmål</t>
    </r>
  </si>
  <si>
    <r>
      <rPr>
        <b/>
        <sz val="11"/>
        <rFont val="Calibri"/>
        <family val="2"/>
        <scheme val="minor"/>
      </rPr>
      <t>Gearingsgrad</t>
    </r>
  </si>
  <si>
    <r>
      <rPr>
        <sz val="11"/>
        <rFont val="Calibri"/>
        <family val="2"/>
        <scheme val="minor"/>
      </rPr>
      <t>EU-25</t>
    </r>
  </si>
  <si>
    <r>
      <rPr>
        <sz val="11"/>
        <rFont val="Calibri"/>
        <family val="2"/>
        <scheme val="minor"/>
      </rPr>
      <t>Gearingsgrad (ekskl. virkningen af undtagelsen af offentlige investeringer og støttelån) (%)</t>
    </r>
  </si>
  <si>
    <r>
      <rPr>
        <sz val="11"/>
        <rFont val="Calibri"/>
        <family val="2"/>
        <scheme val="minor"/>
      </rPr>
      <t>25a</t>
    </r>
  </si>
  <si>
    <r>
      <rPr>
        <sz val="11"/>
        <rFont val="Calibri"/>
        <family val="2"/>
        <scheme val="minor"/>
      </rPr>
      <t>Gearingsgrad (ekskl. virkningen af midlertidige undtagelser af centralbankreserver) (%)</t>
    </r>
  </si>
  <si>
    <r>
      <rPr>
        <sz val="11"/>
        <rFont val="Calibri"/>
        <family val="2"/>
        <scheme val="minor"/>
      </rPr>
      <t>Lovpligtig minimumsgearingsgradkrav (%)</t>
    </r>
  </si>
  <si>
    <r>
      <rPr>
        <sz val="11"/>
        <rFont val="Calibri"/>
        <family val="2"/>
        <scheme val="minor"/>
      </rPr>
      <t>EU-26a</t>
    </r>
  </si>
  <si>
    <r>
      <rPr>
        <sz val="11"/>
        <color theme="1"/>
        <rFont val="Calibri"/>
        <family val="2"/>
        <scheme val="minor"/>
      </rPr>
      <t>Krav om yderligere kapitalgrundlag til at tage højde for risikoen for overdreven gearing (%)</t>
    </r>
    <r>
      <rPr>
        <sz val="11"/>
        <color theme="1"/>
        <rFont val="Calibri"/>
        <family val="2"/>
        <scheme val="minor"/>
      </rPr>
      <t xml:space="preserve"> </t>
    </r>
  </si>
  <si>
    <r>
      <rPr>
        <sz val="11"/>
        <rFont val="Calibri"/>
        <family val="2"/>
        <scheme val="minor"/>
      </rPr>
      <t>EU-26b</t>
    </r>
  </si>
  <si>
    <r>
      <rPr>
        <sz val="11"/>
        <rFont val="Calibri"/>
        <family val="2"/>
        <scheme val="minor"/>
      </rPr>
      <t xml:space="preserve">     </t>
    </r>
    <r>
      <rPr>
        <sz val="11"/>
        <rFont val="Calibri"/>
        <family val="2"/>
        <scheme val="minor"/>
      </rPr>
      <t>heraf:</t>
    </r>
    <r>
      <rPr>
        <sz val="11"/>
        <rFont val="Calibri"/>
        <family val="2"/>
        <scheme val="minor"/>
      </rPr>
      <t xml:space="preserve"> </t>
    </r>
    <r>
      <rPr>
        <sz val="11"/>
        <rFont val="Calibri"/>
        <family val="2"/>
        <scheme val="minor"/>
      </rPr>
      <t>i form af egentlig kernekapital</t>
    </r>
  </si>
  <si>
    <r>
      <rPr>
        <sz val="11"/>
        <rFont val="Calibri"/>
        <family val="2"/>
        <scheme val="minor"/>
      </rPr>
      <t>EU-27a</t>
    </r>
  </si>
  <si>
    <r>
      <rPr>
        <b/>
        <sz val="11"/>
        <rFont val="Calibri"/>
        <family val="2"/>
        <scheme val="minor"/>
      </rPr>
      <t>Valg af overgangsordninger og relevante eksponeringer</t>
    </r>
  </si>
  <si>
    <r>
      <rPr>
        <sz val="11"/>
        <rFont val="Calibri"/>
        <family val="2"/>
        <scheme val="minor"/>
      </rPr>
      <t>EU-27b</t>
    </r>
  </si>
  <si>
    <r>
      <rPr>
        <sz val="11"/>
        <rFont val="Calibri"/>
        <family val="2"/>
        <scheme val="minor"/>
      </rPr>
      <t>Valg af overgangsordninger for definitionen af kapitalmålet</t>
    </r>
  </si>
  <si>
    <r>
      <rPr>
        <b/>
        <sz val="11"/>
        <rFont val="Calibri"/>
        <family val="2"/>
        <scheme val="minor"/>
      </rPr>
      <t>Offentliggørelse af gennemsnitsværdier</t>
    </r>
  </si>
  <si>
    <r>
      <rPr>
        <sz val="11"/>
        <rFont val="Calibri"/>
        <family val="2"/>
        <scheme val="minor"/>
      </rPr>
      <t>Gennemsnit af daglige værdier af bruttoaktiver, der er indgået i SFT'er, efter justering for regnskabsmæssige transaktioner vedrørende salg og modregning af relaterede likvide forpligtelser og likvide tilgodehavender</t>
    </r>
  </si>
  <si>
    <r>
      <rPr>
        <sz val="11"/>
        <rFont val="Calibri"/>
        <family val="2"/>
        <scheme val="minor"/>
      </rPr>
      <t>Kvartalsultimoværdi af bruttoaktiver, der er indgået i SFT'er, efter justering for regnskabsmæssige transaktioner vedrørende salg og modregning af relaterede likvide forpligtelser og likvide tilgodehavender</t>
    </r>
  </si>
  <si>
    <r>
      <rPr>
        <sz val="11"/>
        <rFont val="Calibri"/>
        <family val="2"/>
        <scheme val="minor"/>
      </rPr>
      <t>Samlet eksponeringsmål (inkl.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r>
  </si>
  <si>
    <r>
      <rPr>
        <sz val="11"/>
        <rFont val="Calibri"/>
        <family val="2"/>
        <scheme val="minor"/>
      </rPr>
      <t>30a</t>
    </r>
  </si>
  <si>
    <r>
      <rPr>
        <sz val="11"/>
        <rFont val="Calibri"/>
        <family val="2"/>
        <scheme val="minor"/>
      </rPr>
      <t>Samlet eksponeringsmål (ekskl.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r>
  </si>
  <si>
    <r>
      <rPr>
        <sz val="11"/>
        <rFont val="Calibri"/>
        <family val="2"/>
        <scheme val="minor"/>
      </rPr>
      <t>Gearingsgrad (inkl.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r>
  </si>
  <si>
    <r>
      <rPr>
        <sz val="11"/>
        <rFont val="Calibri"/>
        <family val="2"/>
        <scheme val="minor"/>
      </rPr>
      <t>31a</t>
    </r>
  </si>
  <si>
    <r>
      <rPr>
        <sz val="11"/>
        <rFont val="Calibri"/>
        <family val="2"/>
        <scheme val="minor"/>
      </rPr>
      <t>Gearingsgrad (ekskl.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r>
  </si>
  <si>
    <r>
      <rPr>
        <b/>
        <sz val="11"/>
        <color theme="1"/>
        <rFont val="Calibri"/>
        <family val="2"/>
        <scheme val="minor"/>
      </rPr>
      <t>Gearingsgradrelevante eksponeringer, jf. CRR</t>
    </r>
  </si>
  <si>
    <r>
      <rPr>
        <b/>
        <sz val="11"/>
        <color rgb="FF000000"/>
        <rFont val="Calibri"/>
        <family val="2"/>
        <scheme val="minor"/>
      </rPr>
      <t>EU-1</t>
    </r>
  </si>
  <si>
    <r>
      <rPr>
        <b/>
        <sz val="11"/>
        <color rgb="FF000000"/>
        <rFont val="Calibri"/>
        <family val="2"/>
        <scheme val="minor"/>
      </rPr>
      <t>Samlede balanceførte eksponeringer (ekskl. derivater, SFT'er og ikke medregnede eksponeringer), heraf:</t>
    </r>
  </si>
  <si>
    <r>
      <rPr>
        <sz val="11"/>
        <color rgb="FF000000"/>
        <rFont val="Calibri"/>
        <family val="2"/>
        <scheme val="minor"/>
      </rPr>
      <t>EU-2</t>
    </r>
  </si>
  <si>
    <r>
      <rPr>
        <sz val="11"/>
        <color rgb="FF000000"/>
        <rFont val="Calibri"/>
        <family val="2"/>
        <scheme val="minor"/>
      </rPr>
      <t>Eksponeringer i handelsbeholdningen</t>
    </r>
  </si>
  <si>
    <r>
      <rPr>
        <sz val="11"/>
        <color rgb="FF000000"/>
        <rFont val="Calibri"/>
        <family val="2"/>
        <scheme val="minor"/>
      </rPr>
      <t>EU-3</t>
    </r>
  </si>
  <si>
    <r>
      <rPr>
        <sz val="11"/>
        <color rgb="FF000000"/>
        <rFont val="Calibri"/>
        <family val="2"/>
        <scheme val="minor"/>
      </rPr>
      <t>Anlægsbeholdningseksponeringer, heraf:</t>
    </r>
  </si>
  <si>
    <r>
      <rPr>
        <sz val="11"/>
        <color rgb="FF000000"/>
        <rFont val="Calibri"/>
        <family val="2"/>
        <scheme val="minor"/>
      </rPr>
      <t>EU-4</t>
    </r>
  </si>
  <si>
    <r>
      <rPr>
        <sz val="11"/>
        <color rgb="FF000000"/>
        <rFont val="Calibri"/>
        <family val="2"/>
        <scheme val="minor"/>
      </rPr>
      <t>Særligt dækkede obligationer og særligt dækkede realkreditobligationer</t>
    </r>
  </si>
  <si>
    <r>
      <rPr>
        <sz val="11"/>
        <color rgb="FF000000"/>
        <rFont val="Calibri"/>
        <family val="2"/>
        <scheme val="minor"/>
      </rPr>
      <t>EU-5</t>
    </r>
  </si>
  <si>
    <r>
      <rPr>
        <sz val="11"/>
        <color rgb="FF000000"/>
        <rFont val="Calibri"/>
        <family val="2"/>
        <scheme val="minor"/>
      </rPr>
      <t>Eksponeringer, der behandles som eksponeringer mod stater</t>
    </r>
  </si>
  <si>
    <r>
      <rPr>
        <sz val="11"/>
        <color rgb="FF000000"/>
        <rFont val="Calibri"/>
        <family val="2"/>
        <scheme val="minor"/>
      </rPr>
      <t>EU-6</t>
    </r>
  </si>
  <si>
    <r>
      <rPr>
        <sz val="11"/>
        <rFont val="Calibri"/>
        <family val="2"/>
        <scheme val="minor"/>
      </rPr>
      <t>Eksponeringer mod regionale myndigheder, multilaterale udviklingsbanker, internationale organisationer og offentlige enheder, der ikke behandles som stater</t>
    </r>
  </si>
  <si>
    <r>
      <rPr>
        <sz val="11"/>
        <color rgb="FF000000"/>
        <rFont val="Calibri"/>
        <family val="2"/>
        <scheme val="minor"/>
      </rPr>
      <t>EU-7</t>
    </r>
  </si>
  <si>
    <r>
      <rPr>
        <sz val="11"/>
        <color rgb="FF000000"/>
        <rFont val="Calibri"/>
        <family val="2"/>
        <scheme val="minor"/>
      </rPr>
      <t>EU-8</t>
    </r>
  </si>
  <si>
    <r>
      <rPr>
        <sz val="11"/>
        <color rgb="FF000000"/>
        <rFont val="Calibri"/>
        <family val="2"/>
        <scheme val="minor"/>
      </rPr>
      <t>Sikret ved pant i fast ejendom</t>
    </r>
  </si>
  <si>
    <r>
      <rPr>
        <sz val="11"/>
        <color rgb="FF000000"/>
        <rFont val="Calibri"/>
        <family val="2"/>
        <scheme val="minor"/>
      </rPr>
      <t>EU-9</t>
    </r>
  </si>
  <si>
    <r>
      <rPr>
        <sz val="11"/>
        <color rgb="FF000000"/>
        <rFont val="Calibri"/>
        <family val="2"/>
        <scheme val="minor"/>
      </rPr>
      <t>Detaileksponeringer</t>
    </r>
  </si>
  <si>
    <r>
      <rPr>
        <sz val="11"/>
        <color rgb="FF000000"/>
        <rFont val="Calibri"/>
        <family val="2"/>
        <scheme val="minor"/>
      </rPr>
      <t>EU-10</t>
    </r>
  </si>
  <si>
    <r>
      <rPr>
        <sz val="11"/>
        <rFont val="Calibri"/>
        <family val="2"/>
        <scheme val="minor"/>
      </rPr>
      <t>Selskaber</t>
    </r>
  </si>
  <si>
    <r>
      <rPr>
        <sz val="11"/>
        <color rgb="FF000000"/>
        <rFont val="Calibri"/>
        <family val="2"/>
        <scheme val="minor"/>
      </rPr>
      <t>EU-11</t>
    </r>
  </si>
  <si>
    <r>
      <rPr>
        <sz val="11"/>
        <color rgb="FF000000"/>
        <rFont val="Calibri"/>
        <family val="2"/>
        <scheme val="minor"/>
      </rPr>
      <t>Misligholdte eksponeringer</t>
    </r>
  </si>
  <si>
    <r>
      <rPr>
        <sz val="11"/>
        <color rgb="FF000000"/>
        <rFont val="Calibri"/>
        <family val="2"/>
        <scheme val="minor"/>
      </rPr>
      <t>EU-12</t>
    </r>
  </si>
  <si>
    <r>
      <rPr>
        <sz val="11"/>
        <color rgb="FF000000"/>
        <rFont val="Calibri"/>
        <family val="2"/>
        <scheme val="minor"/>
      </rPr>
      <t>Andre eksponeringer (f.eks. aktieeksponeringer, securitiseringer og andre aktiver, der ikke er gældsforpligtelser)</t>
    </r>
  </si>
  <si>
    <r>
      <rPr>
        <sz val="11"/>
        <color theme="1"/>
        <rFont val="Calibri"/>
        <family val="2"/>
        <scheme val="minor"/>
      </rPr>
      <t>f</t>
    </r>
  </si>
  <si>
    <r>
      <rPr>
        <sz val="11"/>
        <color theme="1"/>
        <rFont val="Calibri"/>
        <family val="2"/>
        <scheme val="minor"/>
      </rPr>
      <t>g</t>
    </r>
  </si>
  <si>
    <r>
      <rPr>
        <sz val="11"/>
        <color theme="1"/>
        <rFont val="Calibri"/>
        <family val="2"/>
        <scheme val="minor"/>
      </rPr>
      <t>h</t>
    </r>
  </si>
  <si>
    <r>
      <rPr>
        <sz val="11"/>
        <color rgb="FF000000"/>
        <rFont val="Calibri"/>
        <family val="2"/>
        <scheme val="minor"/>
      </rPr>
      <t>Uvægtet værdi i alt (gennemsnit)</t>
    </r>
  </si>
  <si>
    <r>
      <rPr>
        <sz val="11"/>
        <color rgb="FF000000"/>
        <rFont val="Calibri"/>
        <family val="2"/>
        <scheme val="minor"/>
      </rPr>
      <t>Vægtet værdi i alt (gennemsnit)</t>
    </r>
  </si>
  <si>
    <r>
      <rPr>
        <sz val="11"/>
        <color theme="1"/>
        <rFont val="Calibri"/>
        <family val="2"/>
        <scheme val="minor"/>
      </rPr>
      <t>EU 1a</t>
    </r>
  </si>
  <si>
    <r>
      <rPr>
        <sz val="11"/>
        <color rgb="FF000000"/>
        <rFont val="Calibri"/>
        <family val="2"/>
        <scheme val="minor"/>
      </rPr>
      <t>Kvartalsafslutning den (DD måned ÅÅÅÅ)</t>
    </r>
  </si>
  <si>
    <r>
      <rPr>
        <sz val="11"/>
        <color theme="1"/>
        <rFont val="Calibri"/>
        <family val="2"/>
        <scheme val="minor"/>
      </rPr>
      <t>EU 1b</t>
    </r>
  </si>
  <si>
    <r>
      <rPr>
        <sz val="11"/>
        <color rgb="FF000000"/>
        <rFont val="Calibri"/>
        <family val="2"/>
        <scheme val="minor"/>
      </rPr>
      <t>Antal datapunkter, der anvendes i beregningen af gennemsnit</t>
    </r>
  </si>
  <si>
    <r>
      <rPr>
        <sz val="11"/>
        <color rgb="FF000000"/>
        <rFont val="Calibri"/>
        <family val="2"/>
        <scheme val="minor"/>
      </rPr>
      <t>LIKVIDE AKTIVER AF HØJ KVALITET</t>
    </r>
  </si>
  <si>
    <r>
      <rPr>
        <sz val="11"/>
        <color rgb="FF000000"/>
        <rFont val="Calibri"/>
        <family val="2"/>
        <scheme val="minor"/>
      </rPr>
      <t>Likvide aktiver af høj kvalitet (HQLA) i alt</t>
    </r>
  </si>
  <si>
    <r>
      <rPr>
        <sz val="11"/>
        <color rgb="FF000000"/>
        <rFont val="Calibri"/>
        <family val="2"/>
        <scheme val="minor"/>
      </rPr>
      <t>UDGÅENDE PENGESTRØMME</t>
    </r>
  </si>
  <si>
    <r>
      <rPr>
        <sz val="11"/>
        <color rgb="FF000000"/>
        <rFont val="Calibri"/>
        <family val="2"/>
        <scheme val="minor"/>
      </rPr>
      <t>Detailindskud og indskud fra små erhvervskunder, heraf:</t>
    </r>
  </si>
  <si>
    <r>
      <rPr>
        <i/>
        <sz val="11"/>
        <color rgb="FF000000"/>
        <rFont val="Calibri"/>
        <family val="2"/>
        <scheme val="minor"/>
      </rPr>
      <t>Stabile indskud</t>
    </r>
  </si>
  <si>
    <r>
      <rPr>
        <i/>
        <sz val="11"/>
        <color rgb="FF000000"/>
        <rFont val="Calibri"/>
        <family val="2"/>
        <scheme val="minor"/>
      </rPr>
      <t>Mindre stabile indskud</t>
    </r>
  </si>
  <si>
    <r>
      <rPr>
        <sz val="11"/>
        <color rgb="FF000000"/>
        <rFont val="Calibri"/>
        <family val="2"/>
        <scheme val="minor"/>
      </rPr>
      <t>Usikret engrosfinansiering</t>
    </r>
  </si>
  <si>
    <r>
      <rPr>
        <i/>
        <sz val="11"/>
        <color rgb="FF000000"/>
        <rFont val="Calibri"/>
        <family val="2"/>
        <scheme val="minor"/>
      </rPr>
      <t>Transaktionsrelaterede indskud (alle modparter) og indskud i netværk af kooperative banker</t>
    </r>
  </si>
  <si>
    <r>
      <rPr>
        <i/>
        <sz val="11"/>
        <color rgb="FF000000"/>
        <rFont val="Calibri"/>
        <family val="2"/>
        <scheme val="minor"/>
      </rPr>
      <t>Ikketransaktionsrelaterede indskud (alle modparter)</t>
    </r>
  </si>
  <si>
    <r>
      <rPr>
        <i/>
        <sz val="11"/>
        <color rgb="FF000000"/>
        <rFont val="Calibri"/>
        <family val="2"/>
        <scheme val="minor"/>
      </rPr>
      <t>Usikret gæld</t>
    </r>
  </si>
  <si>
    <r>
      <rPr>
        <i/>
        <sz val="11"/>
        <color rgb="FF000000"/>
        <rFont val="Calibri"/>
        <family val="2"/>
        <scheme val="minor"/>
      </rPr>
      <t>Sikret engrosfinansiering</t>
    </r>
  </si>
  <si>
    <r>
      <rPr>
        <sz val="11"/>
        <color rgb="FF000000"/>
        <rFont val="Calibri"/>
        <family val="2"/>
        <scheme val="minor"/>
      </rPr>
      <t>Yderligere krav</t>
    </r>
  </si>
  <si>
    <r>
      <rPr>
        <i/>
        <sz val="11"/>
        <color rgb="FF000000"/>
        <rFont val="Calibri"/>
        <family val="2"/>
        <scheme val="minor"/>
      </rPr>
      <t>Udgående pengestrømme vedrørende derivateksponeringer og andre krav til sikkerhedsstillelse</t>
    </r>
  </si>
  <si>
    <r>
      <rPr>
        <i/>
        <sz val="11"/>
        <color rgb="FF000000"/>
        <rFont val="Calibri"/>
        <family val="2"/>
        <scheme val="minor"/>
      </rPr>
      <t>Udgående pengestrømme vedrørende tabt finansiering fra gældsprodukter</t>
    </r>
  </si>
  <si>
    <r>
      <rPr>
        <i/>
        <sz val="11"/>
        <color rgb="FF000000"/>
        <rFont val="Calibri"/>
        <family val="2"/>
        <scheme val="minor"/>
      </rPr>
      <t>Kredit- og likviditetsfaciliteter</t>
    </r>
  </si>
  <si>
    <r>
      <rPr>
        <sz val="11"/>
        <color rgb="FF000000"/>
        <rFont val="Calibri"/>
        <family val="2"/>
        <scheme val="minor"/>
      </rPr>
      <t>Andre kontraktmæssige finansieringsforpligtelser</t>
    </r>
  </si>
  <si>
    <r>
      <rPr>
        <sz val="11"/>
        <color rgb="FF000000"/>
        <rFont val="Calibri"/>
        <family val="2"/>
        <scheme val="minor"/>
      </rPr>
      <t>Øvrige forpligtelser vedrørende eventualfinansiering</t>
    </r>
  </si>
  <si>
    <r>
      <rPr>
        <sz val="11"/>
        <color rgb="FF000000"/>
        <rFont val="Calibri"/>
        <family val="2"/>
        <scheme val="minor"/>
      </rPr>
      <t>UDGÅENDE PENGESTRØMME I ALT</t>
    </r>
  </si>
  <si>
    <r>
      <rPr>
        <sz val="11"/>
        <color rgb="FF000000"/>
        <rFont val="Calibri"/>
        <family val="2"/>
        <scheme val="minor"/>
      </rPr>
      <t>INDGÅENDE PENGESTRØMME</t>
    </r>
  </si>
  <si>
    <r>
      <rPr>
        <sz val="11"/>
        <color rgb="FF000000"/>
        <rFont val="Calibri"/>
        <family val="2"/>
        <scheme val="minor"/>
      </rPr>
      <t>Sikrede udlån (f.eks. reverse repos)</t>
    </r>
  </si>
  <si>
    <r>
      <rPr>
        <sz val="11"/>
        <color rgb="FF000000"/>
        <rFont val="Calibri"/>
        <family val="2"/>
        <scheme val="minor"/>
      </rPr>
      <t>Indgående pengestrømme fra eksponeringer, der ikke er misligholdt</t>
    </r>
  </si>
  <si>
    <r>
      <rPr>
        <sz val="11"/>
        <color rgb="FF000000"/>
        <rFont val="Calibri"/>
        <family val="2"/>
        <scheme val="minor"/>
      </rPr>
      <t>Andre indgående pengestrømme</t>
    </r>
  </si>
  <si>
    <r>
      <rPr>
        <sz val="11"/>
        <color rgb="FF000000"/>
        <rFont val="Calibri"/>
        <family val="2"/>
        <scheme val="minor"/>
      </rPr>
      <t>EU-19a</t>
    </r>
  </si>
  <si>
    <r>
      <rPr>
        <sz val="11"/>
        <color rgb="FF000000"/>
        <rFont val="Calibri"/>
        <family val="2"/>
        <scheme val="minor"/>
      </rPr>
      <t>(Forskel mellem vægtede indgående pengestrømme i alt og vægtede udgående pengestrømme i alt, som opstår som følge af transaktioner i tredjelande, hvor der er overførselsrestriktioner, eller som er denomineret i ikkekonvertible valutaer)</t>
    </r>
  </si>
  <si>
    <r>
      <rPr>
        <sz val="11"/>
        <color rgb="FF000000"/>
        <rFont val="Calibri"/>
        <family val="2"/>
        <scheme val="minor"/>
      </rPr>
      <t>EU-19b</t>
    </r>
  </si>
  <si>
    <r>
      <rPr>
        <sz val="11"/>
        <color rgb="FF000000"/>
        <rFont val="Calibri"/>
        <family val="2"/>
        <scheme val="minor"/>
      </rPr>
      <t>(Overskydende indgående pengestrømme fra et tilknyttet specialiseret kreditinstitut)</t>
    </r>
  </si>
  <si>
    <r>
      <rPr>
        <sz val="11"/>
        <color rgb="FF000000"/>
        <rFont val="Calibri"/>
        <family val="2"/>
        <scheme val="minor"/>
      </rPr>
      <t>INDGÅENDE PENGESTRØMME I ALT</t>
    </r>
  </si>
  <si>
    <r>
      <rPr>
        <sz val="11"/>
        <color rgb="FF000000"/>
        <rFont val="Calibri"/>
        <family val="2"/>
        <scheme val="minor"/>
      </rPr>
      <t>EU-20a</t>
    </r>
  </si>
  <si>
    <r>
      <rPr>
        <i/>
        <sz val="11"/>
        <color rgb="FF000000"/>
        <rFont val="Calibri"/>
        <family val="2"/>
        <scheme val="minor"/>
      </rPr>
      <t>Helt undtagne indgående pengestrømme</t>
    </r>
  </si>
  <si>
    <r>
      <rPr>
        <sz val="11"/>
        <color rgb="FF000000"/>
        <rFont val="Calibri"/>
        <family val="2"/>
        <scheme val="minor"/>
      </rPr>
      <t>EU-20b</t>
    </r>
  </si>
  <si>
    <r>
      <rPr>
        <i/>
        <sz val="11"/>
        <color rgb="FF000000"/>
        <rFont val="Calibri"/>
        <family val="2"/>
        <scheme val="minor"/>
      </rPr>
      <t>Indgående pengestrømme underlagt loft på 90 %</t>
    </r>
  </si>
  <si>
    <r>
      <rPr>
        <sz val="11"/>
        <color rgb="FF000000"/>
        <rFont val="Calibri"/>
        <family val="2"/>
        <scheme val="minor"/>
      </rPr>
      <t>EU-20c</t>
    </r>
  </si>
  <si>
    <r>
      <rPr>
        <i/>
        <sz val="11"/>
        <color rgb="FF000000"/>
        <rFont val="Calibri"/>
        <family val="2"/>
        <scheme val="minor"/>
      </rPr>
      <t>Indgående pengestrømme underlagt loft på 75 %</t>
    </r>
  </si>
  <si>
    <r>
      <rPr>
        <sz val="11"/>
        <color theme="1"/>
        <rFont val="Calibri"/>
        <family val="2"/>
        <scheme val="minor"/>
      </rPr>
      <t>JUSTERET VÆRDI I ALT</t>
    </r>
    <r>
      <rPr>
        <sz val="11"/>
        <color theme="1"/>
        <rFont val="Calibri"/>
        <family val="2"/>
        <scheme val="minor"/>
      </rPr>
      <t xml:space="preserve"> </t>
    </r>
  </si>
  <si>
    <r>
      <rPr>
        <sz val="11"/>
        <color rgb="FF000000"/>
        <rFont val="Calibri"/>
        <family val="2"/>
        <scheme val="minor"/>
      </rPr>
      <t>EU-21</t>
    </r>
  </si>
  <si>
    <r>
      <rPr>
        <sz val="11"/>
        <color rgb="FF000000"/>
        <rFont val="Calibri"/>
        <family val="2"/>
        <scheme val="minor"/>
      </rPr>
      <t>LIKVIDITETSBUFFER</t>
    </r>
  </si>
  <si>
    <r>
      <rPr>
        <sz val="11"/>
        <color rgb="FF000000"/>
        <rFont val="Calibri"/>
        <family val="2"/>
        <scheme val="minor"/>
      </rPr>
      <t>UDGÅENDE NETTOPENGESTRØMME I ALT</t>
    </r>
  </si>
  <si>
    <r>
      <rPr>
        <sz val="11"/>
        <color rgb="FF000000"/>
        <rFont val="Calibri"/>
        <family val="2"/>
        <scheme val="minor"/>
      </rPr>
      <t>LIKVIDITETSDÆKNINGSGRAD</t>
    </r>
  </si>
  <si>
    <r>
      <rPr>
        <i/>
        <sz val="11"/>
        <color theme="1"/>
        <rFont val="Calibri"/>
        <family val="2"/>
        <scheme val="minor"/>
      </rPr>
      <t>(i valutabeløb)</t>
    </r>
  </si>
  <si>
    <r>
      <rPr>
        <sz val="11"/>
        <color theme="1"/>
        <rFont val="Calibri"/>
        <family val="2"/>
        <scheme val="minor"/>
      </rPr>
      <t>Uvægtet værdi efter restløbetid</t>
    </r>
  </si>
  <si>
    <r>
      <rPr>
        <sz val="11"/>
        <color theme="1"/>
        <rFont val="Calibri"/>
        <family val="2"/>
        <scheme val="minor"/>
      </rPr>
      <t>Vægtet værdi</t>
    </r>
  </si>
  <si>
    <r>
      <rPr>
        <sz val="11"/>
        <color theme="1"/>
        <rFont val="Calibri"/>
        <family val="2"/>
        <scheme val="minor"/>
      </rPr>
      <t>Ingen løbetid</t>
    </r>
  </si>
  <si>
    <r>
      <rPr>
        <sz val="11"/>
        <color theme="1"/>
        <rFont val="Calibri"/>
        <family val="2"/>
        <scheme val="minor"/>
      </rPr>
      <t>&lt; 6 måneder</t>
    </r>
  </si>
  <si>
    <r>
      <rPr>
        <sz val="11"/>
        <color theme="1"/>
        <rFont val="Calibri"/>
        <family val="2"/>
        <scheme val="minor"/>
      </rPr>
      <t>6 måneder til &lt; 1 år</t>
    </r>
  </si>
  <si>
    <r>
      <rPr>
        <sz val="11"/>
        <color theme="1"/>
        <rFont val="Calibri"/>
        <family val="2"/>
        <scheme val="minor"/>
      </rPr>
      <t>≥ 1 år</t>
    </r>
  </si>
  <si>
    <r>
      <rPr>
        <b/>
        <sz val="11"/>
        <color theme="1"/>
        <rFont val="Calibri"/>
        <family val="2"/>
        <scheme val="minor"/>
      </rPr>
      <t>Poster vedrørende tilgængelig stabil finansiering (ASF)</t>
    </r>
  </si>
  <si>
    <r>
      <rPr>
        <sz val="11"/>
        <color theme="1"/>
        <rFont val="Calibri"/>
        <family val="2"/>
        <scheme val="minor"/>
      </rPr>
      <t>Kapitalposter og -instrumenter</t>
    </r>
  </si>
  <si>
    <r>
      <rPr>
        <i/>
        <sz val="11"/>
        <color theme="1"/>
        <rFont val="Calibri"/>
        <family val="2"/>
        <scheme val="minor"/>
      </rPr>
      <t>Kapitalgrundlag</t>
    </r>
  </si>
  <si>
    <r>
      <rPr>
        <i/>
        <sz val="11"/>
        <color theme="1"/>
        <rFont val="Calibri"/>
        <family val="2"/>
        <scheme val="minor"/>
      </rPr>
      <t>Andre kapitalinstrumenter</t>
    </r>
  </si>
  <si>
    <r>
      <rPr>
        <sz val="11"/>
        <color theme="1"/>
        <rFont val="Calibri"/>
        <family val="2"/>
        <scheme val="minor"/>
      </rPr>
      <t>Detailindskud</t>
    </r>
  </si>
  <si>
    <r>
      <rPr>
        <i/>
        <sz val="11"/>
        <color theme="1"/>
        <rFont val="Calibri"/>
        <family val="2"/>
        <scheme val="minor"/>
      </rPr>
      <t>Stabile indskud</t>
    </r>
  </si>
  <si>
    <r>
      <rPr>
        <i/>
        <sz val="11"/>
        <color theme="1"/>
        <rFont val="Calibri"/>
        <family val="2"/>
        <scheme val="minor"/>
      </rPr>
      <t>Mindre stabile indskud</t>
    </r>
  </si>
  <si>
    <r>
      <rPr>
        <sz val="11"/>
        <color theme="1"/>
        <rFont val="Calibri"/>
        <family val="2"/>
        <scheme val="minor"/>
      </rPr>
      <t>Engrosfinansiering:</t>
    </r>
  </si>
  <si>
    <r>
      <rPr>
        <i/>
        <sz val="11"/>
        <color theme="1"/>
        <rFont val="Calibri"/>
        <family val="2"/>
        <scheme val="minor"/>
      </rPr>
      <t>Transaktionsrelaterede indskud</t>
    </r>
  </si>
  <si>
    <r>
      <rPr>
        <i/>
        <sz val="11"/>
        <color theme="1"/>
        <rFont val="Calibri"/>
        <family val="2"/>
        <scheme val="minor"/>
      </rPr>
      <t>Anden engrosfinansiering</t>
    </r>
  </si>
  <si>
    <r>
      <rPr>
        <sz val="11"/>
        <color theme="1"/>
        <rFont val="Calibri"/>
        <family val="2"/>
        <scheme val="minor"/>
      </rPr>
      <t>Indbyrdes afhængige passiver</t>
    </r>
  </si>
  <si>
    <r>
      <rPr>
        <sz val="11"/>
        <color theme="1"/>
        <rFont val="Calibri"/>
        <family val="2"/>
        <scheme val="minor"/>
      </rPr>
      <t>Andre passiver:</t>
    </r>
    <r>
      <rPr>
        <sz val="11"/>
        <color theme="1"/>
        <rFont val="Calibri"/>
        <family val="2"/>
        <scheme val="minor"/>
      </rPr>
      <t xml:space="preserve"> </t>
    </r>
  </si>
  <si>
    <r>
      <rPr>
        <i/>
        <sz val="11"/>
        <color theme="1"/>
        <rFont val="Calibri"/>
        <family val="2"/>
        <scheme val="minor"/>
      </rPr>
      <t>NSFR-derivatforpligtelser</t>
    </r>
    <r>
      <rPr>
        <i/>
        <sz val="11"/>
        <color theme="1"/>
        <rFont val="Calibri"/>
        <family val="2"/>
        <scheme val="minor"/>
      </rPr>
      <t xml:space="preserve"> </t>
    </r>
  </si>
  <si>
    <r>
      <rPr>
        <i/>
        <sz val="11"/>
        <color theme="1"/>
        <rFont val="Calibri"/>
        <family val="2"/>
        <scheme val="minor"/>
      </rPr>
      <t>Alle øvrige passiver og kapitalinstrumenter, der ikke indgår i ovenstående kategorier</t>
    </r>
  </si>
  <si>
    <r>
      <rPr>
        <b/>
        <sz val="11"/>
        <color theme="1"/>
        <rFont val="Calibri"/>
        <family val="2"/>
        <scheme val="minor"/>
      </rPr>
      <t>Tilgængelig stabil finansiering (ASF) i alt</t>
    </r>
  </si>
  <si>
    <r>
      <rPr>
        <b/>
        <sz val="11"/>
        <color theme="1"/>
        <rFont val="Calibri"/>
        <family val="2"/>
        <scheme val="minor"/>
      </rPr>
      <t>Poster vedrørende krævet stabil finansiering (RSF)</t>
    </r>
  </si>
  <si>
    <r>
      <rPr>
        <sz val="11"/>
        <color theme="1"/>
        <rFont val="Calibri"/>
        <family val="2"/>
        <scheme val="minor"/>
      </rPr>
      <t>Likvide aktiver af høj kvalitet (HQLA) i alt</t>
    </r>
  </si>
  <si>
    <r>
      <rPr>
        <sz val="11"/>
        <color theme="1"/>
        <rFont val="Calibri"/>
        <family val="2"/>
        <scheme val="minor"/>
      </rPr>
      <t>EU-15a</t>
    </r>
  </si>
  <si>
    <r>
      <rPr>
        <sz val="11"/>
        <color theme="1"/>
        <rFont val="Calibri"/>
        <family val="2"/>
        <scheme val="minor"/>
      </rPr>
      <t>Aktiver, der er behæftede for en restløbetid på et år eller mere i en sikkerhedspulje</t>
    </r>
  </si>
  <si>
    <r>
      <rPr>
        <sz val="11"/>
        <color theme="1"/>
        <rFont val="Calibri"/>
        <family val="2"/>
        <scheme val="minor"/>
      </rPr>
      <t>Indskud i andre finansielle institutter til transaktionsrelaterede formål</t>
    </r>
  </si>
  <si>
    <r>
      <rPr>
        <sz val="11"/>
        <color theme="1"/>
        <rFont val="Calibri"/>
        <family val="2"/>
        <scheme val="minor"/>
      </rPr>
      <t>Ikkemisligholdte lån og værdipapirer:</t>
    </r>
  </si>
  <si>
    <r>
      <rPr>
        <i/>
        <sz val="11"/>
        <rFont val="Calibri"/>
        <family val="2"/>
        <scheme val="minor"/>
      </rPr>
      <t>Værdipapirfinansieringstransaktioner, der ikke er misligholdt, med finansielle kunder, og som er sikret ved likvide aktiver af høj kvalitet på niveau 1, der er underlagt et haircut på 0 %</t>
    </r>
  </si>
  <si>
    <r>
      <rPr>
        <i/>
        <sz val="11"/>
        <color theme="1"/>
        <rFont val="Calibri"/>
        <family val="2"/>
        <scheme val="minor"/>
      </rPr>
      <t>Værdipapirfinansieringstransaktioner med finansielle kunder, der ikke er misligholdt, og som er sikret ved andre aktiver og lån og forskud til finansieringsinstitutter</t>
    </r>
  </si>
  <si>
    <r>
      <rPr>
        <i/>
        <sz val="11"/>
        <color theme="1"/>
        <rFont val="Calibri"/>
        <family val="2"/>
        <scheme val="minor"/>
      </rPr>
      <t>Lån, der ikke er misligholdt, til ikkefinansielle erhvervskunder, til detailkunder og små erhvervskunder og til stater og offentlige enheder, heraf:</t>
    </r>
  </si>
  <si>
    <r>
      <rPr>
        <i/>
        <sz val="11"/>
        <color theme="1"/>
        <rFont val="Calibri"/>
        <family val="2"/>
        <scheme val="minor"/>
      </rPr>
      <t>Med en risikovægt på mindre end eller lig med 35 % i henhold til Basel II-standardmetoden for kreditrisiko</t>
    </r>
  </si>
  <si>
    <r>
      <rPr>
        <i/>
        <sz val="11"/>
        <color theme="1"/>
        <rFont val="Calibri"/>
        <family val="2"/>
        <scheme val="minor"/>
      </rPr>
      <t>Ikkemisligholdte realkreditlån i beboelsesejendomme, heraf:</t>
    </r>
    <r>
      <rPr>
        <i/>
        <sz val="11"/>
        <color theme="1"/>
        <rFont val="Calibri"/>
        <family val="2"/>
        <scheme val="minor"/>
      </rPr>
      <t xml:space="preserve"> </t>
    </r>
  </si>
  <si>
    <r>
      <rPr>
        <i/>
        <sz val="11"/>
        <color theme="1"/>
        <rFont val="Calibri"/>
        <family val="2"/>
        <scheme val="minor"/>
      </rPr>
      <t>Andre lån og værdipapirer, der ikke er misligholdt, og som ikke kan betragtes som likvide aktiver af høj kvalitet, herunder børsnoterede aktier og balanceførte handelsfinansieringsprodukter</t>
    </r>
  </si>
  <si>
    <r>
      <rPr>
        <sz val="11"/>
        <color theme="1"/>
        <rFont val="Calibri"/>
        <family val="2"/>
        <scheme val="minor"/>
      </rPr>
      <t>Indbyrdes afhængige aktiver</t>
    </r>
  </si>
  <si>
    <r>
      <rPr>
        <sz val="11"/>
        <color theme="1"/>
        <rFont val="Calibri"/>
        <family val="2"/>
        <scheme val="minor"/>
      </rPr>
      <t>Andre aktiver:</t>
    </r>
    <r>
      <rPr>
        <sz val="11"/>
        <color theme="1"/>
        <rFont val="Calibri"/>
        <family val="2"/>
        <scheme val="minor"/>
      </rPr>
      <t xml:space="preserve"> </t>
    </r>
  </si>
  <si>
    <r>
      <rPr>
        <i/>
        <sz val="11"/>
        <color theme="1"/>
        <rFont val="Calibri"/>
        <family val="2"/>
        <scheme val="minor"/>
      </rPr>
      <t>Fysisk handlede råvarer</t>
    </r>
  </si>
  <si>
    <r>
      <rPr>
        <i/>
        <sz val="11"/>
        <color theme="1"/>
        <rFont val="Calibri"/>
        <family val="2"/>
        <scheme val="minor"/>
      </rPr>
      <t>Aktiver stillet som initialmargen for derivatkontrakter og bidrag til CCP'ers misligholdelsesfonde</t>
    </r>
  </si>
  <si>
    <r>
      <rPr>
        <i/>
        <sz val="11"/>
        <color theme="1"/>
        <rFont val="Calibri"/>
        <family val="2"/>
        <scheme val="minor"/>
      </rPr>
      <t>NSFR-derivataktiver</t>
    </r>
    <r>
      <rPr>
        <sz val="11"/>
        <color theme="1"/>
        <rFont val="Calibri"/>
        <family val="2"/>
        <scheme val="minor"/>
      </rPr>
      <t> </t>
    </r>
  </si>
  <si>
    <r>
      <rPr>
        <i/>
        <sz val="11"/>
        <color theme="1"/>
        <rFont val="Calibri"/>
        <family val="2"/>
        <scheme val="minor"/>
      </rPr>
      <t>NSFR-derivatforpligtelser før fradrag af stillet variationsmargen</t>
    </r>
    <r>
      <rPr>
        <i/>
        <sz val="11"/>
        <color theme="1"/>
        <rFont val="Calibri"/>
        <family val="2"/>
        <scheme val="minor"/>
      </rPr>
      <t xml:space="preserve"> </t>
    </r>
  </si>
  <si>
    <r>
      <rPr>
        <i/>
        <sz val="11"/>
        <color theme="1"/>
        <rFont val="Calibri"/>
        <family val="2"/>
        <scheme val="minor"/>
      </rPr>
      <t>Alle øvrige aktiver, der ikke indgår i ovenstående kategorier</t>
    </r>
  </si>
  <si>
    <r>
      <rPr>
        <sz val="11"/>
        <color theme="1"/>
        <rFont val="Calibri"/>
        <family val="2"/>
        <scheme val="minor"/>
      </rPr>
      <t>Ikkebalanceførte poster</t>
    </r>
  </si>
  <si>
    <r>
      <rPr>
        <b/>
        <sz val="11"/>
        <color theme="1"/>
        <rFont val="Calibri"/>
        <family val="2"/>
        <scheme val="minor"/>
      </rPr>
      <t>Krævet stabil finansiering i alt</t>
    </r>
  </si>
  <si>
    <r>
      <rPr>
        <b/>
        <sz val="11"/>
        <color theme="1"/>
        <rFont val="Calibri"/>
        <family val="2"/>
        <scheme val="minor"/>
      </rPr>
      <t>Net stable funding ratio (%)</t>
    </r>
  </si>
  <si>
    <r>
      <rPr>
        <sz val="8.5"/>
        <color theme="1"/>
        <rFont val="Segoe UI"/>
        <family val="2"/>
      </rPr>
      <t>a</t>
    </r>
  </si>
  <si>
    <r>
      <rPr>
        <sz val="8.5"/>
        <color theme="1"/>
        <rFont val="Segoe UI"/>
        <family val="2"/>
      </rPr>
      <t>b</t>
    </r>
  </si>
  <si>
    <r>
      <rPr>
        <sz val="8.5"/>
        <color theme="1"/>
        <rFont val="Segoe UI"/>
        <family val="2"/>
      </rPr>
      <t>c</t>
    </r>
  </si>
  <si>
    <r>
      <rPr>
        <sz val="8.5"/>
        <color theme="1"/>
        <rFont val="Segoe UI"/>
        <family val="2"/>
      </rPr>
      <t>d</t>
    </r>
  </si>
  <si>
    <r>
      <rPr>
        <sz val="8.5"/>
        <color theme="1"/>
        <rFont val="Segoe UI"/>
        <family val="2"/>
      </rPr>
      <t>e</t>
    </r>
  </si>
  <si>
    <r>
      <rPr>
        <sz val="8.5"/>
        <color theme="1"/>
        <rFont val="Segoe UI"/>
        <family val="2"/>
      </rPr>
      <t>f</t>
    </r>
  </si>
  <si>
    <r>
      <rPr>
        <sz val="8.5"/>
        <color theme="1"/>
        <rFont val="Segoe UI"/>
        <family val="2"/>
      </rPr>
      <t>g</t>
    </r>
  </si>
  <si>
    <r>
      <rPr>
        <sz val="8.5"/>
        <color theme="1"/>
        <rFont val="Segoe UI"/>
        <family val="2"/>
      </rPr>
      <t>h</t>
    </r>
  </si>
  <si>
    <r>
      <rPr>
        <sz val="8.5"/>
        <color theme="1"/>
        <rFont val="Segoe UI"/>
        <family val="2"/>
      </rPr>
      <t>i</t>
    </r>
  </si>
  <si>
    <r>
      <rPr>
        <sz val="8.5"/>
        <color theme="1"/>
        <rFont val="Segoe UI"/>
        <family val="2"/>
      </rPr>
      <t>j</t>
    </r>
  </si>
  <si>
    <r>
      <rPr>
        <sz val="8.5"/>
        <color theme="1"/>
        <rFont val="Segoe UI"/>
        <family val="2"/>
      </rPr>
      <t>k</t>
    </r>
  </si>
  <si>
    <r>
      <rPr>
        <sz val="8.5"/>
        <color theme="1"/>
        <rFont val="Segoe UI"/>
        <family val="2"/>
      </rPr>
      <t>l</t>
    </r>
  </si>
  <si>
    <r>
      <rPr>
        <sz val="8.5"/>
        <color theme="1"/>
        <rFont val="Segoe UI"/>
        <family val="2"/>
      </rPr>
      <t>m</t>
    </r>
  </si>
  <si>
    <r>
      <rPr>
        <sz val="8.5"/>
        <color theme="1"/>
        <rFont val="Segoe UI"/>
        <family val="2"/>
      </rPr>
      <t>n</t>
    </r>
  </si>
  <si>
    <r>
      <rPr>
        <sz val="8.5"/>
        <color theme="1"/>
        <rFont val="Segoe UI"/>
        <family val="2"/>
      </rPr>
      <t>o</t>
    </r>
  </si>
  <si>
    <r>
      <rPr>
        <sz val="8.5"/>
        <color theme="1"/>
        <rFont val="Segoe UI"/>
        <family val="2"/>
      </rPr>
      <t>Regnskabsmæssig bruttoværdi/nominel værdi</t>
    </r>
  </si>
  <si>
    <r>
      <rPr>
        <sz val="8.5"/>
        <color theme="1"/>
        <rFont val="Segoe UI"/>
        <family val="2"/>
      </rPr>
      <t>Akkumulerede værdiforringelser, akkumulerede negative ændringer i dagsværdi på grund af kreditrisiko og hensættelser</t>
    </r>
  </si>
  <si>
    <r>
      <rPr>
        <sz val="8.5"/>
        <color theme="1"/>
        <rFont val="Segoe UI"/>
        <family val="2"/>
      </rPr>
      <t>Akkumulerede delvise afskrivninger</t>
    </r>
  </si>
  <si>
    <r>
      <rPr>
        <sz val="8.5"/>
        <color theme="1"/>
        <rFont val="Segoe UI"/>
        <family val="2"/>
      </rPr>
      <t>Sikkerhedsstillelser og modtagne finansielle garantier</t>
    </r>
  </si>
  <si>
    <r>
      <rPr>
        <sz val="8.5"/>
        <color theme="1"/>
        <rFont val="Segoe UI"/>
        <family val="2"/>
      </rPr>
      <t>Ikkemisligholdte eksponeringer</t>
    </r>
  </si>
  <si>
    <r>
      <rPr>
        <sz val="8.5"/>
        <color theme="1"/>
        <rFont val="Segoe UI"/>
        <family val="2"/>
      </rPr>
      <t>Misligholdte eksponeringer</t>
    </r>
  </si>
  <si>
    <r>
      <rPr>
        <sz val="8.5"/>
        <color theme="1"/>
        <rFont val="Segoe UI"/>
        <family val="2"/>
      </rPr>
      <t>Ikkemisligholdte eksponeringer – akkumulerede værdiforringelser og hensættelser</t>
    </r>
  </si>
  <si>
    <r>
      <rPr>
        <sz val="8.5"/>
        <color theme="1"/>
        <rFont val="Segoe UI"/>
        <family val="2"/>
      </rPr>
      <t>Misligholdte eksponeringer – akkumulerede værdiforringelser, akkumulerede negative ændringer i dagsværdi på grund af kreditrisiko og hensættelser</t>
    </r>
    <r>
      <rPr>
        <sz val="8.5"/>
        <color theme="1"/>
        <rFont val="Segoe UI"/>
        <family val="2"/>
      </rPr>
      <t xml:space="preserve"> </t>
    </r>
  </si>
  <si>
    <r>
      <rPr>
        <sz val="8.5"/>
        <color theme="1"/>
        <rFont val="Segoe UI"/>
        <family val="2"/>
      </rPr>
      <t>På ikkemisligholdte eksponeringer</t>
    </r>
  </si>
  <si>
    <r>
      <rPr>
        <sz val="8.5"/>
        <color theme="1"/>
        <rFont val="Segoe UI"/>
        <family val="2"/>
      </rPr>
      <t>På misligholdte eksponeringer</t>
    </r>
  </si>
  <si>
    <r>
      <rPr>
        <sz val="8.5"/>
        <color theme="1"/>
        <rFont val="Segoe UI"/>
        <family val="2"/>
      </rPr>
      <t>Heraf fase 1</t>
    </r>
  </si>
  <si>
    <r>
      <rPr>
        <sz val="8.5"/>
        <color theme="1"/>
        <rFont val="Segoe UI"/>
        <family val="2"/>
      </rPr>
      <t>Heraf fase 2</t>
    </r>
  </si>
  <si>
    <r>
      <rPr>
        <sz val="8.5"/>
        <color theme="1"/>
        <rFont val="Segoe UI"/>
        <family val="2"/>
      </rPr>
      <t>Heraf fase 3</t>
    </r>
  </si>
  <si>
    <r>
      <rPr>
        <sz val="8.5"/>
        <color theme="1"/>
        <rFont val="Segoe UI"/>
        <family val="2"/>
      </rPr>
      <t>005</t>
    </r>
  </si>
  <si>
    <r>
      <rPr>
        <sz val="8.5"/>
        <color theme="1"/>
        <rFont val="Segoe UI"/>
        <family val="2"/>
      </rPr>
      <t>Kassebeholdninger i centralbanker og andre anfordringsindskud</t>
    </r>
  </si>
  <si>
    <r>
      <rPr>
        <sz val="8.5"/>
        <color theme="1"/>
        <rFont val="Segoe UI"/>
        <family val="2"/>
      </rPr>
      <t>010</t>
    </r>
  </si>
  <si>
    <r>
      <rPr>
        <sz val="8.5"/>
        <color theme="1"/>
        <rFont val="Segoe UI"/>
        <family val="2"/>
      </rPr>
      <t>Lån og forskud</t>
    </r>
  </si>
  <si>
    <r>
      <rPr>
        <i/>
        <sz val="8"/>
        <color theme="1"/>
        <rFont val="Segoe UI"/>
        <family val="2"/>
      </rPr>
      <t>020</t>
    </r>
  </si>
  <si>
    <r>
      <rPr>
        <i/>
        <sz val="8"/>
        <color theme="1"/>
        <rFont val="Segoe UI"/>
        <family val="2"/>
      </rPr>
      <t>Centralbanker</t>
    </r>
  </si>
  <si>
    <r>
      <rPr>
        <i/>
        <sz val="8"/>
        <color theme="1"/>
        <rFont val="Segoe UI"/>
        <family val="2"/>
      </rPr>
      <t>030</t>
    </r>
  </si>
  <si>
    <r>
      <rPr>
        <i/>
        <sz val="8"/>
        <color theme="1"/>
        <rFont val="Segoe UI"/>
        <family val="2"/>
      </rPr>
      <t>Centralregeringer</t>
    </r>
  </si>
  <si>
    <r>
      <rPr>
        <i/>
        <sz val="8"/>
        <color theme="1"/>
        <rFont val="Segoe UI"/>
        <family val="2"/>
      </rPr>
      <t>040</t>
    </r>
  </si>
  <si>
    <r>
      <rPr>
        <i/>
        <sz val="8"/>
        <color theme="1"/>
        <rFont val="Segoe UI"/>
        <family val="2"/>
      </rPr>
      <t>Kreditinstitutter</t>
    </r>
  </si>
  <si>
    <r>
      <rPr>
        <i/>
        <sz val="8"/>
        <color theme="1"/>
        <rFont val="Segoe UI"/>
        <family val="2"/>
      </rPr>
      <t>050</t>
    </r>
  </si>
  <si>
    <r>
      <rPr>
        <i/>
        <sz val="8"/>
        <color theme="1"/>
        <rFont val="Segoe UI"/>
        <family val="2"/>
      </rPr>
      <t>Andre finansielle selskaber</t>
    </r>
  </si>
  <si>
    <r>
      <rPr>
        <i/>
        <sz val="8"/>
        <color theme="1"/>
        <rFont val="Segoe UI"/>
        <family val="2"/>
      </rPr>
      <t>060</t>
    </r>
  </si>
  <si>
    <r>
      <rPr>
        <i/>
        <sz val="8"/>
        <color theme="1"/>
        <rFont val="Segoe UI"/>
        <family val="2"/>
      </rPr>
      <t>Ikkefinansielle selskaber</t>
    </r>
  </si>
  <si>
    <r>
      <rPr>
        <i/>
        <sz val="8"/>
        <color theme="1"/>
        <rFont val="Segoe UI"/>
        <family val="2"/>
      </rPr>
      <t>070</t>
    </r>
  </si>
  <si>
    <r>
      <rPr>
        <i/>
        <sz val="8"/>
        <color theme="1"/>
        <rFont val="Segoe UI"/>
        <family val="2"/>
      </rPr>
      <t>080</t>
    </r>
  </si>
  <si>
    <r>
      <rPr>
        <i/>
        <sz val="8"/>
        <color theme="1"/>
        <rFont val="Segoe UI"/>
        <family val="2"/>
      </rPr>
      <t>Husholdninger</t>
    </r>
  </si>
  <si>
    <r>
      <rPr>
        <sz val="8.5"/>
        <color theme="1"/>
        <rFont val="Segoe UI"/>
        <family val="2"/>
      </rPr>
      <t>090</t>
    </r>
  </si>
  <si>
    <r>
      <rPr>
        <i/>
        <sz val="8"/>
        <color theme="1"/>
        <rFont val="Segoe UI"/>
        <family val="2"/>
      </rPr>
      <t>100</t>
    </r>
  </si>
  <si>
    <r>
      <rPr>
        <b/>
        <i/>
        <sz val="8.5"/>
        <color theme="1"/>
        <rFont val="Segoe UI"/>
        <family val="2"/>
      </rPr>
      <t>I alt</t>
    </r>
  </si>
  <si>
    <t>Husholdninger</t>
  </si>
  <si>
    <r>
      <rPr>
        <sz val="11"/>
        <color theme="1"/>
        <rFont val="Calibri"/>
        <family val="2"/>
        <scheme val="minor"/>
      </rPr>
      <t>Nettoeksponeringsværdi</t>
    </r>
  </si>
  <si>
    <r>
      <rPr>
        <sz val="11"/>
        <color theme="1"/>
        <rFont val="Calibri"/>
        <family val="2"/>
        <scheme val="minor"/>
      </rPr>
      <t>På anfordring</t>
    </r>
  </si>
  <si>
    <r>
      <rPr>
        <sz val="11"/>
        <color theme="1"/>
        <rFont val="Calibri"/>
        <family val="2"/>
        <scheme val="minor"/>
      </rPr>
      <t>&lt;= 1 år</t>
    </r>
  </si>
  <si>
    <r>
      <rPr>
        <sz val="11"/>
        <color theme="1"/>
        <rFont val="Calibri"/>
        <family val="2"/>
        <scheme val="minor"/>
      </rPr>
      <t>&gt; 1 år &lt;= 5 år</t>
    </r>
  </si>
  <si>
    <r>
      <rPr>
        <sz val="11"/>
        <color theme="1"/>
        <rFont val="Calibri"/>
        <family val="2"/>
        <scheme val="minor"/>
      </rPr>
      <t>&gt; 5 år</t>
    </r>
  </si>
  <si>
    <r>
      <rPr>
        <sz val="11"/>
        <color theme="1"/>
        <rFont val="Calibri"/>
        <family val="2"/>
        <scheme val="minor"/>
      </rPr>
      <t>Ingen fastsat løbetid</t>
    </r>
  </si>
  <si>
    <r>
      <rPr>
        <sz val="11"/>
        <color theme="1"/>
        <rFont val="Calibri"/>
        <family val="2"/>
        <scheme val="minor"/>
      </rPr>
      <t>I alt</t>
    </r>
  </si>
  <si>
    <r>
      <rPr>
        <sz val="11"/>
        <rFont val="Calibri"/>
        <family val="2"/>
        <scheme val="minor"/>
      </rPr>
      <t>Lån og forskud</t>
    </r>
  </si>
  <si>
    <r>
      <rPr>
        <sz val="11"/>
        <rFont val="Calibri"/>
        <family val="2"/>
        <scheme val="minor"/>
      </rPr>
      <t>Gældsinstrumenter</t>
    </r>
  </si>
  <si>
    <r>
      <rPr>
        <b/>
        <i/>
        <sz val="11"/>
        <rFont val="Calibri"/>
        <family val="2"/>
        <scheme val="minor"/>
      </rPr>
      <t>I alt</t>
    </r>
  </si>
  <si>
    <r>
      <rPr>
        <sz val="8.5"/>
        <rFont val="Segoe UI"/>
        <family val="2"/>
      </rPr>
      <t>a</t>
    </r>
  </si>
  <si>
    <r>
      <rPr>
        <sz val="8.5"/>
        <rFont val="Segoe UI"/>
        <family val="2"/>
      </rPr>
      <t>Regnskabsmæssig bruttoværdi</t>
    </r>
    <r>
      <rPr>
        <sz val="8.5"/>
        <rFont val="Segoe UI"/>
        <family val="2"/>
      </rPr>
      <t xml:space="preserve">               </t>
    </r>
  </si>
  <si>
    <r>
      <rPr>
        <b/>
        <sz val="8.5"/>
        <rFont val="Segoe UI"/>
        <family val="2"/>
      </rPr>
      <t>010</t>
    </r>
  </si>
  <si>
    <r>
      <rPr>
        <b/>
        <sz val="8.5"/>
        <rFont val="Segoe UI"/>
        <family val="2"/>
      </rPr>
      <t>Oprindelig beholdning af misligholdte lån og forskud</t>
    </r>
  </si>
  <si>
    <r>
      <rPr>
        <sz val="8.5"/>
        <rFont val="Segoe UI"/>
        <family val="2"/>
      </rPr>
      <t>020</t>
    </r>
  </si>
  <si>
    <r>
      <rPr>
        <sz val="8.5"/>
        <rFont val="Segoe UI"/>
        <family val="2"/>
      </rPr>
      <t>Indgående pengestrømme til misligholdte porteføljer</t>
    </r>
  </si>
  <si>
    <r>
      <rPr>
        <sz val="8.5"/>
        <rFont val="Segoe UI"/>
        <family val="2"/>
      </rPr>
      <t>030</t>
    </r>
  </si>
  <si>
    <r>
      <rPr>
        <sz val="8.5"/>
        <rFont val="Segoe UI"/>
        <family val="2"/>
      </rPr>
      <t>Udgående pengestrømme fra misligholdte porteføljer</t>
    </r>
  </si>
  <si>
    <r>
      <rPr>
        <sz val="8.5"/>
        <rFont val="Segoe UI"/>
        <family val="2"/>
      </rPr>
      <t>040</t>
    </r>
  </si>
  <si>
    <r>
      <rPr>
        <sz val="8.5"/>
        <rFont val="Segoe UI"/>
        <family val="2"/>
      </rPr>
      <t>Udgående pengestrømme som følge af afskrivninger</t>
    </r>
  </si>
  <si>
    <r>
      <rPr>
        <sz val="8.5"/>
        <rFont val="Segoe UI"/>
        <family val="2"/>
      </rPr>
      <t>050</t>
    </r>
  </si>
  <si>
    <r>
      <rPr>
        <sz val="8.5"/>
        <rFont val="Segoe UI"/>
        <family val="2"/>
      </rPr>
      <t>Udgående pengestrøm, andre situationer</t>
    </r>
  </si>
  <si>
    <r>
      <rPr>
        <b/>
        <sz val="8.5"/>
        <rFont val="Segoe UI"/>
        <family val="2"/>
      </rPr>
      <t>060</t>
    </r>
  </si>
  <si>
    <r>
      <rPr>
        <b/>
        <sz val="8.5"/>
        <rFont val="Segoe UI"/>
        <family val="2"/>
      </rPr>
      <t>Slutbeholdning af misligholdte lån og forskud</t>
    </r>
  </si>
  <si>
    <r>
      <rPr>
        <sz val="8.5"/>
        <color theme="1"/>
        <rFont val="Segoe UI"/>
        <family val="2"/>
      </rPr>
      <t>080</t>
    </r>
  </si>
  <si>
    <r>
      <rPr>
        <sz val="8.5"/>
        <color theme="1"/>
        <rFont val="Segoe UI"/>
        <family val="2"/>
      </rPr>
      <t>Gældsværdipapirer</t>
    </r>
  </si>
  <si>
    <r>
      <rPr>
        <sz val="8.5"/>
        <color theme="1"/>
        <rFont val="Segoe UI"/>
        <family val="2"/>
      </rPr>
      <t>Afgivne lånetilsagn</t>
    </r>
  </si>
  <si>
    <r>
      <rPr>
        <sz val="8.5"/>
        <color theme="1"/>
        <rFont val="Segoe UI"/>
        <family val="2"/>
      </rPr>
      <t>Regnskabsmæssig bruttoværdi/nominel værdi af eksponeringer med kreditlempelser</t>
    </r>
  </si>
  <si>
    <r>
      <rPr>
        <sz val="8.5"/>
        <color rgb="FF000000"/>
        <rFont val="Segoe UI"/>
        <family val="2"/>
      </rPr>
      <t>Akkumulerede værdiforringelser, akkumulerede negative ændringer i dagsværdi på grund af kreditrisiko og hensættelser</t>
    </r>
  </si>
  <si>
    <r>
      <rPr>
        <sz val="8.5"/>
        <color theme="1"/>
        <rFont val="Segoe UI"/>
        <family val="2"/>
      </rPr>
      <t>Sikkerhedsstillelser og finansielle garantier modtaget for eksponeringer med kreditlempelser</t>
    </r>
  </si>
  <si>
    <r>
      <rPr>
        <sz val="8.5"/>
        <color rgb="FF000000"/>
        <rFont val="Segoe UI"/>
        <family val="2"/>
      </rPr>
      <t>Ikkemisligholdte eksponeringer med kreditlempelser</t>
    </r>
  </si>
  <si>
    <r>
      <rPr>
        <sz val="8.5"/>
        <color theme="1"/>
        <rFont val="Segoe UI"/>
        <family val="2"/>
      </rPr>
      <t>Misligholdte eksponeringer med kreditlempelser</t>
    </r>
  </si>
  <si>
    <r>
      <rPr>
        <sz val="8.5"/>
        <color theme="1"/>
        <rFont val="Segoe UI"/>
        <family val="2"/>
      </rPr>
      <t>På ikkemisligholdte eksponeringer med kreditlempelser</t>
    </r>
  </si>
  <si>
    <r>
      <rPr>
        <sz val="8.5"/>
        <color theme="1"/>
        <rFont val="Segoe UI"/>
        <family val="2"/>
      </rPr>
      <t>På misligholdte eksponeringer med kreditlempelser</t>
    </r>
  </si>
  <si>
    <r>
      <rPr>
        <sz val="8.5"/>
        <color theme="1"/>
        <rFont val="Segoe UI"/>
        <family val="2"/>
      </rPr>
      <t>Heraf sikkerhedsstillelser og finansielle garantier modtaget for misligholdte eksponeringer med kreditlempelser</t>
    </r>
  </si>
  <si>
    <r>
      <rPr>
        <sz val="8.5"/>
        <color rgb="FF000000"/>
        <rFont val="Segoe UI"/>
        <family val="2"/>
      </rPr>
      <t>Heraf misligholdte</t>
    </r>
  </si>
  <si>
    <r>
      <rPr>
        <sz val="8.5"/>
        <color rgb="FF000000"/>
        <rFont val="Segoe UI"/>
        <family val="2"/>
      </rPr>
      <t>Heraf værdiforringede</t>
    </r>
  </si>
  <si>
    <r>
      <rPr>
        <sz val="8.5"/>
        <color theme="1"/>
        <rFont val="Segoe UI"/>
        <family val="2"/>
      </rPr>
      <t>f</t>
    </r>
    <r>
      <rPr>
        <sz val="8"/>
        <color theme="1"/>
        <rFont val="Calibri"/>
        <family val="2"/>
        <scheme val="minor"/>
      </rPr>
      <t> </t>
    </r>
  </si>
  <si>
    <r>
      <rPr>
        <sz val="8.5"/>
        <color theme="1"/>
        <rFont val="Segoe UI"/>
        <family val="2"/>
      </rPr>
      <t>Akkumuleret værdiforringelse</t>
    </r>
  </si>
  <si>
    <r>
      <rPr>
        <sz val="8.5"/>
        <color theme="1"/>
        <rFont val="Segoe UI"/>
        <family val="2"/>
      </rPr>
      <t>Hensættelser vedrørende ikkebalanceførte afgivne tilsagn og finansielle garantier</t>
    </r>
  </si>
  <si>
    <r>
      <rPr>
        <sz val="8.5"/>
        <color theme="1"/>
        <rFont val="Segoe UI"/>
        <family val="2"/>
      </rPr>
      <t>Akkumulerede negative ændringer i dagsværdi på grund af kreditrisiko vedrørende misligholdte eksponeringer</t>
    </r>
  </si>
  <si>
    <r>
      <rPr>
        <sz val="8.5"/>
        <color theme="1"/>
        <rFont val="Segoe UI"/>
        <family val="2"/>
      </rPr>
      <t>Heraf misligholdte eksponeringer</t>
    </r>
  </si>
  <si>
    <r>
      <rPr>
        <sz val="8.5"/>
        <color theme="1"/>
        <rFont val="Segoe UI"/>
        <family val="2"/>
      </rPr>
      <t>Heraf eksponeringer, der testes for værdiforringelse</t>
    </r>
  </si>
  <si>
    <r>
      <rPr>
        <sz val="8.5"/>
        <color theme="1"/>
        <rFont val="Segoe UI"/>
        <family val="2"/>
      </rPr>
      <t>Heraf misligholdte</t>
    </r>
  </si>
  <si>
    <r>
      <rPr>
        <b/>
        <sz val="8.5"/>
        <color theme="1"/>
        <rFont val="Segoe UI"/>
        <family val="2"/>
      </rPr>
      <t>010</t>
    </r>
  </si>
  <si>
    <r>
      <rPr>
        <b/>
        <i/>
        <sz val="8.5"/>
        <color theme="1"/>
        <rFont val="Segoe UI"/>
        <family val="2"/>
      </rPr>
      <t>Balanceførte eksponeringer</t>
    </r>
  </si>
  <si>
    <r>
      <rPr>
        <b/>
        <i/>
        <sz val="8.5"/>
        <color theme="1"/>
        <rFont val="Segoe UI"/>
        <family val="2"/>
      </rPr>
      <t>Ikkebalanceførte eksponeringer</t>
    </r>
  </si>
  <si>
    <r>
      <rPr>
        <b/>
        <sz val="8.5"/>
        <color theme="1"/>
        <rFont val="Segoe UI"/>
        <family val="2"/>
      </rPr>
      <t>150</t>
    </r>
  </si>
  <si>
    <r>
      <rPr>
        <sz val="8.5"/>
        <color rgb="FF000000"/>
        <rFont val="Segoe UI"/>
        <family val="2"/>
      </rPr>
      <t>010</t>
    </r>
  </si>
  <si>
    <r>
      <rPr>
        <sz val="8.5"/>
        <color theme="1"/>
        <rFont val="Segoe UI"/>
        <family val="2"/>
      </rPr>
      <t>Materielle anlægsaktiver</t>
    </r>
  </si>
  <si>
    <r>
      <rPr>
        <sz val="8.5"/>
        <color rgb="FF000000"/>
        <rFont val="Segoe UI"/>
        <family val="2"/>
      </rPr>
      <t>020</t>
    </r>
  </si>
  <si>
    <r>
      <rPr>
        <sz val="8.5"/>
        <color theme="1"/>
        <rFont val="Segoe UI"/>
        <family val="2"/>
      </rPr>
      <t>Bortset fra immaterielle anlægsaktiver</t>
    </r>
  </si>
  <si>
    <r>
      <rPr>
        <i/>
        <sz val="8.5"/>
        <color rgb="FF000000"/>
        <rFont val="Segoe UI"/>
        <family val="2"/>
      </rPr>
      <t>030</t>
    </r>
  </si>
  <si>
    <r>
      <rPr>
        <i/>
        <sz val="8"/>
        <color theme="1"/>
        <rFont val="Segoe UI"/>
        <family val="2"/>
      </rPr>
      <t>Beboelsesejendomme</t>
    </r>
  </si>
  <si>
    <r>
      <rPr>
        <i/>
        <sz val="8.5"/>
        <color rgb="FF000000"/>
        <rFont val="Segoe UI"/>
        <family val="2"/>
      </rPr>
      <t>040</t>
    </r>
  </si>
  <si>
    <r>
      <rPr>
        <i/>
        <sz val="8"/>
        <color theme="1"/>
        <rFont val="Segoe UI"/>
        <family val="2"/>
      </rPr>
      <t>Erhvervsejendomme</t>
    </r>
  </si>
  <si>
    <r>
      <rPr>
        <i/>
        <sz val="8.5"/>
        <color rgb="FF000000"/>
        <rFont val="Segoe UI"/>
        <family val="2"/>
      </rPr>
      <t>050</t>
    </r>
  </si>
  <si>
    <r>
      <rPr>
        <i/>
        <sz val="8"/>
        <color theme="1"/>
        <rFont val="Segoe UI"/>
        <family val="2"/>
      </rPr>
      <t>Løsøre (køretøjer, skibe osv.)</t>
    </r>
  </si>
  <si>
    <r>
      <rPr>
        <i/>
        <sz val="8.5"/>
        <color rgb="FF000000"/>
        <rFont val="Segoe UI"/>
        <family val="2"/>
      </rPr>
      <t>060</t>
    </r>
  </si>
  <si>
    <r>
      <rPr>
        <i/>
        <sz val="8"/>
        <color theme="1"/>
        <rFont val="Segoe UI"/>
        <family val="2"/>
      </rPr>
      <t>Egenkapital- og gældsinstrumenter</t>
    </r>
  </si>
  <si>
    <r>
      <rPr>
        <i/>
        <sz val="8.5"/>
        <color rgb="FF000000"/>
        <rFont val="Segoe UI"/>
        <family val="2"/>
      </rPr>
      <t>070</t>
    </r>
  </si>
  <si>
    <r>
      <rPr>
        <i/>
        <sz val="8"/>
        <color theme="1"/>
        <rFont val="Segoe UI"/>
        <family val="2"/>
      </rPr>
      <t>Anden sikkerhedsstillelse</t>
    </r>
  </si>
  <si>
    <r>
      <rPr>
        <b/>
        <i/>
        <sz val="8.5"/>
        <color rgb="FF000000"/>
        <rFont val="Segoe UI"/>
        <family val="2"/>
      </rPr>
      <t>080</t>
    </r>
  </si>
  <si>
    <r>
      <rPr>
        <sz val="8.5"/>
        <color theme="1"/>
        <rFont val="Segoe UI"/>
        <family val="2"/>
      </rPr>
      <t>Sikkerhedsstillelse opnået gennem overtagelse</t>
    </r>
    <r>
      <rPr>
        <sz val="8.5"/>
        <color theme="1"/>
        <rFont val="Segoe UI"/>
        <family val="2"/>
      </rPr>
      <t xml:space="preserve"> </t>
    </r>
  </si>
  <si>
    <r>
      <rPr>
        <sz val="8.5"/>
        <color theme="1"/>
        <rFont val="Segoe UI"/>
        <family val="2"/>
      </rPr>
      <t>Værdi ved første indregning</t>
    </r>
  </si>
  <si>
    <r>
      <rPr>
        <sz val="8.5"/>
        <color theme="1"/>
        <rFont val="Segoe UI"/>
        <family val="2"/>
      </rPr>
      <t>Akkumulerede negative ændringer</t>
    </r>
  </si>
  <si>
    <r>
      <rPr>
        <b/>
        <sz val="11"/>
        <color rgb="FF000000"/>
        <rFont val="Segoe UI"/>
        <family val="2"/>
      </rPr>
      <t>Usikret regnskabsmæssig værdi</t>
    </r>
    <r>
      <rPr>
        <b/>
        <sz val="11"/>
        <color rgb="FF000000"/>
        <rFont val="Segoe UI"/>
        <family val="2"/>
      </rPr>
      <t xml:space="preserve"> </t>
    </r>
  </si>
  <si>
    <r>
      <rPr>
        <b/>
        <sz val="11"/>
        <color rgb="FF000000"/>
        <rFont val="Segoe UI"/>
        <family val="2"/>
      </rPr>
      <t>Sikret regnskabsmæssig værdi</t>
    </r>
  </si>
  <si>
    <r>
      <rPr>
        <sz val="11"/>
        <color rgb="FF000000"/>
        <rFont val="Segoe UI"/>
        <family val="2"/>
      </rPr>
      <t xml:space="preserve">Heraf </t>
    </r>
    <r>
      <rPr>
        <b/>
        <sz val="11"/>
        <color rgb="FF000000"/>
        <rFont val="Segoe UI"/>
        <family val="2"/>
      </rPr>
      <t>sikret ved sikkerhedsstillelse</t>
    </r>
    <r>
      <rPr>
        <b/>
        <sz val="11"/>
        <color rgb="FF000000"/>
        <rFont val="Segoe UI"/>
        <family val="2"/>
      </rPr>
      <t xml:space="preserve"> </t>
    </r>
  </si>
  <si>
    <r>
      <rPr>
        <sz val="11"/>
        <color rgb="FF000000"/>
        <rFont val="Segoe UI"/>
        <family val="2"/>
      </rPr>
      <t xml:space="preserve">Heraf </t>
    </r>
    <r>
      <rPr>
        <b/>
        <sz val="11"/>
        <color rgb="FF000000"/>
        <rFont val="Segoe UI"/>
        <family val="2"/>
      </rPr>
      <t>sikret ved finansielle garantier</t>
    </r>
  </si>
  <si>
    <r>
      <rPr>
        <sz val="11"/>
        <color rgb="FF000000"/>
        <rFont val="Segoe UI"/>
        <family val="2"/>
      </rPr>
      <t xml:space="preserve">Heraf </t>
    </r>
    <r>
      <rPr>
        <b/>
        <sz val="11"/>
        <color rgb="FF000000"/>
        <rFont val="Segoe UI"/>
        <family val="2"/>
      </rPr>
      <t>sikret ved kreditderivater</t>
    </r>
  </si>
  <si>
    <r>
      <rPr>
        <sz val="11"/>
        <color rgb="FF000000"/>
        <rFont val="Segoe UI"/>
        <family val="2"/>
      </rPr>
      <t>a</t>
    </r>
  </si>
  <si>
    <r>
      <rPr>
        <sz val="11"/>
        <color rgb="FF000000"/>
        <rFont val="Segoe UI"/>
        <family val="2"/>
      </rPr>
      <t>b</t>
    </r>
  </si>
  <si>
    <r>
      <rPr>
        <sz val="11"/>
        <color rgb="FF000000"/>
        <rFont val="Segoe UI"/>
        <family val="2"/>
      </rPr>
      <t>c</t>
    </r>
  </si>
  <si>
    <r>
      <rPr>
        <sz val="11"/>
        <color rgb="FF000000"/>
        <rFont val="Segoe UI"/>
        <family val="2"/>
      </rPr>
      <t>d</t>
    </r>
  </si>
  <si>
    <r>
      <rPr>
        <sz val="11"/>
        <color rgb="FF000000"/>
        <rFont val="Segoe UI"/>
        <family val="2"/>
      </rPr>
      <t>e</t>
    </r>
  </si>
  <si>
    <r>
      <rPr>
        <sz val="11"/>
        <color rgb="FF000000"/>
        <rFont val="Segoe UI"/>
        <family val="2"/>
      </rPr>
      <t>Lån og forskud</t>
    </r>
  </si>
  <si>
    <r>
      <rPr>
        <sz val="11"/>
        <color rgb="FF000000"/>
        <rFont val="Segoe UI"/>
        <family val="2"/>
      </rPr>
      <t xml:space="preserve"> </t>
    </r>
  </si>
  <si>
    <r>
      <rPr>
        <sz val="11"/>
        <color rgb="FF000000"/>
        <rFont val="Segoe UI"/>
        <family val="2"/>
      </rPr>
      <t>Gældsinstrumenter</t>
    </r>
    <r>
      <rPr>
        <sz val="11"/>
        <color rgb="FF000000"/>
        <rFont val="Segoe UI"/>
        <family val="2"/>
      </rPr>
      <t xml:space="preserve"> </t>
    </r>
  </si>
  <si>
    <r>
      <rPr>
        <sz val="11"/>
        <color rgb="FF000000"/>
        <rFont val="Segoe UI"/>
        <family val="2"/>
      </rPr>
      <t>  </t>
    </r>
  </si>
  <si>
    <r>
      <rPr>
        <sz val="11"/>
        <color rgb="FF000000"/>
        <rFont val="Segoe UI"/>
        <family val="2"/>
      </rPr>
      <t>I alt</t>
    </r>
  </si>
  <si>
    <r>
      <rPr>
        <i/>
        <sz val="11"/>
        <rFont val="Segoe UI"/>
        <family val="2"/>
      </rPr>
      <t xml:space="preserve">     </t>
    </r>
    <r>
      <rPr>
        <i/>
        <sz val="11"/>
        <rFont val="Segoe UI"/>
        <family val="2"/>
      </rPr>
      <t>Heraf misligholdte eksponeringer</t>
    </r>
  </si>
  <si>
    <r>
      <rPr>
        <sz val="11"/>
        <rFont val="Segoe UI"/>
        <family val="2"/>
      </rPr>
      <t>EU-5</t>
    </r>
  </si>
  <si>
    <r>
      <rPr>
        <i/>
        <sz val="11"/>
        <rFont val="Segoe UI"/>
        <family val="2"/>
      </rPr>
      <t xml:space="preserve">            </t>
    </r>
    <r>
      <rPr>
        <i/>
        <sz val="11"/>
        <rFont val="Segoe UI"/>
        <family val="2"/>
      </rPr>
      <t>Heraf misligholdte</t>
    </r>
    <r>
      <rPr>
        <i/>
        <sz val="11"/>
        <rFont val="Segoe UI"/>
        <family val="2"/>
      </rPr>
      <t xml:space="preserve"> </t>
    </r>
  </si>
  <si>
    <r>
      <rPr>
        <b/>
        <sz val="11"/>
        <color theme="1"/>
        <rFont val="Calibri"/>
        <family val="2"/>
        <scheme val="minor"/>
      </rPr>
      <t xml:space="preserve"> </t>
    </r>
    <r>
      <rPr>
        <b/>
        <sz val="11"/>
        <color theme="1"/>
        <rFont val="Calibri"/>
        <family val="2"/>
        <scheme val="minor"/>
      </rPr>
      <t>Eksponeringsklasser</t>
    </r>
  </si>
  <si>
    <r>
      <rPr>
        <b/>
        <sz val="11"/>
        <color theme="1"/>
        <rFont val="Calibri"/>
        <family val="2"/>
        <scheme val="minor"/>
      </rPr>
      <t>Eksponeringer inden kreditkonvertingsfaktorer og inden kreditrisikoreduktionsteknikker</t>
    </r>
  </si>
  <si>
    <r>
      <rPr>
        <b/>
        <sz val="11"/>
        <color theme="1"/>
        <rFont val="Calibri"/>
        <family val="2"/>
        <scheme val="minor"/>
      </rPr>
      <t>Eksponeringer efter konverteringsfaktorer og efter kreditrisikoreduktionsteknikker</t>
    </r>
  </si>
  <si>
    <r>
      <rPr>
        <b/>
        <sz val="11"/>
        <rFont val="Calibri"/>
        <family val="2"/>
        <scheme val="minor"/>
      </rPr>
      <t>Risikovægtede aktiver og densitet af risikovægtede aktiver</t>
    </r>
  </si>
  <si>
    <r>
      <rPr>
        <b/>
        <sz val="11"/>
        <color theme="1"/>
        <rFont val="Calibri"/>
        <family val="2"/>
        <scheme val="minor"/>
      </rPr>
      <t>Balanceførte eksponeringer</t>
    </r>
  </si>
  <si>
    <r>
      <rPr>
        <b/>
        <sz val="11"/>
        <color theme="1"/>
        <rFont val="Calibri"/>
        <family val="2"/>
        <scheme val="minor"/>
      </rPr>
      <t>Ikkebalanceførte eksponeringer</t>
    </r>
  </si>
  <si>
    <r>
      <rPr>
        <b/>
        <sz val="11"/>
        <rFont val="Calibri"/>
        <family val="2"/>
        <scheme val="minor"/>
      </rPr>
      <t>Risikovægtede eksponeringer</t>
    </r>
  </si>
  <si>
    <r>
      <rPr>
        <b/>
        <sz val="11"/>
        <rFont val="Calibri"/>
        <family val="2"/>
        <scheme val="minor"/>
      </rPr>
      <t>Densitet af risikovægtede eksponeringer (%)</t>
    </r>
    <r>
      <rPr>
        <b/>
        <sz val="11"/>
        <rFont val="Calibri"/>
        <family val="2"/>
        <scheme val="minor"/>
      </rPr>
      <t xml:space="preserve"> </t>
    </r>
  </si>
  <si>
    <r>
      <rPr>
        <sz val="11"/>
        <color rgb="FF000000"/>
        <rFont val="Calibri"/>
        <family val="2"/>
      </rPr>
      <t>Centralregeringer eller centralbanker</t>
    </r>
  </si>
  <si>
    <r>
      <rPr>
        <sz val="11"/>
        <rFont val="Calibri"/>
        <family val="2"/>
      </rPr>
      <t>Offentlige enheder, der ikke er centralregeringer</t>
    </r>
    <r>
      <rPr>
        <sz val="11"/>
        <rFont val="Calibri"/>
        <family val="2"/>
      </rPr>
      <t xml:space="preserve"> </t>
    </r>
  </si>
  <si>
    <r>
      <rPr>
        <sz val="8.5"/>
        <color rgb="FF000000"/>
        <rFont val="Calibri"/>
        <family val="2"/>
      </rPr>
      <t>EU 2a</t>
    </r>
  </si>
  <si>
    <r>
      <rPr>
        <sz val="11"/>
        <rFont val="Calibri"/>
        <family val="2"/>
      </rPr>
      <t xml:space="preserve">    </t>
    </r>
    <r>
      <rPr>
        <sz val="11"/>
        <rFont val="Calibri"/>
        <family val="2"/>
      </rPr>
      <t>Regionale eller lokale myndigheder</t>
    </r>
  </si>
  <si>
    <r>
      <rPr>
        <sz val="8.5"/>
        <color rgb="FF000000"/>
        <rFont val="Calibri"/>
        <family val="2"/>
      </rPr>
      <t>EU 2b</t>
    </r>
  </si>
  <si>
    <r>
      <rPr>
        <sz val="11"/>
        <rFont val="Calibri"/>
        <family val="2"/>
      </rPr>
      <t xml:space="preserve">    </t>
    </r>
    <r>
      <rPr>
        <sz val="11"/>
        <rFont val="Calibri"/>
        <family val="2"/>
      </rPr>
      <t>Offentlige enheder</t>
    </r>
  </si>
  <si>
    <r>
      <rPr>
        <sz val="11"/>
        <rFont val="Calibri"/>
        <family val="2"/>
      </rPr>
      <t>Multilaterale udviklingsbanker</t>
    </r>
  </si>
  <si>
    <r>
      <rPr>
        <sz val="8.5"/>
        <color rgb="FF000000"/>
        <rFont val="Calibri"/>
        <family val="2"/>
      </rPr>
      <t>EU 3a</t>
    </r>
  </si>
  <si>
    <r>
      <rPr>
        <sz val="11"/>
        <rFont val="Calibri"/>
        <family val="2"/>
      </rPr>
      <t>Internationale organisationer</t>
    </r>
  </si>
  <si>
    <r>
      <rPr>
        <sz val="11"/>
        <rFont val="Calibri"/>
        <family val="2"/>
      </rPr>
      <t>Institutter</t>
    </r>
  </si>
  <si>
    <r>
      <rPr>
        <sz val="11"/>
        <rFont val="Calibri"/>
        <family val="2"/>
      </rPr>
      <t>Særligt dækkede obligationer og særligt dækkede realkreditobligationer</t>
    </r>
  </si>
  <si>
    <r>
      <rPr>
        <sz val="11"/>
        <rFont val="Calibri"/>
        <family val="2"/>
      </rPr>
      <t>Selskaber</t>
    </r>
  </si>
  <si>
    <r>
      <rPr>
        <sz val="11"/>
        <rFont val="Calibri"/>
        <family val="2"/>
      </rPr>
      <t xml:space="preserve">     </t>
    </r>
    <r>
      <rPr>
        <sz val="11"/>
        <rFont val="Calibri"/>
        <family val="2"/>
      </rPr>
      <t>Heraf:</t>
    </r>
    <r>
      <rPr>
        <sz val="11"/>
        <rFont val="Calibri"/>
        <family val="2"/>
      </rPr>
      <t xml:space="preserve"> </t>
    </r>
    <r>
      <rPr>
        <sz val="11"/>
        <rFont val="Calibri"/>
        <family val="2"/>
      </rPr>
      <t>Specialiseret långivning</t>
    </r>
  </si>
  <si>
    <r>
      <rPr>
        <sz val="11"/>
        <color rgb="FF000000"/>
        <rFont val="Calibri"/>
        <family val="2"/>
      </rPr>
      <t>Eksponeringer mod efterstillet gæld og egenkapital</t>
    </r>
  </si>
  <si>
    <r>
      <rPr>
        <sz val="8.5"/>
        <color rgb="FF000000"/>
        <rFont val="Calibri"/>
        <family val="2"/>
      </rPr>
      <t>EU 7a</t>
    </r>
  </si>
  <si>
    <r>
      <rPr>
        <sz val="11"/>
        <color rgb="FF000000"/>
        <rFont val="Calibri"/>
        <family val="2"/>
      </rPr>
      <t xml:space="preserve">     </t>
    </r>
    <r>
      <rPr>
        <sz val="11"/>
        <color rgb="FF000000"/>
        <rFont val="Calibri"/>
        <family val="2"/>
      </rPr>
      <t>Eksponeringer mod efterstillet gæld</t>
    </r>
  </si>
  <si>
    <r>
      <rPr>
        <sz val="8.5"/>
        <color rgb="FF000000"/>
        <rFont val="Calibri"/>
        <family val="2"/>
      </rPr>
      <t>EU 7b</t>
    </r>
  </si>
  <si>
    <r>
      <rPr>
        <sz val="11"/>
        <color rgb="FF000000"/>
        <rFont val="Calibri"/>
        <family val="2"/>
      </rPr>
      <t xml:space="preserve">     </t>
    </r>
    <r>
      <rPr>
        <sz val="11"/>
        <color rgb="FF000000"/>
        <rFont val="Calibri"/>
        <family val="2"/>
      </rPr>
      <t>Egenkapital</t>
    </r>
  </si>
  <si>
    <r>
      <rPr>
        <sz val="11"/>
        <rFont val="Calibri"/>
        <family val="2"/>
      </rPr>
      <t>Detail</t>
    </r>
  </si>
  <si>
    <r>
      <rPr>
        <sz val="11"/>
        <rFont val="Calibri"/>
        <family val="2"/>
      </rPr>
      <t>Sikret ved pant i fast ejendom og ADC-eksponeringer</t>
    </r>
    <r>
      <rPr>
        <sz val="11"/>
        <rFont val="Calibri"/>
        <family val="2"/>
      </rPr>
      <t xml:space="preserve"> </t>
    </r>
  </si>
  <si>
    <r>
      <rPr>
        <sz val="11"/>
        <rFont val="Calibri"/>
        <family val="2"/>
      </rPr>
      <t xml:space="preserve">    </t>
    </r>
    <r>
      <rPr>
        <sz val="11"/>
        <rFont val="Calibri"/>
        <family val="2"/>
      </rPr>
      <t>Sikret ved pant i beboelsesejendomme – ikke-IPRE</t>
    </r>
  </si>
  <si>
    <r>
      <rPr>
        <sz val="11"/>
        <rFont val="Calibri"/>
        <family val="2"/>
      </rPr>
      <t xml:space="preserve">    </t>
    </r>
    <r>
      <rPr>
        <sz val="11"/>
        <rFont val="Calibri"/>
        <family val="2"/>
      </rPr>
      <t>Sikret ved pant i beboelsesejendomme – IPRE</t>
    </r>
  </si>
  <si>
    <r>
      <rPr>
        <sz val="11"/>
        <rFont val="Calibri"/>
        <family val="2"/>
      </rPr>
      <t xml:space="preserve">    </t>
    </r>
    <r>
      <rPr>
        <sz val="11"/>
        <rFont val="Calibri"/>
        <family val="2"/>
      </rPr>
      <t>Sikret ved pant i erhvervsejendomme – ikke-IPRE</t>
    </r>
  </si>
  <si>
    <r>
      <rPr>
        <sz val="11"/>
        <rFont val="Calibri"/>
        <family val="2"/>
      </rPr>
      <t xml:space="preserve">    </t>
    </r>
    <r>
      <rPr>
        <sz val="11"/>
        <rFont val="Calibri"/>
        <family val="2"/>
      </rPr>
      <t>Sikret ved pant i erhvervsejendomme – IPRE</t>
    </r>
  </si>
  <si>
    <r>
      <rPr>
        <sz val="11"/>
        <rFont val="Calibri"/>
        <family val="2"/>
      </rPr>
      <t xml:space="preserve">    </t>
    </r>
    <r>
      <rPr>
        <sz val="11"/>
        <rFont val="Calibri"/>
        <family val="2"/>
      </rPr>
      <t>Erhvervelse, udvikling og bebyggelse (ADC)</t>
    </r>
  </si>
  <si>
    <r>
      <rPr>
        <sz val="11"/>
        <rFont val="Calibri"/>
        <family val="2"/>
      </rPr>
      <t>Misligholdte eksponeringer</t>
    </r>
  </si>
  <si>
    <r>
      <rPr>
        <sz val="8.5"/>
        <color rgb="FF000000"/>
        <rFont val="Calibri"/>
        <family val="2"/>
      </rPr>
      <t>EU 10a</t>
    </r>
  </si>
  <si>
    <r>
      <rPr>
        <sz val="11"/>
        <rFont val="Calibri"/>
        <family val="2"/>
      </rPr>
      <t>Fordringer på institutter og selskaber med kortsigtet kreditvurdering</t>
    </r>
  </si>
  <si>
    <r>
      <rPr>
        <sz val="8.5"/>
        <color rgb="FF000000"/>
        <rFont val="Calibri"/>
        <family val="2"/>
      </rPr>
      <t>EU 10b</t>
    </r>
  </si>
  <si>
    <r>
      <rPr>
        <sz val="11"/>
        <rFont val="Calibri"/>
        <family val="2"/>
      </rPr>
      <t>Institutter for kollektiv investering (CIU'er)</t>
    </r>
  </si>
  <si>
    <r>
      <rPr>
        <sz val="8.5"/>
        <color rgb="FF000000"/>
        <rFont val="Calibri"/>
        <family val="2"/>
      </rPr>
      <t>EU 10c</t>
    </r>
    <r>
      <rPr>
        <sz val="8.5"/>
        <color rgb="FF000000"/>
        <rFont val="Calibri"/>
        <family val="2"/>
      </rPr>
      <t xml:space="preserve"> </t>
    </r>
  </si>
  <si>
    <r>
      <rPr>
        <sz val="11"/>
        <rFont val="Calibri"/>
        <family val="2"/>
      </rPr>
      <t>Andre poster</t>
    </r>
  </si>
  <si>
    <r>
      <rPr>
        <sz val="11"/>
        <rFont val="Calibri"/>
        <family val="2"/>
      </rPr>
      <t>Ikke relevant</t>
    </r>
  </si>
  <si>
    <r>
      <rPr>
        <b/>
        <sz val="8.5"/>
        <color rgb="FF000000"/>
        <rFont val="Calibri"/>
        <family val="2"/>
      </rPr>
      <t>I ALT</t>
    </r>
  </si>
  <si>
    <r>
      <rPr>
        <b/>
        <sz val="11"/>
        <color theme="1"/>
        <rFont val="Calibri"/>
        <family val="2"/>
        <scheme val="minor"/>
      </rPr>
      <t>Risikovægt</t>
    </r>
  </si>
  <si>
    <r>
      <rPr>
        <b/>
        <sz val="11"/>
        <rFont val="Calibri"/>
        <family val="2"/>
        <scheme val="minor"/>
      </rPr>
      <t>Heraf ikkeratede</t>
    </r>
  </si>
  <si>
    <r>
      <rPr>
        <b/>
        <sz val="11"/>
        <rFont val="Calibri"/>
        <family val="2"/>
        <scheme val="minor"/>
      </rPr>
      <t>Andre</t>
    </r>
  </si>
  <si>
    <r>
      <rPr>
        <sz val="11"/>
        <color theme="1"/>
        <rFont val="Calibri"/>
        <family val="2"/>
        <scheme val="minor"/>
      </rPr>
      <t>g</t>
    </r>
    <r>
      <rPr>
        <sz val="11"/>
        <color theme="1"/>
        <rFont val="Calibri"/>
        <family val="2"/>
        <scheme val="minor"/>
      </rPr>
      <t xml:space="preserve"> </t>
    </r>
  </si>
  <si>
    <r>
      <rPr>
        <sz val="11"/>
        <color theme="1"/>
        <rFont val="Calibri"/>
        <family val="2"/>
        <scheme val="minor"/>
      </rPr>
      <t>h</t>
    </r>
    <r>
      <rPr>
        <sz val="11"/>
        <color theme="1"/>
        <rFont val="Calibri"/>
        <family val="2"/>
        <scheme val="minor"/>
      </rPr>
      <t xml:space="preserve"> </t>
    </r>
  </si>
  <si>
    <r>
      <rPr>
        <sz val="11"/>
        <color theme="1"/>
        <rFont val="Calibri"/>
        <family val="2"/>
        <scheme val="minor"/>
      </rPr>
      <t>i</t>
    </r>
  </si>
  <si>
    <r>
      <rPr>
        <sz val="11"/>
        <color theme="1"/>
        <rFont val="Calibri"/>
        <family val="2"/>
        <scheme val="minor"/>
      </rPr>
      <t>j</t>
    </r>
  </si>
  <si>
    <r>
      <rPr>
        <sz val="11"/>
        <color theme="1"/>
        <rFont val="Calibri"/>
        <family val="2"/>
        <scheme val="minor"/>
      </rPr>
      <t>k</t>
    </r>
  </si>
  <si>
    <r>
      <rPr>
        <sz val="11"/>
        <color theme="1"/>
        <rFont val="Calibri"/>
        <family val="2"/>
        <scheme val="minor"/>
      </rPr>
      <t>l</t>
    </r>
  </si>
  <si>
    <r>
      <rPr>
        <sz val="11"/>
        <color theme="1"/>
        <rFont val="Calibri"/>
        <family val="2"/>
        <scheme val="minor"/>
      </rPr>
      <t>m</t>
    </r>
  </si>
  <si>
    <r>
      <rPr>
        <sz val="11"/>
        <color theme="1"/>
        <rFont val="Calibri"/>
        <family val="2"/>
        <scheme val="minor"/>
      </rPr>
      <t>n</t>
    </r>
  </si>
  <si>
    <r>
      <rPr>
        <sz val="11"/>
        <color theme="1"/>
        <rFont val="Calibri"/>
        <family val="2"/>
        <scheme val="minor"/>
      </rPr>
      <t>o</t>
    </r>
  </si>
  <si>
    <r>
      <rPr>
        <sz val="11"/>
        <color theme="1"/>
        <rFont val="Calibri"/>
        <family val="2"/>
        <scheme val="minor"/>
      </rPr>
      <t>p</t>
    </r>
  </si>
  <si>
    <r>
      <rPr>
        <sz val="11"/>
        <color theme="1"/>
        <rFont val="Calibri"/>
        <family val="2"/>
        <scheme val="minor"/>
      </rPr>
      <t>q</t>
    </r>
  </si>
  <si>
    <r>
      <rPr>
        <sz val="11"/>
        <color theme="1"/>
        <rFont val="Calibri"/>
        <family val="2"/>
        <scheme val="minor"/>
      </rPr>
      <t>r</t>
    </r>
  </si>
  <si>
    <r>
      <rPr>
        <sz val="11"/>
        <color theme="1"/>
        <rFont val="Calibri"/>
        <family val="2"/>
        <scheme val="minor"/>
      </rPr>
      <t>s</t>
    </r>
  </si>
  <si>
    <r>
      <rPr>
        <sz val="11"/>
        <color theme="1"/>
        <rFont val="Calibri"/>
        <family val="2"/>
        <scheme val="minor"/>
      </rPr>
      <t>t</t>
    </r>
  </si>
  <si>
    <r>
      <rPr>
        <sz val="11"/>
        <color theme="1"/>
        <rFont val="Calibri"/>
        <family val="2"/>
        <scheme val="minor"/>
      </rPr>
      <t>u</t>
    </r>
  </si>
  <si>
    <r>
      <rPr>
        <sz val="11"/>
        <color theme="1"/>
        <rFont val="Calibri"/>
        <family val="2"/>
        <scheme val="minor"/>
      </rPr>
      <t>v</t>
    </r>
  </si>
  <si>
    <r>
      <rPr>
        <sz val="11"/>
        <color theme="1"/>
        <rFont val="Calibri"/>
        <family val="2"/>
        <scheme val="minor"/>
      </rPr>
      <t>w</t>
    </r>
  </si>
  <si>
    <r>
      <rPr>
        <sz val="11"/>
        <color theme="1"/>
        <rFont val="Calibri"/>
        <family val="2"/>
        <scheme val="minor"/>
      </rPr>
      <t>x</t>
    </r>
  </si>
  <si>
    <r>
      <rPr>
        <sz val="11"/>
        <color theme="1"/>
        <rFont val="Calibri"/>
        <family val="2"/>
        <scheme val="minor"/>
      </rPr>
      <t>y</t>
    </r>
  </si>
  <si>
    <r>
      <rPr>
        <sz val="11"/>
        <rFont val="Calibri"/>
        <family val="2"/>
        <scheme val="minor"/>
      </rPr>
      <t>z</t>
    </r>
  </si>
  <si>
    <r>
      <rPr>
        <sz val="11"/>
        <rFont val="Calibri"/>
        <family val="2"/>
        <scheme val="minor"/>
      </rPr>
      <t>aa</t>
    </r>
  </si>
  <si>
    <r>
      <rPr>
        <sz val="11"/>
        <color rgb="FF000000"/>
        <rFont val="Calibri"/>
        <family val="2"/>
        <scheme val="minor"/>
      </rPr>
      <t>Centralregeringer eller centralbanker</t>
    </r>
  </si>
  <si>
    <r>
      <rPr>
        <sz val="11"/>
        <rFont val="Calibri"/>
        <family val="2"/>
        <scheme val="minor"/>
      </rPr>
      <t>Offentlige enheder, der ikke er centralregeringer</t>
    </r>
    <r>
      <rPr>
        <sz val="11"/>
        <rFont val="Calibri"/>
        <family val="2"/>
        <scheme val="minor"/>
      </rPr>
      <t xml:space="preserve"> </t>
    </r>
  </si>
  <si>
    <r>
      <rPr>
        <sz val="11"/>
        <color rgb="FF000000"/>
        <rFont val="Calibri"/>
        <family val="2"/>
        <scheme val="minor"/>
      </rPr>
      <t>EU 2a</t>
    </r>
  </si>
  <si>
    <r>
      <rPr>
        <sz val="11"/>
        <rFont val="Calibri"/>
        <family val="2"/>
        <scheme val="minor"/>
      </rPr>
      <t xml:space="preserve">    </t>
    </r>
    <r>
      <rPr>
        <sz val="11"/>
        <rFont val="Calibri"/>
        <family val="2"/>
        <scheme val="minor"/>
      </rPr>
      <t>Regionale eller lokale myndigheder</t>
    </r>
  </si>
  <si>
    <r>
      <rPr>
        <sz val="11"/>
        <color rgb="FF000000"/>
        <rFont val="Calibri"/>
        <family val="2"/>
        <scheme val="minor"/>
      </rPr>
      <t>EU 2b</t>
    </r>
  </si>
  <si>
    <r>
      <rPr>
        <sz val="11"/>
        <rFont val="Calibri"/>
        <family val="2"/>
        <scheme val="minor"/>
      </rPr>
      <t xml:space="preserve">    </t>
    </r>
    <r>
      <rPr>
        <sz val="11"/>
        <rFont val="Calibri"/>
        <family val="2"/>
        <scheme val="minor"/>
      </rPr>
      <t>Offentlige enheder</t>
    </r>
  </si>
  <si>
    <r>
      <rPr>
        <sz val="11"/>
        <rFont val="Calibri"/>
        <family val="2"/>
        <scheme val="minor"/>
      </rPr>
      <t>Multilaterale udviklingsbanker</t>
    </r>
  </si>
  <si>
    <r>
      <rPr>
        <sz val="11"/>
        <color rgb="FF000000"/>
        <rFont val="Calibri"/>
        <family val="2"/>
        <scheme val="minor"/>
      </rPr>
      <t>EU 3a</t>
    </r>
  </si>
  <si>
    <r>
      <rPr>
        <sz val="11"/>
        <rFont val="Calibri"/>
        <family val="2"/>
        <scheme val="minor"/>
      </rPr>
      <t>Internationale organisationer</t>
    </r>
  </si>
  <si>
    <r>
      <rPr>
        <sz val="11"/>
        <rFont val="Calibri"/>
        <family val="2"/>
        <scheme val="minor"/>
      </rPr>
      <t>Institutter</t>
    </r>
  </si>
  <si>
    <r>
      <rPr>
        <sz val="11"/>
        <rFont val="Calibri"/>
        <family val="2"/>
        <scheme val="minor"/>
      </rPr>
      <t>Særligt dækkede obligationer og særligt dækkede realkreditobligationer</t>
    </r>
  </si>
  <si>
    <r>
      <rPr>
        <sz val="11"/>
        <rFont val="Calibri"/>
        <family val="2"/>
        <scheme val="minor"/>
      </rPr>
      <t xml:space="preserve">     </t>
    </r>
    <r>
      <rPr>
        <sz val="11"/>
        <rFont val="Calibri"/>
        <family val="2"/>
        <scheme val="minor"/>
      </rPr>
      <t>Heraf:</t>
    </r>
    <r>
      <rPr>
        <sz val="11"/>
        <rFont val="Calibri"/>
        <family val="2"/>
        <scheme val="minor"/>
      </rPr>
      <t xml:space="preserve"> </t>
    </r>
    <r>
      <rPr>
        <sz val="11"/>
        <rFont val="Calibri"/>
        <family val="2"/>
        <scheme val="minor"/>
      </rPr>
      <t>Specialiseret långivning</t>
    </r>
  </si>
  <si>
    <r>
      <rPr>
        <sz val="11"/>
        <color rgb="FF000000"/>
        <rFont val="Calibri"/>
        <family val="2"/>
        <scheme val="minor"/>
      </rPr>
      <t>Eksponeringer mod efterstillet gæld og egenkapital</t>
    </r>
  </si>
  <si>
    <r>
      <rPr>
        <sz val="11"/>
        <color rgb="FF000000"/>
        <rFont val="Calibri"/>
        <family val="2"/>
        <scheme val="minor"/>
      </rPr>
      <t xml:space="preserve">      </t>
    </r>
    <r>
      <rPr>
        <sz val="11"/>
        <color rgb="FF000000"/>
        <rFont val="Calibri"/>
        <family val="2"/>
        <scheme val="minor"/>
      </rPr>
      <t>Eksponeringer mod efterstillet gæld</t>
    </r>
  </si>
  <si>
    <r>
      <rPr>
        <sz val="11"/>
        <color rgb="FF000000"/>
        <rFont val="Calibri"/>
        <family val="2"/>
        <scheme val="minor"/>
      </rPr>
      <t xml:space="preserve">     </t>
    </r>
    <r>
      <rPr>
        <sz val="11"/>
        <color rgb="FF000000"/>
        <rFont val="Calibri"/>
        <family val="2"/>
        <scheme val="minor"/>
      </rPr>
      <t>Egenkapital</t>
    </r>
  </si>
  <si>
    <r>
      <rPr>
        <sz val="11"/>
        <rFont val="Calibri"/>
        <family val="2"/>
        <scheme val="minor"/>
      </rPr>
      <t>Detaileksponeringer</t>
    </r>
  </si>
  <si>
    <r>
      <rPr>
        <sz val="11"/>
        <rFont val="Calibri"/>
        <family val="2"/>
        <scheme val="minor"/>
      </rPr>
      <t>Sikret ved pant i fast ejendom og ADC-eksponeringer</t>
    </r>
  </si>
  <si>
    <r>
      <rPr>
        <sz val="11"/>
        <color rgb="FF000000"/>
        <rFont val="Calibri"/>
        <family val="2"/>
        <scheme val="minor"/>
      </rPr>
      <t>9.1</t>
    </r>
  </si>
  <si>
    <r>
      <rPr>
        <sz val="11"/>
        <rFont val="Calibri"/>
        <family val="2"/>
        <scheme val="minor"/>
      </rPr>
      <t xml:space="preserve">    </t>
    </r>
    <r>
      <rPr>
        <sz val="11"/>
        <rFont val="Calibri"/>
        <family val="2"/>
        <scheme val="minor"/>
      </rPr>
      <t>Sikret ved pant i beboelsesejendomme – ikke-IPRE</t>
    </r>
  </si>
  <si>
    <r>
      <rPr>
        <sz val="11"/>
        <color rgb="FF000000"/>
        <rFont val="Calibri"/>
        <family val="2"/>
        <scheme val="minor"/>
      </rPr>
      <t>9.1.1</t>
    </r>
  </si>
  <si>
    <r>
      <rPr>
        <sz val="11"/>
        <rFont val="Calibri"/>
        <family val="2"/>
        <scheme val="minor"/>
      </rPr>
      <t xml:space="preserve">         </t>
    </r>
    <r>
      <rPr>
        <sz val="11"/>
        <rFont val="Calibri"/>
        <family val="2"/>
        <scheme val="minor"/>
      </rPr>
      <t>lånopdeling ikke anvendt</t>
    </r>
  </si>
  <si>
    <r>
      <rPr>
        <sz val="11"/>
        <color rgb="FF000000"/>
        <rFont val="Calibri"/>
        <family val="2"/>
        <scheme val="minor"/>
      </rPr>
      <t>9.1.2</t>
    </r>
  </si>
  <si>
    <r>
      <rPr>
        <sz val="11"/>
        <rFont val="Calibri"/>
        <family val="2"/>
        <scheme val="minor"/>
      </rPr>
      <t xml:space="preserve">         </t>
    </r>
    <r>
      <rPr>
        <sz val="11"/>
        <rFont val="Calibri"/>
        <family val="2"/>
        <scheme val="minor"/>
      </rPr>
      <t>lånopdeling anvendt (sikret)</t>
    </r>
  </si>
  <si>
    <r>
      <rPr>
        <sz val="11"/>
        <color rgb="FF000000"/>
        <rFont val="Calibri"/>
        <family val="2"/>
        <scheme val="minor"/>
      </rPr>
      <t>9.1.3</t>
    </r>
  </si>
  <si>
    <r>
      <rPr>
        <sz val="11"/>
        <rFont val="Calibri"/>
        <family val="2"/>
        <scheme val="minor"/>
      </rPr>
      <t xml:space="preserve">         </t>
    </r>
    <r>
      <rPr>
        <sz val="11"/>
        <rFont val="Calibri"/>
        <family val="2"/>
        <scheme val="minor"/>
      </rPr>
      <t>lånopdeling anvendt (ikke sikret)</t>
    </r>
  </si>
  <si>
    <r>
      <rPr>
        <sz val="11"/>
        <rFont val="Calibri"/>
        <family val="2"/>
        <scheme val="minor"/>
      </rPr>
      <t xml:space="preserve">   </t>
    </r>
    <r>
      <rPr>
        <sz val="11"/>
        <rFont val="Calibri"/>
        <family val="2"/>
        <scheme val="minor"/>
      </rPr>
      <t>Sikret ved pant i beboelsesejendomme – IPRE</t>
    </r>
  </si>
  <si>
    <r>
      <rPr>
        <sz val="11"/>
        <rFont val="Calibri"/>
        <family val="2"/>
        <scheme val="minor"/>
      </rPr>
      <t xml:space="preserve">   </t>
    </r>
    <r>
      <rPr>
        <sz val="11"/>
        <rFont val="Calibri"/>
        <family val="2"/>
        <scheme val="minor"/>
      </rPr>
      <t>Sikret ved pant i erhvervsejendomme – ikke-IPRE</t>
    </r>
  </si>
  <si>
    <r>
      <rPr>
        <sz val="11"/>
        <color rgb="FF000000"/>
        <rFont val="Calibri"/>
        <family val="2"/>
        <scheme val="minor"/>
      </rPr>
      <t>9.3.1</t>
    </r>
  </si>
  <si>
    <r>
      <rPr>
        <sz val="11"/>
        <rFont val="Calibri"/>
        <family val="2"/>
        <scheme val="minor"/>
      </rPr>
      <t xml:space="preserve">        </t>
    </r>
    <r>
      <rPr>
        <sz val="11"/>
        <rFont val="Calibri"/>
        <family val="2"/>
        <scheme val="minor"/>
      </rPr>
      <t>lånopdeling ikke anvendt</t>
    </r>
  </si>
  <si>
    <r>
      <rPr>
        <sz val="11"/>
        <color rgb="FF000000"/>
        <rFont val="Calibri"/>
        <family val="2"/>
        <scheme val="minor"/>
      </rPr>
      <t>9.3.2</t>
    </r>
  </si>
  <si>
    <r>
      <rPr>
        <sz val="11"/>
        <rFont val="Calibri"/>
        <family val="2"/>
        <scheme val="minor"/>
      </rPr>
      <t xml:space="preserve">        </t>
    </r>
    <r>
      <rPr>
        <sz val="11"/>
        <rFont val="Calibri"/>
        <family val="2"/>
        <scheme val="minor"/>
      </rPr>
      <t>lånopdeling anvendt (sikret)</t>
    </r>
  </si>
  <si>
    <r>
      <rPr>
        <sz val="11"/>
        <color rgb="FF000000"/>
        <rFont val="Calibri"/>
        <family val="2"/>
        <scheme val="minor"/>
      </rPr>
      <t>9.3.3</t>
    </r>
  </si>
  <si>
    <r>
      <rPr>
        <sz val="11"/>
        <rFont val="Calibri"/>
        <family val="2"/>
        <scheme val="minor"/>
      </rPr>
      <t xml:space="preserve">        </t>
    </r>
    <r>
      <rPr>
        <sz val="11"/>
        <rFont val="Calibri"/>
        <family val="2"/>
        <scheme val="minor"/>
      </rPr>
      <t>lånopdeling anvendt (ikke sikret)</t>
    </r>
  </si>
  <si>
    <r>
      <rPr>
        <sz val="11"/>
        <rFont val="Calibri"/>
        <family val="2"/>
        <scheme val="minor"/>
      </rPr>
      <t xml:space="preserve">    </t>
    </r>
    <r>
      <rPr>
        <sz val="11"/>
        <rFont val="Calibri"/>
        <family val="2"/>
        <scheme val="minor"/>
      </rPr>
      <t>Sikret ved pant i erhvervsejendomme – IPRE</t>
    </r>
  </si>
  <si>
    <r>
      <rPr>
        <sz val="11"/>
        <rFont val="Calibri"/>
        <family val="2"/>
        <scheme val="minor"/>
      </rPr>
      <t xml:space="preserve">    </t>
    </r>
    <r>
      <rPr>
        <sz val="11"/>
        <rFont val="Calibri"/>
        <family val="2"/>
        <scheme val="minor"/>
      </rPr>
      <t>Erhvervelse, udvikling og bebyggelse (ADC)</t>
    </r>
  </si>
  <si>
    <r>
      <rPr>
        <sz val="11"/>
        <rFont val="Calibri"/>
        <family val="2"/>
        <scheme val="minor"/>
      </rPr>
      <t>Misligholdte eksponeringer</t>
    </r>
  </si>
  <si>
    <r>
      <rPr>
        <sz val="11"/>
        <rFont val="Calibri"/>
        <family val="2"/>
        <scheme val="minor"/>
      </rPr>
      <t>Fordringer på institutter og selskaber med kortsigtet kreditvurdering</t>
    </r>
  </si>
  <si>
    <r>
      <rPr>
        <sz val="11"/>
        <color rgb="FF000000"/>
        <rFont val="Calibri"/>
        <family val="2"/>
        <scheme val="minor"/>
      </rPr>
      <t>EU 10b</t>
    </r>
  </si>
  <si>
    <r>
      <rPr>
        <sz val="11"/>
        <rFont val="Calibri"/>
        <family val="2"/>
        <scheme val="minor"/>
      </rPr>
      <t>Institutter for kollektiv investering (CIU'er)</t>
    </r>
  </si>
  <si>
    <r>
      <rPr>
        <sz val="11"/>
        <color rgb="FF000000"/>
        <rFont val="Calibri"/>
        <family val="2"/>
        <scheme val="minor"/>
      </rPr>
      <t>EU 10c</t>
    </r>
  </si>
  <si>
    <r>
      <rPr>
        <sz val="11"/>
        <rFont val="Calibri"/>
        <family val="2"/>
        <scheme val="minor"/>
      </rPr>
      <t>Andre poster</t>
    </r>
  </si>
  <si>
    <r>
      <rPr>
        <b/>
        <sz val="11"/>
        <color rgb="FF000000"/>
        <rFont val="Calibri"/>
        <family val="2"/>
        <scheme val="minor"/>
      </rPr>
      <t>EU 11c</t>
    </r>
  </si>
  <si>
    <r>
      <rPr>
        <b/>
        <sz val="11"/>
        <color rgb="FF000000"/>
        <rFont val="Calibri"/>
        <family val="2"/>
        <scheme val="minor"/>
      </rPr>
      <t>I ALT</t>
    </r>
  </si>
  <si>
    <r>
      <rPr>
        <sz val="11"/>
        <color theme="1"/>
        <rFont val="Calibri"/>
        <family val="2"/>
        <scheme val="minor"/>
      </rPr>
      <t>A-IRB</t>
    </r>
  </si>
  <si>
    <r>
      <rPr>
        <b/>
        <sz val="11"/>
        <color theme="1"/>
        <rFont val="Calibri"/>
        <family val="2"/>
        <scheme val="minor"/>
      </rPr>
      <t>PD-interval</t>
    </r>
  </si>
  <si>
    <r>
      <rPr>
        <b/>
        <sz val="11"/>
        <color theme="1"/>
        <rFont val="Calibri"/>
        <family val="2"/>
        <scheme val="minor"/>
      </rPr>
      <t>Ikkebalanceførte eksponeringer inden anvendelse af kreditkonverteringsfaktorer</t>
    </r>
  </si>
  <si>
    <r>
      <rPr>
        <b/>
        <sz val="11"/>
        <rFont val="Calibri"/>
        <family val="2"/>
        <scheme val="minor"/>
      </rPr>
      <t>Eksponeringsvægtet gennemsnitlig kreditkonverteringsfaktor</t>
    </r>
  </si>
  <si>
    <r>
      <rPr>
        <b/>
        <sz val="11"/>
        <rFont val="Calibri"/>
        <family val="2"/>
        <scheme val="minor"/>
      </rPr>
      <t>Eksponeringer efter konverteringsfaktorer og efter kreditrisikoreduktionsteknikker</t>
    </r>
  </si>
  <si>
    <r>
      <rPr>
        <b/>
        <sz val="11"/>
        <rFont val="Calibri"/>
        <family val="2"/>
        <scheme val="minor"/>
      </rPr>
      <t>Eksponeringsvægtet gennemsnitlig PD (%)</t>
    </r>
  </si>
  <si>
    <r>
      <rPr>
        <b/>
        <sz val="11"/>
        <rFont val="Calibri"/>
        <family val="2"/>
        <scheme val="minor"/>
      </rPr>
      <t>Antal låntagere</t>
    </r>
  </si>
  <si>
    <r>
      <rPr>
        <b/>
        <sz val="11"/>
        <rFont val="Calibri"/>
        <family val="2"/>
        <scheme val="minor"/>
      </rPr>
      <t>Eksponeringsvægtet gennemsnitligt LGD (%)</t>
    </r>
  </si>
  <si>
    <r>
      <rPr>
        <b/>
        <sz val="11"/>
        <rFont val="Calibri"/>
        <family val="2"/>
        <scheme val="minor"/>
      </rPr>
      <t>Eksponeringsvægtet gennemsnitlig løbetid (år)</t>
    </r>
  </si>
  <si>
    <r>
      <rPr>
        <b/>
        <sz val="11"/>
        <color theme="1"/>
        <rFont val="Calibri"/>
        <family val="2"/>
        <scheme val="minor"/>
      </rPr>
      <t>Risikovægtet eksponering efter anvendelse af støttefaktorer</t>
    </r>
  </si>
  <si>
    <r>
      <rPr>
        <b/>
        <sz val="11"/>
        <color theme="1"/>
        <rFont val="Calibri"/>
        <family val="2"/>
        <scheme val="minor"/>
      </rPr>
      <t>Densitet af risikovægtede eksponeringer</t>
    </r>
  </si>
  <si>
    <r>
      <rPr>
        <b/>
        <sz val="11"/>
        <color theme="1"/>
        <rFont val="Calibri"/>
        <family val="2"/>
        <scheme val="minor"/>
      </rPr>
      <t>Værdi af forventede tab</t>
    </r>
  </si>
  <si>
    <r>
      <rPr>
        <b/>
        <sz val="11"/>
        <color theme="1"/>
        <rFont val="Calibri"/>
        <family val="2"/>
        <scheme val="minor"/>
      </rPr>
      <t>Værdijusteringer og hensættelser</t>
    </r>
  </si>
  <si>
    <r>
      <rPr>
        <sz val="11"/>
        <color rgb="FF000000"/>
        <rFont val="Calibri"/>
        <family val="2"/>
        <scheme val="minor"/>
      </rPr>
      <t>e</t>
    </r>
  </si>
  <si>
    <r>
      <rPr>
        <sz val="11"/>
        <color rgb="FF000000"/>
        <rFont val="Calibri"/>
        <family val="2"/>
        <scheme val="minor"/>
      </rPr>
      <t>f</t>
    </r>
  </si>
  <si>
    <r>
      <rPr>
        <sz val="11"/>
        <color rgb="FF000000"/>
        <rFont val="Calibri"/>
        <family val="2"/>
        <scheme val="minor"/>
      </rPr>
      <t>g</t>
    </r>
  </si>
  <si>
    <r>
      <rPr>
        <sz val="11"/>
        <color rgb="FF000000"/>
        <rFont val="Calibri"/>
        <family val="2"/>
        <scheme val="minor"/>
      </rPr>
      <t>h</t>
    </r>
  </si>
  <si>
    <r>
      <rPr>
        <sz val="11"/>
        <color rgb="FF000000"/>
        <rFont val="Calibri"/>
        <family val="2"/>
        <scheme val="minor"/>
      </rPr>
      <t>i</t>
    </r>
  </si>
  <si>
    <r>
      <rPr>
        <sz val="11"/>
        <color rgb="FF000000"/>
        <rFont val="Calibri"/>
        <family val="2"/>
        <scheme val="minor"/>
      </rPr>
      <t>j</t>
    </r>
  </si>
  <si>
    <r>
      <rPr>
        <sz val="11"/>
        <color rgb="FF000000"/>
        <rFont val="Calibri"/>
        <family val="2"/>
        <scheme val="minor"/>
      </rPr>
      <t>k</t>
    </r>
  </si>
  <si>
    <r>
      <rPr>
        <sz val="11"/>
        <color rgb="FF000000"/>
        <rFont val="Calibri"/>
        <family val="2"/>
        <scheme val="minor"/>
      </rPr>
      <t>l</t>
    </r>
  </si>
  <si>
    <r>
      <rPr>
        <b/>
        <sz val="11"/>
        <color theme="1"/>
        <rFont val="Calibri"/>
        <family val="2"/>
        <scheme val="minor"/>
      </rPr>
      <t>Eksponeringsklasse X</t>
    </r>
  </si>
  <si>
    <r>
      <rPr>
        <sz val="11"/>
        <rFont val="Calibri"/>
        <family val="2"/>
        <scheme val="minor"/>
      </rPr>
      <t>0,00 til &lt; 0,15</t>
    </r>
  </si>
  <si>
    <r>
      <rPr>
        <sz val="11"/>
        <color rgb="FF1F497D"/>
        <rFont val="Calibri"/>
        <family val="2"/>
        <scheme val="minor"/>
      </rPr>
      <t>0,00 til &lt; 0,10</t>
    </r>
  </si>
  <si>
    <r>
      <rPr>
        <sz val="11"/>
        <color rgb="FF1F497D"/>
        <rFont val="Calibri"/>
        <family val="2"/>
        <scheme val="minor"/>
      </rPr>
      <t>0,10 til &lt; 0,15</t>
    </r>
  </si>
  <si>
    <r>
      <rPr>
        <sz val="11"/>
        <rFont val="Calibri"/>
        <family val="2"/>
        <scheme val="minor"/>
      </rPr>
      <t>0,15 til &lt; 0,25</t>
    </r>
  </si>
  <si>
    <r>
      <rPr>
        <sz val="11"/>
        <rFont val="Calibri"/>
        <family val="2"/>
        <scheme val="minor"/>
      </rPr>
      <t>0,25 til &lt; 0,50</t>
    </r>
  </si>
  <si>
    <r>
      <rPr>
        <sz val="11"/>
        <rFont val="Calibri"/>
        <family val="2"/>
        <scheme val="minor"/>
      </rPr>
      <t>0,50 til &lt; 0,75</t>
    </r>
  </si>
  <si>
    <r>
      <rPr>
        <sz val="11"/>
        <rFont val="Calibri"/>
        <family val="2"/>
        <scheme val="minor"/>
      </rPr>
      <t>0,75 til &lt; 2,50</t>
    </r>
  </si>
  <si>
    <r>
      <rPr>
        <sz val="11"/>
        <color rgb="FF1F497D"/>
        <rFont val="Calibri"/>
        <family val="2"/>
        <scheme val="minor"/>
      </rPr>
      <t>0,75 til &lt; 1,75</t>
    </r>
  </si>
  <si>
    <r>
      <rPr>
        <sz val="11"/>
        <color rgb="FF1F497D"/>
        <rFont val="Calibri"/>
        <family val="2"/>
        <scheme val="minor"/>
      </rPr>
      <t>1,75 til &lt; 2,5</t>
    </r>
  </si>
  <si>
    <r>
      <rPr>
        <sz val="11"/>
        <rFont val="Calibri"/>
        <family val="2"/>
        <scheme val="minor"/>
      </rPr>
      <t>2,50 til &lt; 10,00</t>
    </r>
  </si>
  <si>
    <r>
      <rPr>
        <sz val="11"/>
        <color rgb="FF1F497D"/>
        <rFont val="Calibri"/>
        <family val="2"/>
        <scheme val="minor"/>
      </rPr>
      <t>2,5 til &lt; 5</t>
    </r>
  </si>
  <si>
    <r>
      <rPr>
        <sz val="11"/>
        <color rgb="FF1F497D"/>
        <rFont val="Calibri"/>
        <family val="2"/>
        <scheme val="minor"/>
      </rPr>
      <t>5 til &lt; 10</t>
    </r>
  </si>
  <si>
    <r>
      <rPr>
        <sz val="11"/>
        <rFont val="Calibri"/>
        <family val="2"/>
        <scheme val="minor"/>
      </rPr>
      <t>10,00 til &lt; 100,00</t>
    </r>
  </si>
  <si>
    <r>
      <rPr>
        <sz val="11"/>
        <color rgb="FF1F497D"/>
        <rFont val="Calibri"/>
        <family val="2"/>
        <scheme val="minor"/>
      </rPr>
      <t>10 til &lt; 20</t>
    </r>
  </si>
  <si>
    <r>
      <rPr>
        <sz val="11"/>
        <color rgb="FF1F497D"/>
        <rFont val="Calibri"/>
        <family val="2"/>
        <scheme val="minor"/>
      </rPr>
      <t>20 til &lt; 30</t>
    </r>
  </si>
  <si>
    <r>
      <rPr>
        <sz val="11"/>
        <color rgb="FF1F497D"/>
        <rFont val="Calibri"/>
        <family val="2"/>
        <scheme val="minor"/>
      </rPr>
      <t>30,00 til &lt; 100,00</t>
    </r>
  </si>
  <si>
    <r>
      <rPr>
        <sz val="11"/>
        <rFont val="Calibri"/>
        <family val="2"/>
        <scheme val="minor"/>
      </rPr>
      <t>100,00 (misligholdelse)</t>
    </r>
  </si>
  <si>
    <r>
      <rPr>
        <sz val="11"/>
        <rFont val="Calibri"/>
        <family val="2"/>
        <scheme val="minor"/>
      </rPr>
      <t>Subtotal (eksponeringsklasse)</t>
    </r>
  </si>
  <si>
    <r>
      <rPr>
        <b/>
        <sz val="11"/>
        <color theme="1"/>
        <rFont val="Calibri"/>
        <family val="2"/>
        <scheme val="minor"/>
      </rPr>
      <t>Total (alle eksponeringsklasser)</t>
    </r>
  </si>
  <si>
    <r>
      <rPr>
        <b/>
        <sz val="11"/>
        <color rgb="FF000000"/>
        <rFont val="Calibri"/>
        <family val="2"/>
        <scheme val="minor"/>
      </rPr>
      <t>Risikovægtede eksponeringer inden kreditderivater</t>
    </r>
  </si>
  <si>
    <r>
      <rPr>
        <b/>
        <sz val="11"/>
        <color rgb="FF000000"/>
        <rFont val="Calibri"/>
        <family val="2"/>
        <scheme val="minor"/>
      </rPr>
      <t>Værdien af den faktiske risikovægtede eksponering</t>
    </r>
  </si>
  <si>
    <r>
      <rPr>
        <sz val="11"/>
        <rFont val="Calibri"/>
        <family val="2"/>
        <scheme val="minor"/>
      </rPr>
      <t>Centralregeringer og centralbanker – F-IRB</t>
    </r>
  </si>
  <si>
    <r>
      <rPr>
        <sz val="11"/>
        <rFont val="Calibri"/>
        <family val="2"/>
        <scheme val="minor"/>
      </rPr>
      <t>EU 1a</t>
    </r>
  </si>
  <si>
    <r>
      <rPr>
        <sz val="11"/>
        <rFont val="Calibri"/>
        <family val="2"/>
        <scheme val="minor"/>
      </rPr>
      <t>Regionale og lokale myndigheder – F-IRB</t>
    </r>
  </si>
  <si>
    <r>
      <rPr>
        <sz val="11"/>
        <rFont val="Calibri"/>
        <family val="2"/>
        <scheme val="minor"/>
      </rPr>
      <t>EU 1b</t>
    </r>
  </si>
  <si>
    <r>
      <rPr>
        <sz val="11"/>
        <rFont val="Calibri"/>
        <family val="2"/>
        <scheme val="minor"/>
      </rPr>
      <t>Offentlige enheder – F-IRB</t>
    </r>
  </si>
  <si>
    <r>
      <rPr>
        <sz val="11"/>
        <rFont val="Calibri"/>
        <family val="2"/>
        <scheme val="minor"/>
      </rPr>
      <t>Centralregeringer og centralbanker – A-IRB</t>
    </r>
  </si>
  <si>
    <r>
      <rPr>
        <sz val="11"/>
        <rFont val="Calibri"/>
        <family val="2"/>
        <scheme val="minor"/>
      </rPr>
      <t>EU 2a</t>
    </r>
  </si>
  <si>
    <r>
      <rPr>
        <sz val="11"/>
        <rFont val="Calibri"/>
        <family val="2"/>
        <scheme val="minor"/>
      </rPr>
      <t>Regionale og lokale myndigheder – A-IRB</t>
    </r>
  </si>
  <si>
    <r>
      <rPr>
        <sz val="11"/>
        <rFont val="Calibri"/>
        <family val="2"/>
        <scheme val="minor"/>
      </rPr>
      <t>EU 2b</t>
    </r>
  </si>
  <si>
    <r>
      <rPr>
        <sz val="11"/>
        <rFont val="Calibri"/>
        <family val="2"/>
        <scheme val="minor"/>
      </rPr>
      <t>Offentlige enheder – A-IRB</t>
    </r>
  </si>
  <si>
    <r>
      <rPr>
        <sz val="11"/>
        <color rgb="FF000000"/>
        <rFont val="Calibri"/>
        <family val="2"/>
        <scheme val="minor"/>
      </rPr>
      <t>Institutter – F-IRB</t>
    </r>
  </si>
  <si>
    <r>
      <rPr>
        <sz val="11"/>
        <color rgb="FF000000"/>
        <rFont val="Calibri"/>
        <family val="2"/>
        <scheme val="minor"/>
      </rPr>
      <t>Selskaber – F-IRB</t>
    </r>
  </si>
  <si>
    <r>
      <rPr>
        <sz val="11"/>
        <rFont val="Calibri"/>
        <family val="2"/>
        <scheme val="minor"/>
      </rPr>
      <t>EU 5a</t>
    </r>
  </si>
  <si>
    <r>
      <rPr>
        <sz val="11"/>
        <rFont val="Calibri"/>
        <family val="2"/>
        <scheme val="minor"/>
      </rPr>
      <t xml:space="preserve">   </t>
    </r>
    <r>
      <rPr>
        <sz val="11"/>
        <rFont val="Calibri"/>
        <family val="2"/>
        <scheme val="minor"/>
      </rPr>
      <t>Selskaber – Generelt</t>
    </r>
  </si>
  <si>
    <r>
      <rPr>
        <sz val="11"/>
        <rFont val="Calibri"/>
        <family val="2"/>
        <scheme val="minor"/>
      </rPr>
      <t>EU 5b</t>
    </r>
  </si>
  <si>
    <r>
      <rPr>
        <sz val="11"/>
        <rFont val="Calibri"/>
        <family val="2"/>
        <scheme val="minor"/>
      </rPr>
      <t xml:space="preserve">   </t>
    </r>
    <r>
      <rPr>
        <sz val="11"/>
        <rFont val="Calibri"/>
        <family val="2"/>
        <scheme val="minor"/>
      </rPr>
      <t>Selskaber – Specialiseret långivning</t>
    </r>
  </si>
  <si>
    <r>
      <rPr>
        <sz val="11"/>
        <rFont val="Calibri"/>
        <family val="2"/>
        <scheme val="minor"/>
      </rPr>
      <t>EU 5c</t>
    </r>
  </si>
  <si>
    <r>
      <rPr>
        <sz val="11"/>
        <rFont val="Calibri"/>
        <family val="2"/>
        <scheme val="minor"/>
      </rPr>
      <t xml:space="preserve">   </t>
    </r>
    <r>
      <rPr>
        <sz val="11"/>
        <rFont val="Calibri"/>
        <family val="2"/>
        <scheme val="minor"/>
      </rPr>
      <t>Selskaber – Erhvervede fordringer</t>
    </r>
    <r>
      <rPr>
        <sz val="11"/>
        <rFont val="Calibri"/>
        <family val="2"/>
        <scheme val="minor"/>
      </rPr>
      <t xml:space="preserve"> </t>
    </r>
  </si>
  <si>
    <r>
      <rPr>
        <sz val="11"/>
        <rFont val="Calibri"/>
        <family val="2"/>
        <scheme val="minor"/>
      </rPr>
      <t>Selskaber – A-IRB</t>
    </r>
  </si>
  <si>
    <r>
      <rPr>
        <sz val="11"/>
        <rFont val="Calibri"/>
        <family val="2"/>
        <scheme val="minor"/>
      </rPr>
      <t>EU 6a</t>
    </r>
  </si>
  <si>
    <r>
      <rPr>
        <sz val="11"/>
        <color theme="1"/>
        <rFont val="Calibri"/>
        <family val="2"/>
        <scheme val="minor"/>
      </rPr>
      <t xml:space="preserve">   </t>
    </r>
    <r>
      <rPr>
        <sz val="11"/>
        <color theme="1"/>
        <rFont val="Calibri"/>
        <family val="2"/>
        <scheme val="minor"/>
      </rPr>
      <t>Selskaber – Generelt</t>
    </r>
  </si>
  <si>
    <r>
      <rPr>
        <sz val="11"/>
        <rFont val="Calibri"/>
        <family val="2"/>
        <scheme val="minor"/>
      </rPr>
      <t>EU 6b</t>
    </r>
  </si>
  <si>
    <r>
      <rPr>
        <sz val="11"/>
        <color theme="1"/>
        <rFont val="Calibri"/>
        <family val="2"/>
        <scheme val="minor"/>
      </rPr>
      <t xml:space="preserve">   </t>
    </r>
    <r>
      <rPr>
        <sz val="11"/>
        <color theme="1"/>
        <rFont val="Calibri"/>
        <family val="2"/>
        <scheme val="minor"/>
      </rPr>
      <t>Selskaber – Specialiseret långivning</t>
    </r>
  </si>
  <si>
    <r>
      <rPr>
        <sz val="11"/>
        <rFont val="Calibri"/>
        <family val="2"/>
        <scheme val="minor"/>
      </rPr>
      <t>EU 6c</t>
    </r>
  </si>
  <si>
    <r>
      <rPr>
        <sz val="11"/>
        <rFont val="Calibri"/>
        <family val="2"/>
        <scheme val="minor"/>
      </rPr>
      <t xml:space="preserve">   </t>
    </r>
    <r>
      <rPr>
        <sz val="11"/>
        <rFont val="Calibri"/>
        <family val="2"/>
        <scheme val="minor"/>
      </rPr>
      <t>Selskaber – Erhvervede fordringer</t>
    </r>
  </si>
  <si>
    <r>
      <rPr>
        <sz val="11"/>
        <rFont val="Calibri"/>
        <family val="2"/>
        <scheme val="minor"/>
      </rPr>
      <t>Detail – A-IRB</t>
    </r>
  </si>
  <si>
    <r>
      <rPr>
        <sz val="11"/>
        <rFont val="Calibri"/>
        <family val="2"/>
        <scheme val="minor"/>
      </rPr>
      <t xml:space="preserve">   </t>
    </r>
    <r>
      <rPr>
        <sz val="11"/>
        <rFont val="Calibri"/>
        <family val="2"/>
        <scheme val="minor"/>
      </rPr>
      <t>Detail – Kvalificeret revolverende (QRRE)</t>
    </r>
  </si>
  <si>
    <r>
      <rPr>
        <sz val="11"/>
        <rFont val="Calibri"/>
        <family val="2"/>
        <scheme val="minor"/>
      </rPr>
      <t xml:space="preserve">   </t>
    </r>
    <r>
      <rPr>
        <sz val="11"/>
        <rFont val="Calibri"/>
        <family val="2"/>
        <scheme val="minor"/>
      </rPr>
      <t>Detail — Sikret ved pant i beboelsesejendomme</t>
    </r>
  </si>
  <si>
    <r>
      <rPr>
        <sz val="11"/>
        <rFont val="Calibri"/>
        <family val="2"/>
        <scheme val="minor"/>
      </rPr>
      <t>EU10a</t>
    </r>
  </si>
  <si>
    <r>
      <rPr>
        <sz val="11"/>
        <rFont val="Calibri"/>
        <family val="2"/>
        <scheme val="minor"/>
      </rPr>
      <t xml:space="preserve">   </t>
    </r>
    <r>
      <rPr>
        <sz val="11"/>
        <rFont val="Calibri"/>
        <family val="2"/>
        <scheme val="minor"/>
      </rPr>
      <t>Detail – Erhvervede fordringer</t>
    </r>
    <r>
      <rPr>
        <sz val="11"/>
        <rFont val="Calibri"/>
        <family val="2"/>
        <scheme val="minor"/>
      </rPr>
      <t xml:space="preserve"> </t>
    </r>
  </si>
  <si>
    <r>
      <rPr>
        <sz val="11"/>
        <rFont val="Calibri"/>
        <family val="2"/>
        <scheme val="minor"/>
      </rPr>
      <t>EU10b</t>
    </r>
  </si>
  <si>
    <r>
      <rPr>
        <sz val="11"/>
        <rFont val="Calibri"/>
        <family val="2"/>
        <scheme val="minor"/>
      </rPr>
      <t xml:space="preserve">   </t>
    </r>
    <r>
      <rPr>
        <sz val="11"/>
        <rFont val="Calibri"/>
        <family val="2"/>
        <scheme val="minor"/>
      </rPr>
      <t>Detail — Andre detaileksponeringer</t>
    </r>
    <r>
      <rPr>
        <sz val="11"/>
        <rFont val="Calibri"/>
        <family val="2"/>
        <scheme val="minor"/>
      </rPr>
      <t xml:space="preserve"> </t>
    </r>
  </si>
  <si>
    <r>
      <rPr>
        <b/>
        <sz val="11"/>
        <color rgb="FF000000"/>
        <rFont val="Calibri"/>
        <family val="2"/>
        <scheme val="minor"/>
      </rPr>
      <t>Eksponeringer omfattet af F-IRB</t>
    </r>
  </si>
  <si>
    <r>
      <rPr>
        <b/>
        <sz val="11"/>
        <color rgb="FF000000"/>
        <rFont val="Calibri"/>
        <family val="2"/>
        <scheme val="minor"/>
      </rPr>
      <t>Eksponeringer omfattet af A-IRB</t>
    </r>
  </si>
  <si>
    <r>
      <rPr>
        <b/>
        <sz val="11"/>
        <color rgb="FF000000"/>
        <rFont val="Calibri"/>
        <family val="2"/>
        <scheme val="minor"/>
      </rPr>
      <t>Samlede eksponeringer</t>
    </r>
  </si>
  <si>
    <r>
      <rPr>
        <sz val="11"/>
        <color theme="1"/>
        <rFont val="Calibri"/>
        <family val="2"/>
        <scheme val="minor"/>
      </rPr>
      <t>Samlede eksponeringer</t>
    </r>
    <r>
      <rPr>
        <sz val="11"/>
        <color theme="1"/>
        <rFont val="Calibri"/>
        <family val="2"/>
        <scheme val="minor"/>
      </rPr>
      <t xml:space="preserve">
</t>
    </r>
  </si>
  <si>
    <r>
      <rPr>
        <b/>
        <sz val="11"/>
        <color theme="1"/>
        <rFont val="Calibri"/>
        <family val="2"/>
        <scheme val="minor"/>
      </rPr>
      <t>Kreditrisikoreduktionsteknikker</t>
    </r>
  </si>
  <si>
    <r>
      <rPr>
        <b/>
        <sz val="11"/>
        <color theme="1"/>
        <rFont val="Calibri"/>
        <family val="2"/>
        <scheme val="minor"/>
      </rPr>
      <t>Kreditrisikoreduktionsteknikker ved beregningen af risikovægtede eksponeringer</t>
    </r>
  </si>
  <si>
    <r>
      <rPr>
        <sz val="11"/>
        <color theme="1"/>
        <rFont val="Calibri"/>
        <family val="2"/>
        <scheme val="minor"/>
      </rPr>
      <t>Finansieret kreditrisikoafdækning (FCP)</t>
    </r>
  </si>
  <si>
    <r>
      <rPr>
        <sz val="11"/>
        <color theme="1"/>
        <rFont val="Calibri"/>
        <family val="2"/>
        <scheme val="minor"/>
      </rPr>
      <t xml:space="preserve"> </t>
    </r>
    <r>
      <rPr>
        <sz val="11"/>
        <color theme="1"/>
        <rFont val="Calibri"/>
        <family val="2"/>
        <scheme val="minor"/>
      </rPr>
      <t>Ufinansieret kreditrisikoafdækning (UFCP)</t>
    </r>
  </si>
  <si>
    <r>
      <rPr>
        <b/>
        <sz val="11"/>
        <color theme="1"/>
        <rFont val="Calibri"/>
        <family val="2"/>
        <scheme val="minor"/>
      </rPr>
      <t>Risikovægtede eksponeringer uden substitutionsvirkninger</t>
    </r>
    <r>
      <rPr>
        <b/>
        <sz val="11"/>
        <color theme="1"/>
        <rFont val="Calibri"/>
        <family val="2"/>
        <scheme val="minor"/>
      </rPr>
      <t xml:space="preserve">
</t>
    </r>
    <r>
      <rPr>
        <sz val="11"/>
        <color theme="1"/>
        <rFont val="Calibri"/>
        <family val="2"/>
        <scheme val="minor"/>
      </rPr>
      <t>(kun reduktionsvirkninger)</t>
    </r>
    <r>
      <rPr>
        <sz val="11"/>
        <color theme="1"/>
        <rFont val="Calibri"/>
        <family val="2"/>
        <scheme val="minor"/>
      </rPr>
      <t xml:space="preserve">
</t>
    </r>
  </si>
  <si>
    <r>
      <rPr>
        <b/>
        <sz val="11"/>
        <color theme="1"/>
        <rFont val="Calibri"/>
        <family val="2"/>
        <scheme val="minor"/>
      </rPr>
      <t>Risikovægtede eksponeringer med substitutionsvirkninger</t>
    </r>
    <r>
      <rPr>
        <b/>
        <sz val="11"/>
        <color theme="1"/>
        <rFont val="Calibri"/>
        <family val="2"/>
        <scheme val="minor"/>
      </rPr>
      <t xml:space="preserve">
</t>
    </r>
    <r>
      <rPr>
        <sz val="11"/>
        <color theme="1"/>
        <rFont val="Calibri"/>
        <family val="2"/>
        <scheme val="minor"/>
      </rPr>
      <t>(både reduktions- og substitutionsvirkninger)</t>
    </r>
    <r>
      <rPr>
        <b/>
        <sz val="11"/>
        <color theme="1"/>
        <rFont val="Calibri"/>
        <family val="2"/>
        <scheme val="minor"/>
      </rPr>
      <t xml:space="preserve">
</t>
    </r>
  </si>
  <si>
    <r>
      <rPr>
        <sz val="11"/>
        <color theme="1"/>
        <rFont val="Calibri"/>
        <family val="2"/>
        <scheme val="minor"/>
      </rPr>
      <t xml:space="preserve"> 
</t>
    </r>
    <r>
      <rPr>
        <sz val="11"/>
        <color theme="1"/>
        <rFont val="Calibri"/>
        <family val="2"/>
        <scheme val="minor"/>
      </rPr>
      <t>Andel af eksponeringer, der dækkes af</t>
    </r>
    <r>
      <rPr>
        <b/>
        <sz val="11"/>
        <color theme="1"/>
        <rFont val="Calibri"/>
        <family val="2"/>
        <scheme val="minor"/>
      </rPr>
      <t xml:space="preserve"> finansiel sikkerhedsstillelse (%)</t>
    </r>
  </si>
  <si>
    <r>
      <rPr>
        <sz val="11"/>
        <color theme="1"/>
        <rFont val="Calibri"/>
        <family val="2"/>
        <scheme val="minor"/>
      </rPr>
      <t xml:space="preserve">Andel af eksponeringer, der dækkes af </t>
    </r>
    <r>
      <rPr>
        <b/>
        <sz val="11"/>
        <color theme="1"/>
        <rFont val="Calibri"/>
        <family val="2"/>
        <scheme val="minor"/>
      </rPr>
      <t>anden anerkendt sikkerhedsstillelse (%)</t>
    </r>
  </si>
  <si>
    <r>
      <rPr>
        <sz val="11"/>
        <color theme="1"/>
        <rFont val="Calibri"/>
        <family val="2"/>
        <scheme val="minor"/>
      </rPr>
      <t xml:space="preserve">Andel af eksponeringer, der dækkes af </t>
    </r>
    <r>
      <rPr>
        <b/>
        <sz val="11"/>
        <color theme="1"/>
        <rFont val="Calibri"/>
        <family val="2"/>
        <scheme val="minor"/>
      </rPr>
      <t>anden finansieret kreditrisikoafdækning (%)</t>
    </r>
  </si>
  <si>
    <r>
      <rPr>
        <sz val="11"/>
        <color theme="1"/>
        <rFont val="Calibri"/>
        <family val="2"/>
        <scheme val="minor"/>
      </rPr>
      <t xml:space="preserve">
</t>
    </r>
    <r>
      <rPr>
        <sz val="11"/>
        <color theme="1"/>
        <rFont val="Calibri"/>
        <family val="2"/>
        <scheme val="minor"/>
      </rPr>
      <t xml:space="preserve">Andel af eksponeringer, der dækkes af </t>
    </r>
    <r>
      <rPr>
        <b/>
        <sz val="11"/>
        <color theme="1"/>
        <rFont val="Calibri"/>
        <family val="2"/>
        <scheme val="minor"/>
      </rPr>
      <t>garantier (%)</t>
    </r>
  </si>
  <si>
    <r>
      <rPr>
        <sz val="11"/>
        <color theme="1"/>
        <rFont val="Calibri"/>
        <family val="2"/>
        <scheme val="minor"/>
      </rPr>
      <t xml:space="preserve">Andel af eksponeringer, der dækkes af </t>
    </r>
    <r>
      <rPr>
        <b/>
        <sz val="11"/>
        <color theme="1"/>
        <rFont val="Calibri"/>
        <family val="2"/>
        <scheme val="minor"/>
      </rPr>
      <t>kreditderivater (%)</t>
    </r>
  </si>
  <si>
    <r>
      <rPr>
        <sz val="11"/>
        <color theme="1"/>
        <rFont val="Calibri"/>
        <family val="2"/>
        <scheme val="minor"/>
      </rPr>
      <t xml:space="preserve">Andel af eksponeringer, der dækkes af </t>
    </r>
    <r>
      <rPr>
        <b/>
        <sz val="11"/>
        <color theme="1"/>
        <rFont val="Calibri"/>
        <family val="2"/>
        <scheme val="minor"/>
      </rPr>
      <t>sikkerhed i fast ejendom (%)</t>
    </r>
  </si>
  <si>
    <r>
      <rPr>
        <sz val="11"/>
        <color theme="1"/>
        <rFont val="Calibri"/>
        <family val="2"/>
        <scheme val="minor"/>
      </rPr>
      <t xml:space="preserve">Andel af eksponeringer, der dækkes af </t>
    </r>
    <r>
      <rPr>
        <b/>
        <sz val="11"/>
        <color theme="1"/>
        <rFont val="Calibri"/>
        <family val="2"/>
        <scheme val="minor"/>
      </rPr>
      <t>fordringer (%)</t>
    </r>
  </si>
  <si>
    <r>
      <rPr>
        <sz val="11"/>
        <color theme="1"/>
        <rFont val="Calibri"/>
        <family val="2"/>
        <scheme val="minor"/>
      </rPr>
      <t xml:space="preserve">FCP - andel af eksponeringer, der dækkes af </t>
    </r>
    <r>
      <rPr>
        <b/>
        <sz val="11"/>
        <color theme="1"/>
        <rFont val="Calibri"/>
        <family val="2"/>
        <scheme val="minor"/>
      </rPr>
      <t>anden fysisk sikkerhed (%)</t>
    </r>
  </si>
  <si>
    <r>
      <rPr>
        <sz val="11"/>
        <color theme="1"/>
        <rFont val="Calibri"/>
        <family val="2"/>
        <scheme val="minor"/>
      </rPr>
      <t xml:space="preserve">Andel af eksponeringer, der dækkes af </t>
    </r>
    <r>
      <rPr>
        <b/>
        <sz val="11"/>
        <color theme="1"/>
        <rFont val="Calibri"/>
        <family val="2"/>
        <scheme val="minor"/>
      </rPr>
      <t>kontant indlån (%)</t>
    </r>
  </si>
  <si>
    <r>
      <rPr>
        <sz val="11"/>
        <color theme="1"/>
        <rFont val="Calibri"/>
        <family val="2"/>
        <scheme val="minor"/>
      </rPr>
      <t xml:space="preserve">Andel af eksponeringer, der dækkes af </t>
    </r>
    <r>
      <rPr>
        <b/>
        <sz val="11"/>
        <color theme="1"/>
        <rFont val="Calibri"/>
        <family val="2"/>
        <scheme val="minor"/>
      </rPr>
      <t>livsforsikringspolicer (%)</t>
    </r>
  </si>
  <si>
    <r>
      <rPr>
        <sz val="11"/>
        <color theme="1"/>
        <rFont val="Calibri"/>
        <family val="2"/>
        <scheme val="minor"/>
      </rPr>
      <t xml:space="preserve">Andel af eksponeringer, der dækkes af </t>
    </r>
    <r>
      <rPr>
        <b/>
        <sz val="11"/>
        <color theme="1"/>
        <rFont val="Calibri"/>
        <family val="2"/>
        <scheme val="minor"/>
      </rPr>
      <t>instrumenter, som besiddes af tredjepart (%)</t>
    </r>
  </si>
  <si>
    <r>
      <rPr>
        <sz val="11"/>
        <color rgb="FF000000"/>
        <rFont val="Calibri"/>
        <family val="2"/>
        <scheme val="minor"/>
      </rPr>
      <t>Regionale og lokale myndigheder</t>
    </r>
  </si>
  <si>
    <r>
      <rPr>
        <sz val="11"/>
        <color rgb="FF000000"/>
        <rFont val="Calibri"/>
        <family val="2"/>
        <scheme val="minor"/>
      </rPr>
      <t xml:space="preserve">  </t>
    </r>
    <r>
      <rPr>
        <sz val="11"/>
        <color rgb="FF000000"/>
        <rFont val="Calibri"/>
        <family val="2"/>
        <scheme val="minor"/>
      </rPr>
      <t>Selskaber – Generelt</t>
    </r>
  </si>
  <si>
    <r>
      <rPr>
        <sz val="11"/>
        <color rgb="FF000000"/>
        <rFont val="Calibri"/>
        <family val="2"/>
        <scheme val="minor"/>
      </rPr>
      <t xml:space="preserve">  </t>
    </r>
    <r>
      <rPr>
        <sz val="11"/>
        <color rgb="FF000000"/>
        <rFont val="Calibri"/>
        <family val="2"/>
        <scheme val="minor"/>
      </rPr>
      <t>Selskaber – Specialiseret långivning</t>
    </r>
  </si>
  <si>
    <r>
      <rPr>
        <sz val="11"/>
        <color rgb="FF000000"/>
        <rFont val="Calibri"/>
        <family val="2"/>
        <scheme val="minor"/>
      </rPr>
      <t xml:space="preserve">  </t>
    </r>
    <r>
      <rPr>
        <sz val="11"/>
        <color rgb="FF000000"/>
        <rFont val="Calibri"/>
        <family val="2"/>
        <scheme val="minor"/>
      </rPr>
      <t>Selskaber – Erhvervede fordringer</t>
    </r>
  </si>
  <si>
    <r>
      <rPr>
        <sz val="11"/>
        <color rgb="FF000000"/>
        <rFont val="Calibri"/>
        <family val="2"/>
        <scheme val="minor"/>
      </rPr>
      <t xml:space="preserve">  </t>
    </r>
    <r>
      <rPr>
        <sz val="11"/>
        <color rgb="FF000000"/>
        <rFont val="Calibri"/>
        <family val="2"/>
        <scheme val="minor"/>
      </rPr>
      <t>Detail – Kvalificeret revolverende</t>
    </r>
  </si>
  <si>
    <r>
      <rPr>
        <sz val="11"/>
        <color rgb="FF000000"/>
        <rFont val="Calibri"/>
        <family val="2"/>
        <scheme val="minor"/>
      </rPr>
      <t xml:space="preserve">  </t>
    </r>
    <r>
      <rPr>
        <sz val="11"/>
        <color rgb="FF000000"/>
        <rFont val="Calibri"/>
        <family val="2"/>
        <scheme val="minor"/>
      </rPr>
      <t>Detail — Sikret ved pant i beboelsesejendomme</t>
    </r>
  </si>
  <si>
    <r>
      <rPr>
        <sz val="11"/>
        <color rgb="FF000000"/>
        <rFont val="Calibri"/>
        <family val="2"/>
        <scheme val="minor"/>
      </rPr>
      <t xml:space="preserve">  </t>
    </r>
    <r>
      <rPr>
        <sz val="11"/>
        <color rgb="FF000000"/>
        <rFont val="Calibri"/>
        <family val="2"/>
        <scheme val="minor"/>
      </rPr>
      <t>Detail – Erhvervede fordringer</t>
    </r>
  </si>
  <si>
    <r>
      <rPr>
        <sz val="11"/>
        <color rgb="FF000000"/>
        <rFont val="Calibri"/>
        <family val="2"/>
        <scheme val="minor"/>
      </rPr>
      <t xml:space="preserve">  </t>
    </r>
    <r>
      <rPr>
        <sz val="11"/>
        <color rgb="FF000000"/>
        <rFont val="Calibri"/>
        <family val="2"/>
        <scheme val="minor"/>
      </rPr>
      <t>Detail — Andre detaileksponeringer</t>
    </r>
  </si>
  <si>
    <r>
      <rPr>
        <b/>
        <sz val="11"/>
        <color rgb="FF000000"/>
        <rFont val="Calibri"/>
        <family val="2"/>
        <scheme val="minor"/>
      </rPr>
      <t>I alt</t>
    </r>
    <r>
      <rPr>
        <b/>
        <sz val="11"/>
        <color rgb="FF000000"/>
        <rFont val="Calibri"/>
        <family val="2"/>
        <scheme val="minor"/>
      </rPr>
      <t xml:space="preserve"> </t>
    </r>
  </si>
  <si>
    <r>
      <rPr>
        <b/>
        <sz val="11"/>
        <color theme="1"/>
        <rFont val="Calibri"/>
        <family val="2"/>
        <scheme val="minor"/>
      </rPr>
      <t>Risikovægtet eksponering ved udgangen af den foregående indberetningsperiode</t>
    </r>
  </si>
  <si>
    <r>
      <rPr>
        <sz val="11"/>
        <color theme="1"/>
        <rFont val="Calibri"/>
        <family val="2"/>
        <scheme val="minor"/>
      </rPr>
      <t>Aktivernes størrelse (+/-)</t>
    </r>
  </si>
  <si>
    <r>
      <rPr>
        <sz val="11"/>
        <color theme="1"/>
        <rFont val="Calibri"/>
        <family val="2"/>
        <scheme val="minor"/>
      </rPr>
      <t>Aktivernes kvalitet (+/-)</t>
    </r>
  </si>
  <si>
    <r>
      <rPr>
        <sz val="11"/>
        <color theme="1"/>
        <rFont val="Calibri"/>
        <family val="2"/>
        <scheme val="minor"/>
      </rPr>
      <t>Opdateringer af modeller (+/-)</t>
    </r>
  </si>
  <si>
    <r>
      <rPr>
        <sz val="11"/>
        <color theme="1"/>
        <rFont val="Calibri"/>
        <family val="2"/>
        <scheme val="minor"/>
      </rPr>
      <t>Metode og politik (+/-)</t>
    </r>
  </si>
  <si>
    <r>
      <rPr>
        <sz val="11"/>
        <color theme="1"/>
        <rFont val="Calibri"/>
        <family val="2"/>
        <scheme val="minor"/>
      </rPr>
      <t>Anskaffelser og afhændelser (+/-)</t>
    </r>
  </si>
  <si>
    <r>
      <rPr>
        <sz val="11"/>
        <color theme="1"/>
        <rFont val="Calibri"/>
        <family val="2"/>
        <scheme val="minor"/>
      </rPr>
      <t>Valutakursændringer (+/-)</t>
    </r>
  </si>
  <si>
    <r>
      <rPr>
        <sz val="11"/>
        <color theme="1"/>
        <rFont val="Calibri"/>
        <family val="2"/>
        <scheme val="minor"/>
      </rPr>
      <t>Andre faktorer (+/-)</t>
    </r>
  </si>
  <si>
    <r>
      <rPr>
        <b/>
        <sz val="11"/>
        <color theme="1"/>
        <rFont val="Calibri"/>
        <family val="2"/>
        <scheme val="minor"/>
      </rPr>
      <t>Risikovægtet eksponering ved udgangen af offentliggørelsesperioden</t>
    </r>
  </si>
  <si>
    <t>Skema EU MR3 - Markedsrisiko i henhold til den forenklede standardmetode (SSA)</t>
  </si>
  <si>
    <t>EU MR2</t>
  </si>
  <si>
    <t>Oversigtsskemaer</t>
  </si>
  <si>
    <t>Oplysninger om anvendelsesområdet for de tilsynsmæssige rammer</t>
  </si>
  <si>
    <t>Offentliggørelse af kapitalgrundlag</t>
  </si>
  <si>
    <t>Offentliggørelse af oplysninger om kontracykliske kapitalbuffere</t>
  </si>
  <si>
    <t>Offentliggørelser af gearingsgrad</t>
  </si>
  <si>
    <t>Likviditetskrav</t>
  </si>
  <si>
    <t>Offentliggørelse af risikostyringsmålsætninger og -politikker, eksponeringer mod kreditrisiko, udvandingsrisiko og kreditkvalitet</t>
  </si>
  <si>
    <t>Anvendelsen af kreditrisikoreduktionsteknikker</t>
  </si>
  <si>
    <t>Offentliggørelse af anvendelsen af standardmetoden for kreditrisiko (med undtagelse af modpartskreditrisiko og securitiseringspositioner)</t>
  </si>
  <si>
    <t>Anvendelsen af IRB-metoden for kreditrisiko (med undtagelse af modpartskreditrisiko)</t>
  </si>
  <si>
    <t>Offentliggørelse af markedsrisiko</t>
  </si>
  <si>
    <t>Offentliggørelse af operationel risiko</t>
  </si>
  <si>
    <t xml:space="preserve"> Offentliggørelse af aflønningspolitik</t>
  </si>
  <si>
    <t>Behæftede og ubehæftede aktiver</t>
  </si>
  <si>
    <t>Offentliggørelse af renterisici i positioner, der ikke indgår i handelsbeholdningen</t>
  </si>
  <si>
    <t>Skema EU CR5 — Standardmetode</t>
  </si>
  <si>
    <t>EU MR1</t>
  </si>
  <si>
    <t>EU CVAA</t>
  </si>
  <si>
    <t>EU CVA1</t>
  </si>
  <si>
    <t>EU CVAB</t>
  </si>
  <si>
    <t>EU CVA2</t>
  </si>
  <si>
    <t>EU CVA3</t>
  </si>
  <si>
    <t>EU CVA4</t>
  </si>
  <si>
    <t>EU REMA</t>
  </si>
  <si>
    <t>EU CAE1</t>
  </si>
  <si>
    <r>
      <rPr>
        <sz val="11"/>
        <rFont val="Calibri"/>
        <family val="2"/>
        <scheme val="minor"/>
      </rPr>
      <t>Kapitalgrundlagskrav</t>
    </r>
  </si>
  <si>
    <r>
      <rPr>
        <sz val="11"/>
        <rFont val="Calibri"/>
        <family val="2"/>
        <scheme val="minor"/>
      </rPr>
      <t>Direkte produkter</t>
    </r>
  </si>
  <si>
    <r>
      <rPr>
        <sz val="11"/>
        <rFont val="Calibri"/>
        <family val="2"/>
        <scheme val="minor"/>
      </rPr>
      <t>Optioner</t>
    </r>
  </si>
  <si>
    <r>
      <rPr>
        <sz val="11"/>
        <rFont val="Calibri"/>
        <family val="2"/>
        <scheme val="minor"/>
      </rPr>
      <t>Forenklet metode</t>
    </r>
  </si>
  <si>
    <r>
      <rPr>
        <sz val="11"/>
        <rFont val="Calibri"/>
        <family val="2"/>
        <scheme val="minor"/>
      </rPr>
      <t>Delta plus-metode</t>
    </r>
  </si>
  <si>
    <r>
      <rPr>
        <sz val="11"/>
        <rFont val="Calibri"/>
        <family val="2"/>
        <scheme val="minor"/>
      </rPr>
      <t>Scenario-metode</t>
    </r>
  </si>
  <si>
    <r>
      <rPr>
        <sz val="11"/>
        <color rgb="FF000000"/>
        <rFont val="Calibri"/>
        <family val="2"/>
        <scheme val="minor"/>
      </rPr>
      <t>Renterisiko (generel og specifik)</t>
    </r>
  </si>
  <si>
    <r>
      <rPr>
        <sz val="11"/>
        <color rgb="FF000000"/>
        <rFont val="Calibri"/>
        <family val="2"/>
        <scheme val="minor"/>
      </rPr>
      <t>Aktierisiko (generel og specifik)</t>
    </r>
  </si>
  <si>
    <t>Råvarerisiko</t>
  </si>
  <si>
    <t xml:space="preserve">Valutarisiko </t>
  </si>
  <si>
    <t>Securitisering (specifik risiko)</t>
  </si>
  <si>
    <r>
      <rPr>
        <b/>
        <sz val="11"/>
        <color rgb="FF000000"/>
        <rFont val="Calibri"/>
        <family val="2"/>
        <scheme val="minor"/>
      </rPr>
      <t>OFR ASA i alt</t>
    </r>
  </si>
  <si>
    <t>DLR er en væsentlig långiver til dansk landbrug og byerhverv. Derfor er det en selvfølge, at DLR også aktivt deltager i finansieringen af kundernes vigtige bæredygtige omstilling. Denne aktive deltagelse er et centralt element i DLRs samfundsansvar og udgør baggrunden for DLRs strategiske tilgang til bæredygtighed, hvilket er beskrevet i DLRs bæredygtighedsrapport 2024. DLR har offentliggjort en handlingsplan for reduktionen af klimagasser på udlånsporteføljen. Indsatserne i 1. halvår 2025 har været fokuseret på forbedret bæredygtighedsdata, grøn finansiering og undervisning indenfor bæredygtighed. Disse indsatser vil DLR fortsat have fokus på i sidste del af 2025. Disse tre indsatser bidrager desuden til at mititgere ESG-risici - særligt omstillingsrisici. DLR har integreret bæredygtighed på mange niveauer i DLRs organisation. ESG-risici, herunder klimarisici, er integreret i beslutningerne på samme vis som andre typer af finansielle risici, hvilket DLR vurderer er en vigtig præmis for at leve op til vores vision. DLRs fremadrettede håndtering af klimarisici vil i første omgang fokusere på i endnu højere grad at kortlægge, hvor stor klimarisikoen er for DLRs kunder og de sikkerheder, der ligger som pant for DLRs lån. Dernæst skal DLR sikre, at der også på sigt er den nødvendige sikkerhed bag de udstedte lån, og at klimarisiciene nedbringes.</t>
  </si>
  <si>
    <t>DLR har siden starten af 2022 opgjort et estimat for CO2-udledningen på udlånsporteføljen. Opgørelserne er baseret på estimater af den totale udledning for de ejendomme, som DLR har udlån til, og tager således ikke udgangspunkt i den faktiske CO2-udledning for DLRs udlån. En vigtig indsats for DLR er derfor at få forbedret datagrundlaget, så DLR kan få bedre estimater af de faktiske udledninger som DLR eller vores låntagere kan nedbringe, samt de klimarisici som DLR står overfor.
DLRs håndtering af klimarisici er derfor i første omgang fokuseret på at forbedre udledningsdata og indsamle data der kan bruges til at anslå risikoen for specifikke klimarisici som f.eks. oversvømmelse. Dette forsøger DLR blandt andet at bidrage til via et samarbejde med e-nettet. I samarbejde med e-nettet og de øvrige realkreditinstitutter har DLR arbejdet på en sektorfælles løsning for ESG-data. I september 2024 modtog DLR en vigtig dataleverance fra e-nettet. Leverancen indeholder landbrugsdata for alle ca. 33.000 danske CVR-registrerede landbrug med beregnede estimater af CO2e-udledning. I første omgang kan disse data bruges til at forbedre eksisterende estimater for DLRs finansierede CO2e-udledninger. 
Udover data for landbrugssektoren har e-nettets ESG-program også bidraget til, at DLR har fået bedre data for kroniske og akutte klimahændelser baseret på FN’s klimascenarier. Derudover har DLR modtaget data for faktiske og estimerede energimærker på de ejendomme, som DLR har udlån til.
DLR har på baggrund af disse data udarbejdet klimastresstests, der belyser DLRs klimarisici nu og på sigt. 
DLR har offentliggjort, efter anbefalinger fra Forum for Bæredygtig Finans, en handlingsplan for, hvordan vi i DLR vil nedbringe vores CO2-aftryk. Udgangspunktet for handlingsplanen er den omtalte kortlægning og forbedring af data for CO2 opgørelser og at nedbringe DLRs CO2-udledning således at der leves op til Parisaftalens målsætninger og ambitionen i den danske klimalov om klimaneutralitet.
DLRs CO2e-reduktionsmål frem mod 2030 tager således udgangspunkt i en forventning om, at DLRs låntagere reducerer deres udledninger i en takt, så den danske målsætning om at nedbringe CO2-udledning med 70% nås i 2030.
I takt med flere og forbedrede bæredygtighedsdata vil DLR desuden i højere grad kunne skelne mellem bæredygtige og mindre bæredygtige kunder – og lade det have betydning for kunders vilkår og ultimativt, kunders adgang til finansiering gennem DLR.  
DLR har ikke mulighed for at ekskludere eksisterende låntagere, såfremt at de ikke nedbringer CO2-udledningerne fra deres aktiviteter eller hvis klimarisiciene vurderes at være særligt høje. Dette skyldes at DLRs udestående realkreditlån er uopsigelige fra DLRs side, så længe låntager overholder deres betalingsforpligtelser. Desuden kan DLR ikke direkte påvirke låntageres udledninger, men kun i samarbejde med DLRs aktionærpengeinstitutter, som formidler DLRs lån og har kundekontakten og dialogen med låntagerne.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</si>
</sst>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
    <numFmt numFmtId="165" formatCode="_-* #,##0_-;\-* #,##0_-;_-* &quot;-&quot;??_-;_-@_-"/>
  </numFmts>
  <fonts count="137" x14ac:knownFonts="1">
    <font>
      <sz val="11"/>
      <color theme="1"/>
      <name val="Calibri"/>
      <family val="2"/>
      <scheme val="minor"/>
    </font>
    <font>
      <b/>
      <sz val="9"/>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theme="1"/>
      <name val="Segoe UI"/>
      <family val="2"/>
    </font>
    <font>
      <sz val="9"/>
      <name val="Calibri"/>
      <family val="2"/>
      <scheme val="minor"/>
    </font>
    <font>
      <sz val="11"/>
      <name val="Calibri"/>
      <family val="2"/>
      <scheme val="minor"/>
    </font>
    <font>
      <b/>
      <sz val="11"/>
      <name val="Calibri"/>
      <family val="2"/>
      <scheme val="minor"/>
    </font>
    <font>
      <sz val="9"/>
      <color theme="1"/>
      <name val="Calibri"/>
      <family val="2"/>
      <scheme val="minor"/>
    </font>
    <font>
      <sz val="11"/>
      <color rgb="FF000000"/>
      <name val="Calibri"/>
      <family val="2"/>
      <scheme val="minor"/>
    </font>
    <font>
      <b/>
      <sz val="11"/>
      <color rgb="FF000000"/>
      <name val="Calibri"/>
      <family val="2"/>
      <scheme val="minor"/>
    </font>
    <font>
      <i/>
      <sz val="11"/>
      <color rgb="FFAA322F"/>
      <name val="Calibri"/>
      <family val="2"/>
      <scheme val="minor"/>
    </font>
    <font>
      <b/>
      <sz val="11"/>
      <color rgb="FFAA322F"/>
      <name val="Calibri"/>
      <family val="2"/>
      <scheme val="minor"/>
    </font>
    <font>
      <sz val="10"/>
      <name val="Arial"/>
      <family val="2"/>
    </font>
    <font>
      <sz val="11"/>
      <name val="Arial"/>
      <family val="2"/>
    </font>
    <font>
      <b/>
      <sz val="12"/>
      <name val="Arial"/>
      <family val="2"/>
    </font>
    <font>
      <b/>
      <sz val="20"/>
      <name val="Arial"/>
      <family val="2"/>
    </font>
    <font>
      <b/>
      <sz val="14"/>
      <color theme="1"/>
      <name val="Calibri"/>
      <family val="2"/>
      <scheme val="minor"/>
    </font>
    <font>
      <b/>
      <sz val="14"/>
      <name val="Calibri"/>
      <family val="2"/>
      <scheme val="minor"/>
    </font>
    <font>
      <sz val="10"/>
      <color theme="1"/>
      <name val="Arial"/>
      <family val="2"/>
    </font>
    <font>
      <sz val="14"/>
      <color theme="1"/>
      <name val="Calibri"/>
      <family val="2"/>
      <scheme val="minor"/>
    </font>
    <font>
      <i/>
      <sz val="11"/>
      <color theme="1"/>
      <name val="Calibri"/>
      <family val="2"/>
      <scheme val="minor"/>
    </font>
    <font>
      <b/>
      <sz val="10"/>
      <color theme="1"/>
      <name val="Arial"/>
      <family val="2"/>
    </font>
    <font>
      <b/>
      <sz val="8"/>
      <color theme="1"/>
      <name val="Segoe UI"/>
      <family val="2"/>
    </font>
    <font>
      <u/>
      <sz val="11"/>
      <color theme="10"/>
      <name val="Calibri"/>
      <family val="2"/>
      <scheme val="minor"/>
    </font>
    <font>
      <b/>
      <sz val="9"/>
      <name val="Calibri"/>
      <family val="2"/>
      <scheme val="minor"/>
    </font>
    <font>
      <sz val="8"/>
      <color theme="1"/>
      <name val="Calibri"/>
      <family val="2"/>
      <scheme val="minor"/>
    </font>
    <font>
      <sz val="10"/>
      <color theme="1"/>
      <name val="Calibri"/>
      <family val="2"/>
      <scheme val="minor"/>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1"/>
      <color theme="1"/>
      <name val="Calibri"/>
      <family val="2"/>
      <charset val="238"/>
      <scheme val="minor"/>
    </font>
    <font>
      <sz val="12"/>
      <color theme="1"/>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7.5"/>
      <color theme="1"/>
      <name val="Calibri"/>
      <family val="2"/>
      <scheme val="minor"/>
    </font>
    <font>
      <sz val="16"/>
      <color theme="1"/>
      <name val="Calibri"/>
      <family val="2"/>
      <scheme val="minor"/>
    </font>
    <font>
      <b/>
      <sz val="16"/>
      <color theme="1"/>
      <name val="Arial"/>
      <family val="2"/>
    </font>
    <font>
      <sz val="8.5"/>
      <color theme="1"/>
      <name val="Calibri"/>
      <family val="2"/>
      <scheme val="minor"/>
    </font>
    <font>
      <b/>
      <sz val="8.5"/>
      <color theme="1"/>
      <name val="Calibri"/>
      <family val="2"/>
      <scheme val="minor"/>
    </font>
    <font>
      <b/>
      <sz val="16"/>
      <color theme="1"/>
      <name val="Calibri"/>
      <family val="2"/>
      <scheme val="minor"/>
    </font>
    <font>
      <b/>
      <i/>
      <sz val="11"/>
      <color theme="1"/>
      <name val="Calibri"/>
      <family val="2"/>
      <scheme val="minor"/>
    </font>
    <font>
      <sz val="9"/>
      <color rgb="FF1F497D"/>
      <name val="Calibri"/>
      <family val="2"/>
    </font>
    <font>
      <b/>
      <sz val="16"/>
      <name val="Arial"/>
      <family val="2"/>
    </font>
    <font>
      <b/>
      <sz val="10"/>
      <color rgb="FF000000"/>
      <name val="Arial"/>
      <family val="2"/>
    </font>
    <font>
      <sz val="10"/>
      <color rgb="FF000000"/>
      <name val="Arial"/>
      <family val="2"/>
    </font>
    <font>
      <sz val="10"/>
      <name val="Segoe UI"/>
      <family val="2"/>
    </font>
    <font>
      <b/>
      <sz val="12"/>
      <color theme="1"/>
      <name val="Arial"/>
      <family val="2"/>
    </font>
    <font>
      <sz val="10"/>
      <color rgb="FFFF0000"/>
      <name val="Arial"/>
      <family val="2"/>
    </font>
    <font>
      <u/>
      <sz val="10"/>
      <color rgb="FF008080"/>
      <name val="Arial"/>
      <family val="2"/>
    </font>
    <font>
      <i/>
      <sz val="10"/>
      <name val="Arial"/>
      <family val="2"/>
    </font>
    <font>
      <b/>
      <sz val="18"/>
      <color rgb="FFFF0000"/>
      <name val="Calibri"/>
      <family val="2"/>
      <scheme val="minor"/>
    </font>
    <font>
      <u/>
      <sz val="10"/>
      <name val="Arial"/>
      <family val="2"/>
    </font>
    <font>
      <b/>
      <sz val="10"/>
      <name val="Arial"/>
      <family val="2"/>
    </font>
    <font>
      <sz val="8"/>
      <color rgb="FFFF0000"/>
      <name val="Segoe UI"/>
      <family val="2"/>
    </font>
    <font>
      <sz val="18"/>
      <color theme="1"/>
      <name val="Calibri"/>
      <family val="2"/>
      <scheme val="minor"/>
    </font>
    <font>
      <sz val="10"/>
      <color theme="0" tint="-0.499984740745262"/>
      <name val="Arial"/>
      <family val="2"/>
    </font>
    <font>
      <sz val="10"/>
      <name val="Calibri"/>
      <family val="2"/>
      <scheme val="minor"/>
    </font>
    <font>
      <i/>
      <u/>
      <sz val="11"/>
      <name val="Calibri"/>
      <family val="2"/>
      <scheme val="minor"/>
    </font>
    <font>
      <sz val="11"/>
      <color indexed="10"/>
      <name val="Calibri"/>
      <family val="2"/>
      <scheme val="minor"/>
    </font>
    <font>
      <strike/>
      <sz val="11"/>
      <name val="Calibri"/>
      <family val="2"/>
      <scheme val="minor"/>
    </font>
    <font>
      <sz val="10"/>
      <color indexed="8"/>
      <name val="Verdana"/>
      <family val="2"/>
    </font>
    <font>
      <sz val="11"/>
      <name val="Calibri"/>
      <family val="2"/>
      <charset val="238"/>
      <scheme val="minor"/>
    </font>
    <font>
      <sz val="9"/>
      <name val="Arial"/>
      <family val="2"/>
    </font>
    <font>
      <b/>
      <sz val="12"/>
      <name val="Calibri"/>
      <family val="2"/>
      <scheme val="minor"/>
    </font>
    <font>
      <b/>
      <sz val="6.5"/>
      <color rgb="FF10137C"/>
      <name val="Verdana"/>
      <family val="2"/>
    </font>
    <font>
      <sz val="11"/>
      <color theme="0" tint="-0.34998626667073579"/>
      <name val="Calibri"/>
      <family val="2"/>
      <scheme val="minor"/>
    </font>
    <font>
      <b/>
      <sz val="9"/>
      <color theme="0"/>
      <name val="Calibri"/>
      <family val="2"/>
      <scheme val="minor"/>
    </font>
    <font>
      <sz val="11"/>
      <color theme="0"/>
      <name val="Calibri"/>
      <family val="2"/>
      <scheme val="minor"/>
    </font>
    <font>
      <b/>
      <sz val="14"/>
      <color theme="0"/>
      <name val="Calibri"/>
      <family val="2"/>
      <scheme val="minor"/>
    </font>
    <font>
      <u/>
      <sz val="11"/>
      <color rgb="FF57A8A3"/>
      <name val="Calibri"/>
      <family val="2"/>
      <scheme val="minor"/>
    </font>
    <font>
      <b/>
      <sz val="20"/>
      <name val="Calibri"/>
      <family val="2"/>
      <scheme val="minor"/>
    </font>
    <font>
      <sz val="10"/>
      <color rgb="FF00B050"/>
      <name val="Calibri"/>
      <family val="2"/>
      <scheme val="minor"/>
    </font>
    <font>
      <i/>
      <sz val="8.5"/>
      <color theme="1"/>
      <name val="Calibri"/>
      <family val="2"/>
      <scheme val="minor"/>
    </font>
    <font>
      <sz val="11"/>
      <color rgb="FF444444"/>
      <name val="Calibri"/>
      <family val="2"/>
      <scheme val="minor"/>
    </font>
    <font>
      <sz val="11"/>
      <color rgb="FF1F497D"/>
      <name val="Calibri"/>
      <family val="2"/>
      <scheme val="minor"/>
    </font>
    <font>
      <i/>
      <sz val="7.5"/>
      <color theme="1"/>
      <name val="Calibri"/>
      <family val="2"/>
      <scheme val="minor"/>
    </font>
    <font>
      <b/>
      <sz val="8"/>
      <color theme="1"/>
      <name val="Calibri"/>
      <family val="2"/>
      <scheme val="minor"/>
    </font>
    <font>
      <b/>
      <sz val="7.5"/>
      <color theme="1"/>
      <name val="Calibri"/>
      <family val="2"/>
      <scheme val="minor"/>
    </font>
    <font>
      <b/>
      <sz val="24"/>
      <color theme="4"/>
      <name val="Calibri"/>
      <family val="2"/>
      <scheme val="minor"/>
    </font>
    <font>
      <b/>
      <strike/>
      <sz val="11"/>
      <name val="Calibri"/>
      <family val="2"/>
      <scheme val="minor"/>
    </font>
    <font>
      <sz val="11"/>
      <color theme="4" tint="-0.249977111117893"/>
      <name val="Calibri"/>
      <family val="2"/>
      <scheme val="minor"/>
    </font>
    <font>
      <b/>
      <i/>
      <sz val="11"/>
      <color rgb="FF000000"/>
      <name val="Calibri"/>
      <family val="2"/>
      <scheme val="minor"/>
    </font>
    <font>
      <sz val="14"/>
      <color rgb="FF000000"/>
      <name val="Calibri"/>
      <family val="2"/>
      <scheme val="minor"/>
    </font>
    <font>
      <b/>
      <strike/>
      <sz val="11"/>
      <color rgb="FFFF0000"/>
      <name val="Calibri"/>
      <family val="2"/>
      <scheme val="minor"/>
    </font>
    <font>
      <b/>
      <sz val="24"/>
      <color theme="4"/>
      <name val="Georgia"/>
      <family val="1"/>
    </font>
    <font>
      <b/>
      <sz val="11"/>
      <color theme="0"/>
      <name val="Calibri"/>
      <family val="2"/>
      <scheme val="minor"/>
    </font>
    <font>
      <sz val="11"/>
      <color rgb="FF0070C0"/>
      <name val="Calibri"/>
      <family val="2"/>
      <scheme val="minor"/>
    </font>
    <font>
      <b/>
      <u/>
      <sz val="11"/>
      <color theme="1"/>
      <name val="Calibri"/>
      <family val="2"/>
      <scheme val="minor"/>
    </font>
    <font>
      <b/>
      <u/>
      <sz val="11"/>
      <name val="Calibri"/>
      <family val="2"/>
      <scheme val="minor"/>
    </font>
    <font>
      <b/>
      <vertAlign val="subscript"/>
      <sz val="10"/>
      <name val="Calibri"/>
      <family val="2"/>
      <scheme val="minor"/>
    </font>
    <font>
      <strike/>
      <sz val="10"/>
      <name val="Calibri"/>
      <family val="2"/>
      <scheme val="minor"/>
    </font>
    <font>
      <i/>
      <sz val="10"/>
      <name val="Calibri"/>
      <family val="2"/>
      <scheme val="minor"/>
    </font>
    <font>
      <sz val="10"/>
      <color rgb="FFFF0000"/>
      <name val="Calibri"/>
      <family val="2"/>
      <scheme val="minor"/>
    </font>
    <font>
      <i/>
      <sz val="10"/>
      <color theme="1"/>
      <name val="Calibri"/>
      <family val="2"/>
      <scheme val="minor"/>
    </font>
    <font>
      <sz val="10"/>
      <name val="Calibri"/>
      <family val="2"/>
    </font>
    <font>
      <sz val="11"/>
      <name val="Calibri"/>
      <family val="2"/>
    </font>
    <font>
      <sz val="10"/>
      <color theme="1"/>
      <name val="Calibri"/>
      <family val="2"/>
    </font>
    <font>
      <i/>
      <sz val="10"/>
      <color theme="1"/>
      <name val="Calibri"/>
      <family val="2"/>
    </font>
    <font>
      <vertAlign val="subscript"/>
      <sz val="11"/>
      <color theme="1"/>
      <name val="Calibri"/>
      <family val="2"/>
      <scheme val="minor"/>
    </font>
    <font>
      <vertAlign val="subscript"/>
      <sz val="10"/>
      <color theme="1"/>
      <name val="Calibri"/>
      <family val="2"/>
      <scheme val="minor"/>
    </font>
    <font>
      <sz val="11"/>
      <color rgb="FF000000"/>
      <name val="Calibri"/>
      <family val="2"/>
    </font>
    <font>
      <b/>
      <sz val="11"/>
      <color rgb="FF000000"/>
      <name val="Calibri"/>
      <family val="2"/>
    </font>
    <font>
      <b/>
      <sz val="9"/>
      <color rgb="FF000000"/>
      <name val="Calibri"/>
      <family val="2"/>
      <scheme val="minor"/>
    </font>
    <font>
      <sz val="10"/>
      <color rgb="FF000000"/>
      <name val="Calibri"/>
      <family val="2"/>
    </font>
    <font>
      <b/>
      <sz val="14"/>
      <color rgb="FF000000"/>
      <name val="Calibri"/>
      <family val="2"/>
    </font>
    <font>
      <sz val="8"/>
      <color rgb="FF000000"/>
      <name val="Calibri"/>
      <family val="2"/>
      <scheme val="minor"/>
    </font>
    <font>
      <sz val="9"/>
      <color rgb="FF000000"/>
      <name val="Calibri"/>
      <family val="2"/>
      <scheme val="minor"/>
    </font>
    <font>
      <b/>
      <i/>
      <sz val="9"/>
      <name val="Calibri"/>
      <family val="2"/>
      <scheme val="minor"/>
    </font>
    <font>
      <i/>
      <sz val="8"/>
      <color theme="1"/>
      <name val="Segoe UI"/>
      <family val="2"/>
    </font>
    <font>
      <b/>
      <i/>
      <sz val="8.5"/>
      <color theme="1"/>
      <name val="Segoe UI"/>
      <family val="2"/>
    </font>
    <font>
      <sz val="12"/>
      <name val="Calibri"/>
      <family val="2"/>
      <scheme val="minor"/>
    </font>
    <font>
      <sz val="8.5"/>
      <name val="Segoe UI"/>
      <family val="2"/>
    </font>
    <font>
      <b/>
      <sz val="8.5"/>
      <name val="Segoe UI"/>
      <family val="2"/>
    </font>
    <font>
      <sz val="8.5"/>
      <color rgb="FF000000"/>
      <name val="Segoe UI"/>
      <family val="2"/>
    </font>
    <font>
      <strike/>
      <sz val="8.5"/>
      <color rgb="FFFF0000"/>
      <name val="Segoe UI"/>
      <family val="2"/>
    </font>
    <font>
      <i/>
      <sz val="8.5"/>
      <color theme="1"/>
      <name val="Segoe UI"/>
      <family val="2"/>
    </font>
    <font>
      <i/>
      <sz val="8.5"/>
      <color rgb="FF000000"/>
      <name val="Segoe UI"/>
      <family val="2"/>
    </font>
    <font>
      <b/>
      <i/>
      <sz val="8.5"/>
      <color rgb="FF000000"/>
      <name val="Segoe UI"/>
      <family val="2"/>
    </font>
    <font>
      <sz val="11"/>
      <color rgb="FF000000"/>
      <name val="Segoe UI"/>
      <family val="2"/>
    </font>
    <font>
      <b/>
      <sz val="11"/>
      <color rgb="FF000000"/>
      <name val="Segoe UI"/>
      <family val="2"/>
    </font>
    <font>
      <i/>
      <sz val="11"/>
      <name val="Segoe UI"/>
      <family val="2"/>
    </font>
    <font>
      <sz val="11"/>
      <name val="Segoe UI"/>
      <family val="2"/>
    </font>
    <font>
      <sz val="8.5"/>
      <color rgb="FF000000"/>
      <name val="Calibri"/>
      <family val="2"/>
    </font>
    <font>
      <b/>
      <sz val="8.5"/>
      <color rgb="FF000000"/>
      <name val="Calibri"/>
      <family val="2"/>
    </font>
  </fonts>
  <fills count="4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indexed="42"/>
        <bgColor indexed="64"/>
      </patternFill>
    </fill>
    <fill>
      <patternFill patternType="solid">
        <fgColor indexed="9"/>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6"/>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8" tint="0.39997558519241921"/>
        <bgColor indexed="64"/>
      </patternFill>
    </fill>
    <fill>
      <patternFill patternType="solid">
        <fgColor theme="9"/>
        <bgColor indexed="64"/>
      </patternFill>
    </fill>
    <fill>
      <patternFill patternType="solid">
        <fgColor theme="8" tint="0.59999389629810485"/>
        <bgColor indexed="64"/>
      </patternFill>
    </fill>
    <fill>
      <patternFill patternType="solid">
        <fgColor rgb="FFFFFFFF"/>
        <bgColor rgb="FF000000"/>
      </patternFill>
    </fill>
    <fill>
      <patternFill patternType="solid">
        <fgColor theme="5"/>
        <bgColor indexed="64"/>
      </patternFill>
    </fill>
    <fill>
      <patternFill patternType="solid">
        <fgColor rgb="FFD9D9D9"/>
        <bgColor rgb="FF000000"/>
      </patternFill>
    </fill>
    <fill>
      <patternFill patternType="solid">
        <fgColor theme="2" tint="-0.249977111117893"/>
        <bgColor indexed="64"/>
      </patternFill>
    </fill>
    <fill>
      <patternFill patternType="solid">
        <fgColor rgb="FFA6A6A6"/>
        <bgColor rgb="FF000000"/>
      </patternFill>
    </fill>
    <fill>
      <patternFill patternType="solid">
        <fgColor theme="0" tint="-0.34998626667073579"/>
        <bgColor rgb="FF000000"/>
      </patternFill>
    </fill>
    <fill>
      <patternFill patternType="solid">
        <fgColor rgb="FFD0CECE"/>
        <bgColor rgb="FF000000"/>
      </patternFill>
    </fill>
    <fill>
      <patternFill patternType="solid">
        <fgColor theme="0"/>
        <bgColor rgb="FF000000"/>
      </patternFill>
    </fill>
  </fills>
  <borders count="7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medium">
        <color rgb="FF387D6B"/>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s>
  <cellStyleXfs count="16">
    <xf numFmtId="0" fontId="0" fillId="0" borderId="0"/>
    <xf numFmtId="9" fontId="2" fillId="0" borderId="0" applyFont="0" applyFill="0" applyBorder="0" applyAlignment="0" applyProtection="0"/>
    <xf numFmtId="3" fontId="14" fillId="4" borderId="1" applyFont="0">
      <alignment horizontal="right" vertical="center"/>
      <protection locked="0"/>
    </xf>
    <xf numFmtId="0" fontId="14" fillId="0" borderId="0">
      <alignment vertical="center"/>
    </xf>
    <xf numFmtId="0" fontId="14" fillId="0" borderId="0">
      <alignment vertical="center"/>
    </xf>
    <xf numFmtId="0" fontId="16" fillId="0" borderId="0" applyNumberFormat="0" applyFill="0" applyBorder="0" applyAlignment="0" applyProtection="0"/>
    <xf numFmtId="0" fontId="17" fillId="5" borderId="11" applyNumberFormat="0" applyFill="0" applyBorder="0" applyAlignment="0" applyProtection="0">
      <alignment horizontal="left"/>
    </xf>
    <xf numFmtId="0" fontId="25" fillId="0" borderId="0" applyNumberFormat="0" applyFill="0" applyBorder="0" applyAlignment="0" applyProtection="0"/>
    <xf numFmtId="0" fontId="33" fillId="0" borderId="0"/>
    <xf numFmtId="0" fontId="14" fillId="0" borderId="0"/>
    <xf numFmtId="0" fontId="14" fillId="0" borderId="0"/>
    <xf numFmtId="0" fontId="14" fillId="0" borderId="0"/>
    <xf numFmtId="0" fontId="65" fillId="5" borderId="2" applyFont="0" applyBorder="0">
      <alignment horizontal="center" wrapText="1"/>
    </xf>
    <xf numFmtId="0" fontId="9" fillId="0" borderId="0"/>
    <xf numFmtId="0" fontId="77" fillId="0" borderId="0">
      <alignment horizontal="left"/>
    </xf>
    <xf numFmtId="43" fontId="2" fillId="0" borderId="0" applyFont="0" applyFill="0" applyBorder="0" applyAlignment="0" applyProtection="0"/>
  </cellStyleXfs>
  <cellXfs count="1439">
    <xf numFmtId="0" fontId="0" fillId="0" borderId="0" xfId="0"/>
    <xf numFmtId="0" fontId="0" fillId="0" borderId="1" xfId="0" applyBorder="1" applyAlignment="1">
      <alignment horizontal="center"/>
    </xf>
    <xf numFmtId="0" fontId="6" fillId="0" borderId="0" xfId="0" applyFont="1"/>
    <xf numFmtId="0" fontId="7" fillId="0" borderId="0" xfId="0" applyFont="1"/>
    <xf numFmtId="0" fontId="8" fillId="0" borderId="0" xfId="0" applyFont="1"/>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left" vertical="center" wrapText="1" indent="1"/>
    </xf>
    <xf numFmtId="0" fontId="8" fillId="0" borderId="1" xfId="0" applyFont="1" applyBorder="1" applyAlignment="1">
      <alignment vertical="center" wrapText="1"/>
    </xf>
    <xf numFmtId="0" fontId="9" fillId="0" borderId="0" xfId="0" applyFont="1"/>
    <xf numFmtId="0" fontId="10" fillId="0" borderId="1" xfId="0" applyFont="1" applyBorder="1" applyAlignment="1">
      <alignment horizontal="justify" vertical="center" wrapText="1"/>
    </xf>
    <xf numFmtId="0" fontId="0" fillId="0" borderId="1" xfId="0" applyBorder="1"/>
    <xf numFmtId="0" fontId="11" fillId="2"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3" fillId="0" borderId="0" xfId="0" applyFont="1"/>
    <xf numFmtId="0" fontId="7" fillId="0" borderId="2" xfId="0" applyFont="1" applyBorder="1" applyAlignment="1">
      <alignment vertical="center" wrapText="1"/>
    </xf>
    <xf numFmtId="0" fontId="4" fillId="2" borderId="1" xfId="0" applyFont="1" applyFill="1" applyBorder="1" applyAlignment="1">
      <alignment vertical="center" wrapText="1"/>
    </xf>
    <xf numFmtId="0" fontId="0" fillId="0" borderId="1" xfId="0" applyBorder="1" applyAlignment="1">
      <alignment horizontal="center" vertical="center" wrapText="1"/>
    </xf>
    <xf numFmtId="0" fontId="12" fillId="0" borderId="10" xfId="0" applyFont="1" applyBorder="1" applyAlignment="1">
      <alignment vertical="center" wrapText="1"/>
    </xf>
    <xf numFmtId="0" fontId="12" fillId="0" borderId="9" xfId="0" applyFont="1" applyBorder="1" applyAlignment="1">
      <alignment vertical="center" wrapText="1"/>
    </xf>
    <xf numFmtId="0" fontId="13" fillId="0" borderId="8" xfId="0" applyFont="1" applyBorder="1" applyAlignment="1">
      <alignment vertical="center" wrapText="1"/>
    </xf>
    <xf numFmtId="0" fontId="12" fillId="0" borderId="0" xfId="0" applyFont="1" applyAlignment="1">
      <alignment vertical="center" wrapText="1"/>
    </xf>
    <xf numFmtId="0" fontId="4" fillId="0" borderId="0" xfId="0" applyFont="1"/>
    <xf numFmtId="0" fontId="0" fillId="0" borderId="1" xfId="0" applyBorder="1" applyAlignment="1">
      <alignment horizontal="center" vertical="center"/>
    </xf>
    <xf numFmtId="0" fontId="7" fillId="0" borderId="1" xfId="3" quotePrefix="1" applyFont="1" applyBorder="1" applyAlignment="1">
      <alignment horizontal="center" vertical="center"/>
    </xf>
    <xf numFmtId="0" fontId="18" fillId="0" borderId="0" xfId="0" applyFont="1"/>
    <xf numFmtId="0" fontId="0" fillId="0" borderId="1" xfId="0" applyBorder="1" applyAlignment="1">
      <alignment vertical="center" wrapText="1"/>
    </xf>
    <xf numFmtId="0" fontId="0" fillId="0" borderId="0" xfId="0" applyAlignment="1">
      <alignment horizontal="center" vertical="center"/>
    </xf>
    <xf numFmtId="0" fontId="19" fillId="0" borderId="0" xfId="0" applyFont="1" applyAlignment="1">
      <alignment vertical="center"/>
    </xf>
    <xf numFmtId="0" fontId="0" fillId="6" borderId="1" xfId="0" applyFill="1" applyBorder="1" applyAlignment="1">
      <alignment horizontal="center" vertical="center" wrapText="1"/>
    </xf>
    <xf numFmtId="0" fontId="20" fillId="7" borderId="1" xfId="0" applyFont="1" applyFill="1" applyBorder="1" applyAlignment="1">
      <alignment vertical="center" wrapText="1"/>
    </xf>
    <xf numFmtId="0" fontId="20" fillId="0" borderId="1" xfId="0" applyFont="1" applyBorder="1" applyAlignment="1">
      <alignment vertical="center" wrapText="1"/>
    </xf>
    <xf numFmtId="0" fontId="20" fillId="6" borderId="1" xfId="0" applyFont="1" applyFill="1" applyBorder="1" applyAlignment="1">
      <alignment vertical="center" wrapText="1"/>
    </xf>
    <xf numFmtId="49" fontId="4" fillId="0" borderId="1" xfId="0" applyNumberFormat="1" applyFont="1" applyBorder="1" applyAlignment="1">
      <alignment horizontal="center" vertical="center"/>
    </xf>
    <xf numFmtId="0" fontId="4" fillId="6" borderId="1" xfId="0" applyFont="1" applyFill="1" applyBorder="1" applyAlignment="1">
      <alignment vertical="center" wrapText="1"/>
    </xf>
    <xf numFmtId="0" fontId="4" fillId="0" borderId="1" xfId="0" applyFont="1" applyBorder="1" applyAlignment="1">
      <alignment horizontal="center" vertical="center"/>
    </xf>
    <xf numFmtId="0" fontId="21" fillId="0" borderId="0" xfId="0" applyFont="1"/>
    <xf numFmtId="0" fontId="7" fillId="6"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vertical="center" wrapText="1"/>
    </xf>
    <xf numFmtId="0" fontId="22" fillId="6" borderId="1" xfId="0" applyFont="1" applyFill="1" applyBorder="1" applyAlignment="1">
      <alignment vertical="center" wrapText="1"/>
    </xf>
    <xf numFmtId="0" fontId="0" fillId="0" borderId="0" xfId="0" applyAlignment="1">
      <alignment horizontal="center"/>
    </xf>
    <xf numFmtId="0" fontId="0" fillId="0" borderId="0" xfId="0" applyAlignment="1">
      <alignment horizontal="right" vertical="top"/>
    </xf>
    <xf numFmtId="0" fontId="20" fillId="0" borderId="0" xfId="0" applyFont="1"/>
    <xf numFmtId="0" fontId="0" fillId="0" borderId="0" xfId="0" applyAlignment="1">
      <alignment vertical="center"/>
    </xf>
    <xf numFmtId="0" fontId="24" fillId="0" borderId="0" xfId="0" applyFont="1" applyAlignment="1">
      <alignment horizontal="center" vertical="center" wrapText="1"/>
    </xf>
    <xf numFmtId="0" fontId="3" fillId="0" borderId="0" xfId="0" applyFont="1" applyAlignment="1">
      <alignment wrapText="1"/>
    </xf>
    <xf numFmtId="0" fontId="27" fillId="0" borderId="0" xfId="0" applyFont="1" applyAlignment="1">
      <alignment vertical="center"/>
    </xf>
    <xf numFmtId="0" fontId="28" fillId="0" borderId="0" xfId="0" applyFont="1" applyAlignment="1">
      <alignment vertical="center"/>
    </xf>
    <xf numFmtId="0" fontId="11" fillId="0" borderId="0" xfId="0" applyFont="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1" fillId="7" borderId="2" xfId="0" applyFont="1" applyFill="1" applyBorder="1" applyAlignment="1">
      <alignment vertical="center" wrapText="1"/>
    </xf>
    <xf numFmtId="0" fontId="11" fillId="7" borderId="4" xfId="0" applyFont="1" applyFill="1" applyBorder="1" applyAlignment="1">
      <alignment vertical="center" wrapText="1"/>
    </xf>
    <xf numFmtId="0" fontId="11" fillId="7" borderId="1" xfId="0" applyFont="1" applyFill="1" applyBorder="1" applyAlignment="1">
      <alignment vertical="center" wrapText="1"/>
    </xf>
    <xf numFmtId="0" fontId="11" fillId="7" borderId="1" xfId="0" applyFont="1" applyFill="1" applyBorder="1" applyAlignment="1">
      <alignment horizontal="center" vertical="center" wrapText="1"/>
    </xf>
    <xf numFmtId="0" fontId="7" fillId="0" borderId="1" xfId="0" applyFont="1" applyBorder="1" applyAlignment="1">
      <alignment horizontal="center" vertical="center"/>
    </xf>
    <xf numFmtId="0" fontId="31" fillId="0" borderId="0" xfId="0" applyFont="1" applyAlignment="1">
      <alignment vertical="center" wrapText="1"/>
    </xf>
    <xf numFmtId="0" fontId="30" fillId="0" borderId="1" xfId="0" applyFont="1" applyBorder="1" applyAlignment="1">
      <alignment vertical="center"/>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7" fillId="0" borderId="1" xfId="0" applyFont="1" applyBorder="1" applyAlignment="1">
      <alignment vertical="center"/>
    </xf>
    <xf numFmtId="0" fontId="9"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0" borderId="1" xfId="0" quotePrefix="1" applyFont="1" applyBorder="1" applyAlignment="1">
      <alignment horizontal="center"/>
    </xf>
    <xf numFmtId="0" fontId="26" fillId="3" borderId="1" xfId="3" applyFont="1" applyFill="1" applyBorder="1" applyAlignment="1">
      <alignment horizontal="left" vertical="center" wrapText="1" indent="1"/>
    </xf>
    <xf numFmtId="3" fontId="6" fillId="3" borderId="1" xfId="2" applyFont="1" applyFill="1" applyAlignment="1">
      <alignment horizontal="center" vertical="center"/>
      <protection locked="0"/>
    </xf>
    <xf numFmtId="0" fontId="9" fillId="3" borderId="1" xfId="0" applyFont="1" applyFill="1" applyBorder="1"/>
    <xf numFmtId="0" fontId="9" fillId="0" borderId="1" xfId="0" applyFont="1" applyBorder="1"/>
    <xf numFmtId="0" fontId="6" fillId="5" borderId="1" xfId="3" applyFont="1" applyFill="1" applyBorder="1" applyAlignment="1">
      <alignment horizontal="left" vertical="center" wrapText="1" indent="2"/>
    </xf>
    <xf numFmtId="3" fontId="6" fillId="0" borderId="1" xfId="2" applyFont="1" applyFill="1" applyAlignment="1">
      <alignment horizontal="center" vertical="center" wrapText="1"/>
      <protection locked="0"/>
    </xf>
    <xf numFmtId="3" fontId="6" fillId="0" borderId="1" xfId="2" quotePrefix="1" applyFont="1" applyFill="1" applyAlignment="1">
      <alignment horizontal="center" vertical="center" wrapText="1"/>
      <protection locked="0"/>
    </xf>
    <xf numFmtId="0" fontId="6" fillId="0" borderId="1" xfId="3" applyFont="1" applyBorder="1" applyAlignment="1">
      <alignment horizontal="left" vertical="center" wrapText="1" indent="3"/>
    </xf>
    <xf numFmtId="3" fontId="6" fillId="0" borderId="1" xfId="2" applyFont="1" applyFill="1" applyAlignment="1">
      <alignment horizontal="center" vertical="center"/>
      <protection locked="0"/>
    </xf>
    <xf numFmtId="0" fontId="9" fillId="0" borderId="1" xfId="0" quotePrefix="1" applyFont="1" applyBorder="1" applyAlignment="1">
      <alignment horizontal="center" vertical="center"/>
    </xf>
    <xf numFmtId="3" fontId="32" fillId="12" borderId="1" xfId="2" applyFont="1" applyFill="1" applyAlignment="1">
      <alignment horizontal="center" vertical="center"/>
      <protection locked="0"/>
    </xf>
    <xf numFmtId="0" fontId="0" fillId="0" borderId="1" xfId="0" quotePrefix="1" applyBorder="1" applyAlignment="1">
      <alignment horizontal="center" vertical="center"/>
    </xf>
    <xf numFmtId="0" fontId="7" fillId="0" borderId="1" xfId="3" applyFont="1" applyBorder="1" applyAlignment="1">
      <alignment horizontal="left" vertical="center" wrapText="1" indent="1"/>
    </xf>
    <xf numFmtId="3" fontId="7" fillId="0" borderId="1" xfId="2" applyFont="1" applyFill="1" applyAlignment="1">
      <alignment horizontal="center" vertical="center"/>
      <protection locked="0"/>
    </xf>
    <xf numFmtId="0" fontId="29" fillId="0" borderId="0" xfId="0" applyFont="1" applyAlignment="1">
      <alignment vertical="center" wrapText="1"/>
    </xf>
    <xf numFmtId="0" fontId="4" fillId="0" borderId="4" xfId="0" applyFont="1" applyBorder="1" applyAlignment="1">
      <alignment horizontal="center" vertical="center"/>
    </xf>
    <xf numFmtId="0" fontId="10" fillId="0" borderId="7" xfId="0" applyFont="1" applyBorder="1" applyAlignment="1">
      <alignment horizontal="center" vertical="center" wrapText="1"/>
    </xf>
    <xf numFmtId="0" fontId="7" fillId="0" borderId="1" xfId="0" quotePrefix="1" applyFont="1" applyBorder="1"/>
    <xf numFmtId="0" fontId="31" fillId="0" borderId="0" xfId="0" applyFont="1"/>
    <xf numFmtId="0" fontId="7" fillId="0" borderId="1" xfId="0" quotePrefix="1" applyFont="1" applyBorder="1" applyAlignment="1">
      <alignment wrapText="1"/>
    </xf>
    <xf numFmtId="0" fontId="11" fillId="0" borderId="0" xfId="0" applyFont="1"/>
    <xf numFmtId="0" fontId="7" fillId="0" borderId="1" xfId="8" applyFont="1" applyBorder="1" applyAlignment="1">
      <alignment vertical="center" wrapText="1"/>
    </xf>
    <xf numFmtId="0" fontId="7" fillId="3" borderId="1" xfId="0" applyFont="1" applyFill="1" applyBorder="1" applyAlignment="1">
      <alignment horizontal="center"/>
    </xf>
    <xf numFmtId="0" fontId="7" fillId="3" borderId="1" xfId="0" quotePrefix="1" applyFont="1" applyFill="1" applyBorder="1" applyAlignment="1">
      <alignment wrapText="1"/>
    </xf>
    <xf numFmtId="0" fontId="7" fillId="0" borderId="1" xfId="0" applyFont="1" applyBorder="1" applyAlignment="1">
      <alignment horizontal="justify" vertical="top"/>
    </xf>
    <xf numFmtId="0" fontId="7" fillId="0" borderId="1" xfId="8" applyFont="1" applyBorder="1" applyAlignment="1">
      <alignment horizontal="justify" vertical="top"/>
    </xf>
    <xf numFmtId="0" fontId="7" fillId="0" borderId="1" xfId="0" applyFont="1" applyBorder="1"/>
    <xf numFmtId="0" fontId="7" fillId="0" borderId="1" xfId="0" applyFont="1" applyBorder="1" applyAlignment="1">
      <alignment horizontal="justify" vertical="center"/>
    </xf>
    <xf numFmtId="0" fontId="7" fillId="0" borderId="1" xfId="0" applyFont="1" applyBorder="1" applyAlignment="1">
      <alignment horizontal="justify" vertical="top" wrapText="1"/>
    </xf>
    <xf numFmtId="0" fontId="7" fillId="3" borderId="1" xfId="8" applyFont="1" applyFill="1" applyBorder="1" applyAlignment="1">
      <alignment horizontal="justify" vertical="center"/>
    </xf>
    <xf numFmtId="0" fontId="8" fillId="0" borderId="1" xfId="0" applyFont="1" applyBorder="1" applyAlignment="1">
      <alignment vertical="center"/>
    </xf>
    <xf numFmtId="0" fontId="7" fillId="3" borderId="1" xfId="0" applyFont="1" applyFill="1" applyBorder="1" applyAlignment="1">
      <alignment horizontal="center" vertical="center"/>
    </xf>
    <xf numFmtId="0" fontId="8" fillId="3" borderId="1" xfId="0" applyFont="1" applyFill="1" applyBorder="1" applyAlignment="1">
      <alignment horizontal="justify" vertical="center"/>
    </xf>
    <xf numFmtId="0" fontId="11" fillId="6" borderId="1" xfId="0" applyFont="1" applyFill="1" applyBorder="1" applyAlignment="1">
      <alignment vertical="center" wrapText="1"/>
    </xf>
    <xf numFmtId="0" fontId="10" fillId="6" borderId="1" xfId="0" applyFont="1" applyFill="1" applyBorder="1" applyAlignment="1">
      <alignment horizontal="left" vertical="center" wrapText="1" indent="1"/>
    </xf>
    <xf numFmtId="0" fontId="7" fillId="6" borderId="1" xfId="0" applyFont="1" applyFill="1" applyBorder="1" applyAlignment="1">
      <alignment horizontal="left" vertical="center" wrapText="1" indent="1"/>
    </xf>
    <xf numFmtId="0" fontId="34" fillId="0" borderId="0" xfId="0" applyFont="1" applyAlignment="1">
      <alignment vertical="center"/>
    </xf>
    <xf numFmtId="0" fontId="35" fillId="0" borderId="0" xfId="0" applyFont="1" applyAlignment="1">
      <alignment vertical="center"/>
    </xf>
    <xf numFmtId="0" fontId="10" fillId="6" borderId="0" xfId="0" applyFont="1" applyFill="1" applyAlignment="1">
      <alignment vertical="center" wrapText="1"/>
    </xf>
    <xf numFmtId="0" fontId="4" fillId="0" borderId="0" xfId="0" applyFont="1" applyAlignment="1">
      <alignment vertical="center"/>
    </xf>
    <xf numFmtId="0" fontId="36" fillId="6" borderId="1" xfId="0" applyFont="1" applyFill="1" applyBorder="1" applyAlignment="1">
      <alignment vertical="center" wrapText="1"/>
    </xf>
    <xf numFmtId="0" fontId="10" fillId="0" borderId="1" xfId="0" applyFont="1" applyBorder="1" applyAlignment="1">
      <alignment horizontal="center" vertical="center"/>
    </xf>
    <xf numFmtId="0" fontId="4" fillId="13" borderId="20" xfId="0" applyFont="1" applyFill="1" applyBorder="1" applyAlignment="1">
      <alignment vertical="center"/>
    </xf>
    <xf numFmtId="0" fontId="4" fillId="13" borderId="26" xfId="0" applyFont="1" applyFill="1" applyBorder="1" applyAlignment="1">
      <alignment vertical="center"/>
    </xf>
    <xf numFmtId="0" fontId="4" fillId="13" borderId="26" xfId="0" applyFont="1" applyFill="1" applyBorder="1" applyAlignment="1">
      <alignment horizontal="center" vertical="center"/>
    </xf>
    <xf numFmtId="0" fontId="4" fillId="13" borderId="31" xfId="0" applyFont="1" applyFill="1" applyBorder="1" applyAlignment="1">
      <alignment vertical="center"/>
    </xf>
    <xf numFmtId="0" fontId="4" fillId="15" borderId="20" xfId="0" applyFont="1" applyFill="1" applyBorder="1" applyAlignment="1">
      <alignment vertical="center" wrapText="1"/>
    </xf>
    <xf numFmtId="0" fontId="4" fillId="15" borderId="21" xfId="0" applyFont="1" applyFill="1" applyBorder="1" applyAlignment="1">
      <alignment vertical="center" wrapText="1"/>
    </xf>
    <xf numFmtId="0" fontId="22" fillId="0" borderId="33" xfId="0" applyFont="1" applyBorder="1" applyAlignment="1">
      <alignment horizontal="left" vertical="center" wrapText="1" indent="2"/>
    </xf>
    <xf numFmtId="0" fontId="22" fillId="12" borderId="20" xfId="0" applyFont="1" applyFill="1" applyBorder="1" applyAlignment="1">
      <alignment vertical="center" wrapText="1"/>
    </xf>
    <xf numFmtId="0" fontId="4" fillId="15" borderId="33" xfId="0" applyFont="1" applyFill="1" applyBorder="1" applyAlignment="1">
      <alignment horizontal="center" vertical="center" wrapText="1"/>
    </xf>
    <xf numFmtId="0" fontId="4" fillId="15" borderId="34" xfId="0" applyFont="1" applyFill="1" applyBorder="1" applyAlignment="1">
      <alignment horizontal="center" vertical="center" wrapText="1"/>
    </xf>
    <xf numFmtId="0" fontId="22" fillId="0" borderId="35" xfId="0" applyFont="1" applyBorder="1" applyAlignment="1">
      <alignment horizontal="left" vertical="center" wrapText="1" indent="2"/>
    </xf>
    <xf numFmtId="0" fontId="22" fillId="12" borderId="21" xfId="0" applyFont="1" applyFill="1" applyBorder="1" applyAlignment="1">
      <alignment vertical="center" wrapText="1"/>
    </xf>
    <xf numFmtId="0" fontId="22" fillId="12" borderId="33" xfId="0" applyFont="1" applyFill="1" applyBorder="1" applyAlignment="1">
      <alignment vertical="center" wrapText="1"/>
    </xf>
    <xf numFmtId="0" fontId="4" fillId="0" borderId="32" xfId="0" applyFont="1" applyBorder="1" applyAlignment="1">
      <alignment horizontal="center" vertical="center"/>
    </xf>
    <xf numFmtId="0" fontId="4" fillId="0" borderId="33" xfId="0" applyFont="1" applyBorder="1" applyAlignment="1">
      <alignment vertical="center" wrapText="1"/>
    </xf>
    <xf numFmtId="0" fontId="4" fillId="12" borderId="20" xfId="0" applyFont="1" applyFill="1" applyBorder="1" applyAlignment="1">
      <alignment vertical="center" wrapText="1"/>
    </xf>
    <xf numFmtId="0" fontId="4" fillId="12" borderId="21" xfId="0" applyFont="1" applyFill="1" applyBorder="1" applyAlignment="1">
      <alignment vertical="center" wrapText="1"/>
    </xf>
    <xf numFmtId="0" fontId="4" fillId="12" borderId="21" xfId="0" applyFont="1" applyFill="1" applyBorder="1" applyAlignment="1">
      <alignment horizontal="center" vertical="center" wrapText="1"/>
    </xf>
    <xf numFmtId="0" fontId="4" fillId="15" borderId="21" xfId="0" applyFont="1" applyFill="1" applyBorder="1" applyAlignment="1">
      <alignment horizontal="center" vertical="center" wrapText="1"/>
    </xf>
    <xf numFmtId="0" fontId="37" fillId="0" borderId="33" xfId="0" applyFont="1" applyBorder="1" applyAlignment="1">
      <alignment horizontal="left" vertical="center" wrapText="1" indent="2"/>
    </xf>
    <xf numFmtId="0" fontId="22" fillId="0" borderId="33" xfId="0" applyFont="1" applyBorder="1" applyAlignment="1">
      <alignment horizontal="left" vertical="center" wrapText="1" indent="4"/>
    </xf>
    <xf numFmtId="0" fontId="4" fillId="15" borderId="20" xfId="0" quotePrefix="1" applyFont="1" applyFill="1" applyBorder="1" applyAlignment="1">
      <alignment vertical="center" wrapText="1"/>
    </xf>
    <xf numFmtId="0" fontId="7" fillId="8" borderId="20" xfId="0" applyFont="1" applyFill="1" applyBorder="1" applyAlignment="1">
      <alignment vertical="center" wrapText="1"/>
    </xf>
    <xf numFmtId="2" fontId="4" fillId="8" borderId="20" xfId="0" applyNumberFormat="1" applyFont="1" applyFill="1" applyBorder="1" applyAlignment="1">
      <alignment vertical="center" wrapText="1"/>
    </xf>
    <xf numFmtId="2" fontId="4" fillId="8" borderId="21" xfId="0" applyNumberFormat="1" applyFont="1" applyFill="1" applyBorder="1" applyAlignment="1">
      <alignment vertical="center" wrapText="1"/>
    </xf>
    <xf numFmtId="2" fontId="4" fillId="8" borderId="21" xfId="0" applyNumberFormat="1" applyFont="1" applyFill="1" applyBorder="1" applyAlignment="1">
      <alignment horizontal="center" vertical="center" wrapText="1"/>
    </xf>
    <xf numFmtId="2" fontId="4" fillId="8" borderId="34" xfId="0" quotePrefix="1" applyNumberFormat="1" applyFont="1" applyFill="1" applyBorder="1" applyAlignment="1">
      <alignment horizontal="center" vertical="center" wrapText="1"/>
    </xf>
    <xf numFmtId="0" fontId="4" fillId="0" borderId="22" xfId="0" applyFont="1" applyBorder="1" applyAlignment="1">
      <alignment vertical="center" wrapText="1"/>
    </xf>
    <xf numFmtId="0" fontId="34" fillId="0" borderId="0" xfId="0" applyFont="1"/>
    <xf numFmtId="0" fontId="40" fillId="0" borderId="0" xfId="0" applyFont="1" applyAlignment="1">
      <alignment vertical="center"/>
    </xf>
    <xf numFmtId="0" fontId="7" fillId="0" borderId="1" xfId="0" applyFont="1" applyBorder="1" applyAlignment="1">
      <alignment wrapText="1"/>
    </xf>
    <xf numFmtId="0" fontId="41" fillId="0" borderId="1" xfId="0" applyFont="1" applyBorder="1"/>
    <xf numFmtId="0" fontId="42" fillId="0" borderId="1" xfId="0" applyFont="1" applyBorder="1" applyAlignment="1">
      <alignment horizontal="center" vertical="center"/>
    </xf>
    <xf numFmtId="0" fontId="42" fillId="0" borderId="1" xfId="0" applyFont="1" applyBorder="1" applyAlignment="1">
      <alignment wrapText="1"/>
    </xf>
    <xf numFmtId="0" fontId="2" fillId="0" borderId="35" xfId="0" applyFont="1" applyBorder="1" applyAlignment="1">
      <alignment vertical="center" wrapText="1"/>
    </xf>
    <xf numFmtId="0" fontId="36" fillId="18" borderId="33" xfId="0" applyFont="1" applyFill="1" applyBorder="1" applyAlignment="1">
      <alignment vertical="center" wrapText="1"/>
    </xf>
    <xf numFmtId="0" fontId="10" fillId="0" borderId="33" xfId="0" applyFont="1" applyBorder="1" applyAlignment="1">
      <alignment vertical="center"/>
    </xf>
    <xf numFmtId="0" fontId="2" fillId="0" borderId="0" xfId="0" applyFont="1" applyAlignment="1">
      <alignment vertical="center"/>
    </xf>
    <xf numFmtId="0" fontId="39" fillId="0" borderId="0" xfId="0" applyFont="1" applyAlignment="1">
      <alignment vertical="center" wrapText="1"/>
    </xf>
    <xf numFmtId="0" fontId="34" fillId="0" borderId="35" xfId="0" applyFont="1" applyBorder="1"/>
    <xf numFmtId="0" fontId="7" fillId="0" borderId="1" xfId="0" applyFont="1" applyBorder="1" applyAlignment="1">
      <alignment horizontal="left" vertical="center" wrapText="1"/>
    </xf>
    <xf numFmtId="0" fontId="0" fillId="0" borderId="0" xfId="0" applyAlignment="1">
      <alignment vertical="center" wrapText="1"/>
    </xf>
    <xf numFmtId="0" fontId="48" fillId="0" borderId="0" xfId="0" applyFont="1"/>
    <xf numFmtId="0" fontId="4" fillId="0" borderId="1" xfId="0" applyFont="1" applyBorder="1" applyAlignment="1">
      <alignment horizontal="center" vertical="center" wrapText="1"/>
    </xf>
    <xf numFmtId="0" fontId="0" fillId="0" borderId="1" xfId="0" applyBorder="1" applyAlignment="1">
      <alignment wrapText="1"/>
    </xf>
    <xf numFmtId="9" fontId="4" fillId="0" borderId="4"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7" fillId="0" borderId="4" xfId="0" applyFont="1" applyBorder="1" applyAlignment="1">
      <alignment horizontal="center" vertical="center"/>
    </xf>
    <xf numFmtId="0" fontId="7" fillId="8" borderId="4" xfId="0" applyFont="1" applyFill="1" applyBorder="1" applyAlignment="1">
      <alignment horizontal="left" vertical="center" wrapText="1"/>
    </xf>
    <xf numFmtId="0" fontId="52" fillId="0" borderId="0" xfId="0" applyFont="1"/>
    <xf numFmtId="0" fontId="39" fillId="0" borderId="0" xfId="0" applyFont="1" applyAlignment="1">
      <alignment horizontal="center" vertical="center" wrapText="1"/>
    </xf>
    <xf numFmtId="0" fontId="49" fillId="0" borderId="0" xfId="0" applyFont="1"/>
    <xf numFmtId="0" fontId="53" fillId="0" borderId="0" xfId="0" applyFont="1"/>
    <xf numFmtId="0" fontId="4" fillId="0" borderId="1" xfId="0" applyFont="1" applyBorder="1" applyAlignment="1">
      <alignment vertical="center"/>
    </xf>
    <xf numFmtId="0" fontId="23" fillId="0" borderId="0" xfId="0" applyFont="1" applyAlignment="1">
      <alignment wrapText="1"/>
    </xf>
    <xf numFmtId="0" fontId="28" fillId="0" borderId="0" xfId="0" applyFont="1"/>
    <xf numFmtId="0" fontId="44" fillId="0" borderId="7" xfId="0" applyFont="1" applyBorder="1" applyAlignment="1">
      <alignment horizontal="center" vertical="center" wrapText="1"/>
    </xf>
    <xf numFmtId="0" fontId="44" fillId="0" borderId="5" xfId="0" applyFont="1" applyBorder="1" applyAlignment="1">
      <alignment vertical="center" wrapText="1"/>
    </xf>
    <xf numFmtId="0" fontId="6" fillId="0" borderId="4" xfId="0" applyFont="1" applyBorder="1" applyAlignment="1">
      <alignment horizontal="left" vertical="center" wrapText="1"/>
    </xf>
    <xf numFmtId="0" fontId="54" fillId="0" borderId="4" xfId="0" applyFont="1" applyBorder="1" applyAlignment="1">
      <alignment horizontal="left" vertical="center" wrapText="1" indent="3"/>
    </xf>
    <xf numFmtId="0" fontId="7" fillId="0" borderId="1" xfId="0" applyFont="1" applyBorder="1" applyAlignment="1">
      <alignment horizontal="center"/>
    </xf>
    <xf numFmtId="0" fontId="4" fillId="3" borderId="1" xfId="0" applyFont="1" applyFill="1" applyBorder="1" applyAlignment="1">
      <alignment horizontal="center"/>
    </xf>
    <xf numFmtId="0" fontId="5" fillId="0" borderId="1" xfId="0" applyFont="1" applyBorder="1" applyAlignment="1">
      <alignment horizontal="center" vertical="center"/>
    </xf>
    <xf numFmtId="0" fontId="14" fillId="0" borderId="1" xfId="0" applyFont="1" applyBorder="1" applyAlignment="1">
      <alignment horizontal="justify" vertical="center" wrapText="1"/>
    </xf>
    <xf numFmtId="0" fontId="20" fillId="0" borderId="1" xfId="0" applyFont="1" applyBorder="1" applyAlignment="1">
      <alignment horizontal="justify" vertical="center" wrapText="1"/>
    </xf>
    <xf numFmtId="0" fontId="58" fillId="0" borderId="1" xfId="0" applyFont="1" applyBorder="1" applyAlignment="1">
      <alignment horizontal="center" vertical="center"/>
    </xf>
    <xf numFmtId="0" fontId="5" fillId="0" borderId="0" xfId="0" applyFont="1" applyAlignment="1">
      <alignment horizontal="center" vertical="center"/>
    </xf>
    <xf numFmtId="0" fontId="20" fillId="0" borderId="0" xfId="0" applyFont="1" applyAlignment="1">
      <alignment horizontal="justify" vertical="center"/>
    </xf>
    <xf numFmtId="0" fontId="59" fillId="0" borderId="0" xfId="0" applyFont="1"/>
    <xf numFmtId="0" fontId="46" fillId="0" borderId="0" xfId="0" applyFont="1" applyAlignment="1">
      <alignment horizontal="center" vertical="center" wrapText="1"/>
    </xf>
    <xf numFmtId="0" fontId="2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0" fillId="0" borderId="0" xfId="0" applyFont="1" applyAlignment="1">
      <alignment vertical="center" wrapText="1"/>
    </xf>
    <xf numFmtId="0" fontId="14" fillId="0" borderId="1" xfId="0" applyFont="1" applyBorder="1" applyAlignment="1">
      <alignment vertical="center" wrapText="1"/>
    </xf>
    <xf numFmtId="0" fontId="14" fillId="6" borderId="1" xfId="0" applyFont="1" applyFill="1" applyBorder="1" applyAlignment="1">
      <alignment horizontal="center" vertical="center" wrapText="1"/>
    </xf>
    <xf numFmtId="0" fontId="61" fillId="0" borderId="1" xfId="0" applyFont="1" applyBorder="1" applyAlignment="1">
      <alignment vertical="center" wrapText="1"/>
    </xf>
    <xf numFmtId="0" fontId="61" fillId="7" borderId="1" xfId="0" applyFont="1" applyFill="1" applyBorder="1" applyAlignment="1">
      <alignment vertical="center" wrapText="1"/>
    </xf>
    <xf numFmtId="0" fontId="62" fillId="0" borderId="1" xfId="0" applyFont="1" applyBorder="1" applyAlignment="1">
      <alignment vertical="center" wrapText="1"/>
    </xf>
    <xf numFmtId="0" fontId="23" fillId="0" borderId="1" xfId="0" applyFont="1" applyBorder="1" applyAlignment="1">
      <alignment vertical="center" wrapText="1"/>
    </xf>
    <xf numFmtId="0" fontId="63" fillId="0" borderId="0" xfId="0" applyFont="1"/>
    <xf numFmtId="0" fontId="14" fillId="0" borderId="1" xfId="0" applyFont="1" applyBorder="1" applyAlignment="1">
      <alignment horizontal="right" vertical="center" wrapText="1"/>
    </xf>
    <xf numFmtId="0" fontId="64" fillId="0" borderId="1" xfId="0" applyFont="1" applyBorder="1" applyAlignment="1">
      <alignment vertical="center" wrapText="1"/>
    </xf>
    <xf numFmtId="0" fontId="65" fillId="0" borderId="1" xfId="0" applyFont="1" applyBorder="1" applyAlignment="1">
      <alignment vertical="center" wrapText="1"/>
    </xf>
    <xf numFmtId="0" fontId="36" fillId="0" borderId="0" xfId="0" applyFont="1" applyAlignment="1">
      <alignment horizontal="center" vertical="center"/>
    </xf>
    <xf numFmtId="0" fontId="20" fillId="0" borderId="8" xfId="0" applyFont="1" applyBorder="1" applyAlignment="1">
      <alignment horizontal="center" vertical="center" wrapText="1"/>
    </xf>
    <xf numFmtId="0" fontId="14" fillId="0" borderId="15" xfId="0" applyFont="1" applyBorder="1" applyAlignment="1">
      <alignment vertical="center" wrapText="1"/>
    </xf>
    <xf numFmtId="0" fontId="20" fillId="0" borderId="10" xfId="0" applyFont="1" applyBorder="1" applyAlignment="1">
      <alignment horizontal="center" vertical="center" wrapText="1"/>
    </xf>
    <xf numFmtId="9" fontId="20" fillId="0" borderId="1" xfId="0" applyNumberFormat="1" applyFont="1" applyBorder="1" applyAlignment="1">
      <alignment horizontal="center" vertical="center" wrapText="1"/>
    </xf>
    <xf numFmtId="0" fontId="20" fillId="0" borderId="1" xfId="0" applyFont="1" applyBorder="1" applyAlignment="1">
      <alignment vertical="center"/>
    </xf>
    <xf numFmtId="0" fontId="65" fillId="0" borderId="1" xfId="0" applyFont="1" applyBorder="1" applyAlignment="1">
      <alignment vertical="center"/>
    </xf>
    <xf numFmtId="0" fontId="0" fillId="0" borderId="0" xfId="0" applyAlignment="1">
      <alignment horizontal="left" vertical="top"/>
    </xf>
    <xf numFmtId="0" fontId="66" fillId="0" borderId="0" xfId="0" applyFont="1" applyAlignment="1">
      <alignment horizontal="center" vertical="center" wrapText="1"/>
    </xf>
    <xf numFmtId="0" fontId="0" fillId="0" borderId="10" xfId="0" applyBorder="1" applyAlignment="1">
      <alignment vertical="center"/>
    </xf>
    <xf numFmtId="0" fontId="7" fillId="0" borderId="1" xfId="0" applyFont="1" applyBorder="1" applyAlignment="1">
      <alignment horizontal="center" vertical="top"/>
    </xf>
    <xf numFmtId="0" fontId="7" fillId="0" borderId="7" xfId="0" applyFont="1" applyBorder="1" applyAlignment="1">
      <alignment horizontal="center" vertical="center"/>
    </xf>
    <xf numFmtId="0" fontId="67" fillId="0" borderId="0" xfId="0" applyFont="1"/>
    <xf numFmtId="0" fontId="14" fillId="0" borderId="5" xfId="0" applyFont="1" applyBorder="1" applyAlignment="1">
      <alignment horizontal="center" vertical="center" wrapText="1"/>
    </xf>
    <xf numFmtId="0" fontId="20" fillId="0" borderId="2" xfId="0" applyFont="1" applyBorder="1" applyAlignment="1">
      <alignment horizontal="center" vertical="center" wrapText="1"/>
    </xf>
    <xf numFmtId="0" fontId="68" fillId="12" borderId="1" xfId="0" applyFont="1" applyFill="1" applyBorder="1" applyAlignment="1">
      <alignment vertical="center" wrapText="1"/>
    </xf>
    <xf numFmtId="0" fontId="68" fillId="12" borderId="7" xfId="0" applyFont="1" applyFill="1" applyBorder="1" applyAlignment="1">
      <alignment vertical="center" wrapText="1"/>
    </xf>
    <xf numFmtId="0" fontId="20" fillId="0" borderId="2" xfId="0" applyFont="1" applyBorder="1" applyAlignment="1">
      <alignment horizontal="left" vertical="center" wrapText="1" indent="3"/>
    </xf>
    <xf numFmtId="0" fontId="23" fillId="0" borderId="2" xfId="0" applyFont="1" applyBorder="1" applyAlignment="1">
      <alignment vertical="center" wrapText="1"/>
    </xf>
    <xf numFmtId="0" fontId="20" fillId="12" borderId="1" xfId="0" applyFont="1" applyFill="1" applyBorder="1" applyAlignment="1">
      <alignment vertical="center" wrapText="1"/>
    </xf>
    <xf numFmtId="0" fontId="43" fillId="0" borderId="0" xfId="0" applyFont="1" applyAlignment="1">
      <alignment horizontal="center" vertical="center" wrapText="1"/>
    </xf>
    <xf numFmtId="0" fontId="14" fillId="0" borderId="0" xfId="0" applyFont="1" applyAlignment="1">
      <alignment vertical="center" wrapText="1"/>
    </xf>
    <xf numFmtId="0" fontId="60" fillId="0" borderId="0" xfId="0" applyFont="1" applyAlignment="1">
      <alignment vertical="center" wrapText="1"/>
    </xf>
    <xf numFmtId="0" fontId="65" fillId="0" borderId="1" xfId="0" applyFont="1" applyBorder="1" applyAlignment="1">
      <alignment horizontal="center" vertical="center" wrapText="1"/>
    </xf>
    <xf numFmtId="0" fontId="16" fillId="0" borderId="0" xfId="0" applyFont="1"/>
    <xf numFmtId="0" fontId="14" fillId="0" borderId="0" xfId="0" applyFont="1" applyAlignment="1">
      <alignment horizontal="center" vertical="center" wrapText="1"/>
    </xf>
    <xf numFmtId="0" fontId="14" fillId="0" borderId="0" xfId="0" applyFont="1" applyAlignment="1">
      <alignment horizontal="center" vertical="center"/>
    </xf>
    <xf numFmtId="0" fontId="14" fillId="7" borderId="1" xfId="0" applyFont="1" applyFill="1" applyBorder="1" applyAlignment="1">
      <alignment vertical="center"/>
    </xf>
    <xf numFmtId="0" fontId="14" fillId="0" borderId="1" xfId="0" applyFont="1" applyBorder="1" applyAlignment="1">
      <alignment vertical="center"/>
    </xf>
    <xf numFmtId="0" fontId="14" fillId="18" borderId="1" xfId="0" applyFont="1" applyFill="1" applyBorder="1" applyAlignment="1">
      <alignment vertical="center"/>
    </xf>
    <xf numFmtId="0" fontId="7" fillId="0" borderId="1" xfId="0" applyFont="1" applyBorder="1" applyAlignment="1">
      <alignment vertical="top" wrapText="1"/>
    </xf>
    <xf numFmtId="0" fontId="7" fillId="0" borderId="0" xfId="0" applyFont="1" applyAlignment="1">
      <alignment vertical="center"/>
    </xf>
    <xf numFmtId="0" fontId="7" fillId="0" borderId="8" xfId="0" applyFont="1" applyBorder="1" applyAlignment="1">
      <alignment vertical="center"/>
    </xf>
    <xf numFmtId="0" fontId="7" fillId="0" borderId="5" xfId="0" applyFont="1" applyBorder="1" applyAlignment="1">
      <alignment horizontal="center"/>
    </xf>
    <xf numFmtId="0" fontId="7" fillId="0" borderId="9" xfId="0" applyFont="1" applyBorder="1" applyAlignment="1">
      <alignment vertical="center"/>
    </xf>
    <xf numFmtId="0" fontId="7" fillId="0" borderId="10" xfId="0" applyFont="1" applyBorder="1" applyAlignment="1">
      <alignment vertical="center"/>
    </xf>
    <xf numFmtId="0" fontId="7" fillId="0" borderId="7" xfId="0" applyFont="1" applyBorder="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left" vertical="center"/>
    </xf>
    <xf numFmtId="0" fontId="7" fillId="0" borderId="5" xfId="0" applyFont="1" applyBorder="1" applyAlignment="1">
      <alignment horizontal="left" wrapText="1"/>
    </xf>
    <xf numFmtId="0" fontId="7" fillId="0" borderId="1" xfId="0" applyFont="1" applyBorder="1" applyAlignment="1">
      <alignment horizontal="left" wrapText="1"/>
    </xf>
    <xf numFmtId="0" fontId="7" fillId="0" borderId="12" xfId="0" applyFont="1" applyBorder="1" applyAlignment="1">
      <alignment horizontal="center"/>
    </xf>
    <xf numFmtId="0" fontId="7" fillId="0" borderId="5" xfId="0" applyFont="1" applyBorder="1" applyAlignment="1">
      <alignment horizontal="center" vertical="center"/>
    </xf>
    <xf numFmtId="0" fontId="7" fillId="0" borderId="2" xfId="0" applyFont="1" applyBorder="1" applyAlignment="1">
      <alignment horizontal="left" wrapText="1"/>
    </xf>
    <xf numFmtId="0" fontId="7" fillId="0" borderId="2" xfId="0" applyFont="1" applyBorder="1"/>
    <xf numFmtId="0" fontId="19" fillId="0" borderId="0" xfId="0" applyFont="1" applyAlignment="1">
      <alignment horizontal="left"/>
    </xf>
    <xf numFmtId="0" fontId="18" fillId="0" borderId="0" xfId="0" applyFont="1" applyAlignment="1">
      <alignment horizontal="left"/>
    </xf>
    <xf numFmtId="0" fontId="7" fillId="0" borderId="5" xfId="0" applyFont="1" applyBorder="1" applyAlignment="1">
      <alignment horizontal="center" vertical="center" wrapText="1"/>
    </xf>
    <xf numFmtId="9" fontId="7" fillId="0" borderId="5" xfId="1" applyFont="1" applyFill="1" applyBorder="1" applyAlignment="1">
      <alignment horizontal="center" vertical="center" wrapText="1"/>
    </xf>
    <xf numFmtId="0" fontId="8" fillId="0" borderId="1" xfId="0" applyFont="1" applyBorder="1" applyAlignment="1">
      <alignment horizontal="center"/>
    </xf>
    <xf numFmtId="0" fontId="7" fillId="0" borderId="8" xfId="0" applyFont="1" applyBorder="1"/>
    <xf numFmtId="0" fontId="7" fillId="0" borderId="9" xfId="0" applyFont="1" applyBorder="1"/>
    <xf numFmtId="0" fontId="7" fillId="0" borderId="10" xfId="0" applyFont="1" applyBorder="1"/>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center" vertical="center" wrapText="1"/>
    </xf>
    <xf numFmtId="49" fontId="7" fillId="0" borderId="1" xfId="9" applyNumberFormat="1" applyFont="1" applyBorder="1" applyAlignment="1">
      <alignment horizontal="center" vertical="center" wrapText="1"/>
    </xf>
    <xf numFmtId="49" fontId="7" fillId="0" borderId="1" xfId="9" quotePrefix="1" applyNumberFormat="1" applyFont="1" applyBorder="1" applyAlignment="1">
      <alignment horizontal="center" vertical="center" wrapText="1"/>
    </xf>
    <xf numFmtId="0" fontId="7" fillId="0" borderId="1" xfId="9" applyFont="1" applyBorder="1" applyAlignment="1">
      <alignment horizontal="left" vertical="center" wrapText="1"/>
    </xf>
    <xf numFmtId="0" fontId="7" fillId="0" borderId="1" xfId="9" applyFont="1" applyBorder="1" applyAlignment="1">
      <alignment vertical="center" wrapText="1"/>
    </xf>
    <xf numFmtId="0" fontId="70" fillId="0" borderId="1" xfId="9" applyFont="1" applyBorder="1" applyAlignment="1">
      <alignment horizontal="left" vertical="center" wrapText="1" indent="2"/>
    </xf>
    <xf numFmtId="0" fontId="7" fillId="3" borderId="1" xfId="9" applyFont="1" applyFill="1" applyBorder="1" applyAlignment="1">
      <alignment horizontal="center" vertical="center" wrapText="1"/>
    </xf>
    <xf numFmtId="0" fontId="7" fillId="3" borderId="1" xfId="9" applyFont="1" applyFill="1" applyBorder="1" applyAlignment="1">
      <alignment wrapText="1"/>
    </xf>
    <xf numFmtId="0" fontId="71" fillId="0" borderId="1" xfId="9" applyFont="1" applyBorder="1"/>
    <xf numFmtId="0" fontId="7" fillId="0" borderId="1" xfId="9" applyFont="1" applyBorder="1"/>
    <xf numFmtId="0" fontId="7" fillId="3" borderId="1" xfId="9" applyFont="1" applyFill="1" applyBorder="1"/>
    <xf numFmtId="0" fontId="7" fillId="0" borderId="1" xfId="9" quotePrefix="1" applyFont="1" applyBorder="1" applyAlignment="1">
      <alignment horizontal="center" vertical="center" wrapText="1"/>
    </xf>
    <xf numFmtId="0" fontId="7" fillId="0" borderId="1" xfId="0" applyFont="1" applyBorder="1" applyAlignment="1">
      <alignment horizontal="left" indent="2"/>
    </xf>
    <xf numFmtId="0" fontId="7" fillId="3" borderId="1" xfId="0" applyFont="1" applyFill="1" applyBorder="1"/>
    <xf numFmtId="0" fontId="7" fillId="0" borderId="1" xfId="0" applyFont="1" applyBorder="1" applyAlignment="1">
      <alignment horizontal="left" wrapText="1" indent="2"/>
    </xf>
    <xf numFmtId="0" fontId="7" fillId="0" borderId="1" xfId="0" applyFont="1" applyBorder="1" applyAlignment="1">
      <alignment horizontal="left" indent="4"/>
    </xf>
    <xf numFmtId="0" fontId="7" fillId="0" borderId="3" xfId="0" applyFont="1" applyBorder="1"/>
    <xf numFmtId="0" fontId="72" fillId="0" borderId="0" xfId="0" applyFont="1"/>
    <xf numFmtId="0" fontId="7" fillId="0" borderId="0" xfId="0" applyFont="1" applyAlignment="1">
      <alignment horizontal="left" wrapText="1"/>
    </xf>
    <xf numFmtId="0" fontId="72" fillId="0" borderId="0" xfId="0" applyFont="1" applyAlignment="1">
      <alignment horizontal="left" wrapText="1"/>
    </xf>
    <xf numFmtId="0" fontId="7" fillId="0" borderId="1" xfId="0" applyFont="1" applyBorder="1" applyAlignment="1">
      <alignment horizontal="left" vertical="top" wrapText="1"/>
    </xf>
    <xf numFmtId="0" fontId="7" fillId="0" borderId="0" xfId="0" applyFont="1" applyAlignment="1">
      <alignment horizontal="center" wrapText="1"/>
    </xf>
    <xf numFmtId="0" fontId="7" fillId="0" borderId="0" xfId="0" applyFont="1" applyAlignment="1">
      <alignment wrapText="1"/>
    </xf>
    <xf numFmtId="0" fontId="72" fillId="0" borderId="1" xfId="0" applyFont="1" applyBorder="1"/>
    <xf numFmtId="0" fontId="7" fillId="0" borderId="1" xfId="0" applyFont="1" applyBorder="1" applyAlignment="1">
      <alignment horizontal="center" wrapText="1"/>
    </xf>
    <xf numFmtId="0" fontId="73" fillId="0" borderId="1" xfId="10" applyFont="1" applyBorder="1" applyAlignment="1">
      <alignment wrapText="1"/>
    </xf>
    <xf numFmtId="0" fontId="7" fillId="0" borderId="0" xfId="0" applyFont="1" applyAlignment="1">
      <alignment horizontal="left" vertical="center"/>
    </xf>
    <xf numFmtId="0" fontId="8" fillId="0" borderId="5" xfId="0" applyFont="1" applyBorder="1" applyAlignment="1">
      <alignment horizontal="center"/>
    </xf>
    <xf numFmtId="0" fontId="8" fillId="0" borderId="1" xfId="0" applyFont="1" applyBorder="1"/>
    <xf numFmtId="0" fontId="8" fillId="0" borderId="1" xfId="0" applyFont="1" applyBorder="1" applyAlignment="1">
      <alignment horizontal="left" indent="1"/>
    </xf>
    <xf numFmtId="0" fontId="8" fillId="8" borderId="1" xfId="0" applyFont="1" applyFill="1" applyBorder="1" applyAlignment="1">
      <alignment horizontal="left" indent="1"/>
    </xf>
    <xf numFmtId="0" fontId="14" fillId="0" borderId="0" xfId="4">
      <alignment vertical="center"/>
    </xf>
    <xf numFmtId="0" fontId="16" fillId="0" borderId="0" xfId="5" applyFill="1" applyBorder="1" applyAlignment="1">
      <alignment vertical="center"/>
    </xf>
    <xf numFmtId="0" fontId="16" fillId="0" borderId="0" xfId="5" applyFill="1" applyBorder="1" applyAlignment="1">
      <alignment horizontal="left" vertical="center"/>
    </xf>
    <xf numFmtId="0" fontId="8" fillId="0" borderId="0" xfId="5" applyFont="1" applyFill="1" applyBorder="1" applyAlignment="1">
      <alignment vertical="center"/>
    </xf>
    <xf numFmtId="0" fontId="7" fillId="0" borderId="0" xfId="4" applyFont="1">
      <alignment vertical="center"/>
    </xf>
    <xf numFmtId="0" fontId="8" fillId="8" borderId="7" xfId="3" applyFont="1" applyFill="1" applyBorder="1" applyAlignment="1">
      <alignment horizontal="center" vertical="center" wrapText="1"/>
    </xf>
    <xf numFmtId="0" fontId="8" fillId="0" borderId="1" xfId="12" applyFont="1" applyFill="1" applyBorder="1" applyAlignment="1">
      <alignment horizontal="center" vertical="center" wrapText="1"/>
    </xf>
    <xf numFmtId="0" fontId="8" fillId="8" borderId="10" xfId="3" applyFont="1" applyFill="1" applyBorder="1" applyAlignment="1">
      <alignment horizontal="center" vertical="center" wrapText="1"/>
    </xf>
    <xf numFmtId="0" fontId="7" fillId="0" borderId="0" xfId="3" applyFont="1">
      <alignment vertical="center"/>
    </xf>
    <xf numFmtId="0" fontId="8" fillId="0" borderId="1" xfId="3" quotePrefix="1" applyFont="1" applyBorder="1" applyAlignment="1">
      <alignment horizontal="center" vertical="center"/>
    </xf>
    <xf numFmtId="0" fontId="8" fillId="0" borderId="5" xfId="3" applyFont="1" applyBorder="1" applyAlignment="1">
      <alignment horizontal="left" vertical="center" wrapText="1" indent="1"/>
    </xf>
    <xf numFmtId="3" fontId="7" fillId="19" borderId="1" xfId="2" applyFont="1" applyFill="1" applyAlignment="1">
      <alignment horizontal="center" vertical="center"/>
      <protection locked="0"/>
    </xf>
    <xf numFmtId="3" fontId="7" fillId="19" borderId="4" xfId="2" applyFont="1" applyFill="1" applyBorder="1" applyAlignment="1">
      <alignment horizontal="center" vertical="center"/>
      <protection locked="0"/>
    </xf>
    <xf numFmtId="0" fontId="7" fillId="0" borderId="4" xfId="3" applyFont="1" applyBorder="1" applyAlignment="1">
      <alignment horizontal="left" vertical="center" wrapText="1" indent="2"/>
    </xf>
    <xf numFmtId="0" fontId="7" fillId="0" borderId="14" xfId="3" applyFont="1" applyBorder="1" applyAlignment="1">
      <alignment horizontal="left" vertical="center" wrapText="1" indent="3"/>
    </xf>
    <xf numFmtId="3" fontId="72" fillId="19" borderId="1" xfId="2" applyFont="1" applyFill="1" applyAlignment="1">
      <alignment horizontal="center" vertical="center"/>
      <protection locked="0"/>
    </xf>
    <xf numFmtId="3" fontId="72" fillId="19" borderId="4" xfId="2" applyFont="1" applyFill="1" applyBorder="1" applyAlignment="1">
      <alignment horizontal="center" vertical="center"/>
      <protection locked="0"/>
    </xf>
    <xf numFmtId="0" fontId="15" fillId="0" borderId="0" xfId="3" quotePrefix="1" applyFont="1" applyAlignment="1">
      <alignment horizontal="right" vertical="center"/>
    </xf>
    <xf numFmtId="3" fontId="75" fillId="0" borderId="0" xfId="2" applyFont="1" applyFill="1" applyBorder="1" applyAlignment="1">
      <alignment horizontal="center" vertical="center"/>
      <protection locked="0"/>
    </xf>
    <xf numFmtId="0" fontId="19" fillId="0" borderId="0" xfId="5" applyFont="1" applyFill="1" applyBorder="1" applyAlignment="1">
      <alignment horizontal="left" vertical="center" indent="1"/>
    </xf>
    <xf numFmtId="0" fontId="7" fillId="0" borderId="0" xfId="3" quotePrefix="1" applyFont="1" applyAlignment="1">
      <alignment horizontal="right" vertical="center"/>
    </xf>
    <xf numFmtId="0" fontId="7" fillId="0" borderId="0" xfId="3" applyFont="1" applyAlignment="1">
      <alignment horizontal="left" vertical="center" wrapText="1" indent="1"/>
    </xf>
    <xf numFmtId="0" fontId="7" fillId="0" borderId="0" xfId="4" applyFont="1" applyAlignment="1">
      <alignment horizontal="left" vertical="center" wrapText="1" indent="1"/>
    </xf>
    <xf numFmtId="0" fontId="7" fillId="0" borderId="7" xfId="4" applyFont="1" applyBorder="1">
      <alignment vertical="center"/>
    </xf>
    <xf numFmtId="0" fontId="8" fillId="0" borderId="7" xfId="12" applyFont="1" applyFill="1" applyBorder="1" applyAlignment="1">
      <alignment horizontal="center" vertical="center" wrapText="1"/>
    </xf>
    <xf numFmtId="0" fontId="8" fillId="0" borderId="12" xfId="3" applyFont="1" applyBorder="1" applyAlignment="1">
      <alignment horizontal="left" vertical="center" wrapText="1" indent="1"/>
    </xf>
    <xf numFmtId="0" fontId="7" fillId="0" borderId="3" xfId="3" applyFont="1" applyBorder="1" applyAlignment="1">
      <alignment horizontal="left" vertical="center" wrapText="1" indent="2"/>
    </xf>
    <xf numFmtId="0" fontId="7" fillId="0" borderId="13" xfId="3" applyFont="1" applyBorder="1" applyAlignment="1">
      <alignment horizontal="left" vertical="center" wrapText="1" indent="3"/>
    </xf>
    <xf numFmtId="0" fontId="74" fillId="0" borderId="13" xfId="3" applyFont="1" applyBorder="1" applyAlignment="1">
      <alignment horizontal="left" vertical="center" wrapText="1" indent="3"/>
    </xf>
    <xf numFmtId="0" fontId="8" fillId="0" borderId="1" xfId="3" applyFont="1" applyBorder="1" applyAlignment="1">
      <alignment horizontal="left" vertical="center" wrapText="1" indent="1"/>
    </xf>
    <xf numFmtId="0" fontId="14" fillId="0" borderId="0" xfId="4" applyAlignment="1">
      <alignment vertical="top" wrapText="1"/>
    </xf>
    <xf numFmtId="0" fontId="1" fillId="0" borderId="0" xfId="0" applyFont="1"/>
    <xf numFmtId="0" fontId="1" fillId="0" borderId="0" xfId="0" applyFont="1" applyAlignment="1">
      <alignment wrapText="1"/>
    </xf>
    <xf numFmtId="0" fontId="1" fillId="0" borderId="0" xfId="0" applyFont="1" applyAlignment="1">
      <alignment horizontal="center" wrapText="1"/>
    </xf>
    <xf numFmtId="0" fontId="1" fillId="0" borderId="0" xfId="13" applyFont="1"/>
    <xf numFmtId="0" fontId="1" fillId="0" borderId="0" xfId="0" applyFont="1" applyAlignment="1">
      <alignment horizontal="center"/>
    </xf>
    <xf numFmtId="0" fontId="1" fillId="0" borderId="0" xfId="0" applyFont="1" applyAlignment="1">
      <alignment horizontal="left"/>
    </xf>
    <xf numFmtId="0" fontId="78" fillId="0" borderId="0" xfId="0" applyFont="1"/>
    <xf numFmtId="0" fontId="79" fillId="20" borderId="0" xfId="0" applyFont="1" applyFill="1" applyAlignment="1">
      <alignment vertical="center" wrapText="1" readingOrder="1"/>
    </xf>
    <xf numFmtId="0" fontId="79" fillId="22" borderId="0" xfId="0" applyFont="1" applyFill="1" applyAlignment="1">
      <alignment vertical="center" wrapText="1" readingOrder="1"/>
    </xf>
    <xf numFmtId="0" fontId="79" fillId="23" borderId="0" xfId="0" applyFont="1" applyFill="1" applyAlignment="1">
      <alignment vertical="center" wrapText="1" readingOrder="1"/>
    </xf>
    <xf numFmtId="0" fontId="79" fillId="24" borderId="0" xfId="0" applyFont="1" applyFill="1" applyAlignment="1">
      <alignment vertical="center" wrapText="1" readingOrder="1"/>
    </xf>
    <xf numFmtId="0" fontId="79" fillId="25" borderId="0" xfId="0" applyFont="1" applyFill="1" applyAlignment="1">
      <alignment vertical="center" wrapText="1" readingOrder="1"/>
    </xf>
    <xf numFmtId="0" fontId="79" fillId="26" borderId="0" xfId="0" applyFont="1" applyFill="1" applyAlignment="1">
      <alignment vertical="center" wrapText="1" readingOrder="1"/>
    </xf>
    <xf numFmtId="0" fontId="79" fillId="27" borderId="0" xfId="0" applyFont="1" applyFill="1" applyAlignment="1">
      <alignment vertical="center" wrapText="1" readingOrder="1"/>
    </xf>
    <xf numFmtId="0" fontId="79" fillId="31" borderId="0" xfId="0" applyFont="1" applyFill="1" applyAlignment="1">
      <alignment vertical="center" wrapText="1" readingOrder="1"/>
    </xf>
    <xf numFmtId="0" fontId="79" fillId="32" borderId="0" xfId="0" applyFont="1" applyFill="1" applyAlignment="1">
      <alignment vertical="center" wrapText="1" readingOrder="1"/>
    </xf>
    <xf numFmtId="0" fontId="7" fillId="21" borderId="0" xfId="0" applyFont="1" applyFill="1"/>
    <xf numFmtId="0" fontId="19" fillId="22" borderId="0" xfId="0" applyFont="1" applyFill="1" applyAlignment="1">
      <alignment vertical="center"/>
    </xf>
    <xf numFmtId="0" fontId="0" fillId="22" borderId="0" xfId="0" applyFill="1"/>
    <xf numFmtId="0" fontId="21" fillId="22" borderId="0" xfId="0" applyFont="1" applyFill="1"/>
    <xf numFmtId="0" fontId="0" fillId="22" borderId="8" xfId="0" applyFill="1" applyBorder="1" applyAlignment="1">
      <alignment horizontal="right" vertical="top"/>
    </xf>
    <xf numFmtId="0" fontId="7" fillId="22" borderId="0" xfId="0" applyFont="1" applyFill="1"/>
    <xf numFmtId="0" fontId="0" fillId="34" borderId="0" xfId="0" applyFill="1"/>
    <xf numFmtId="0" fontId="8" fillId="34" borderId="0" xfId="0" applyFont="1" applyFill="1" applyAlignment="1">
      <alignment horizontal="left" vertical="top"/>
    </xf>
    <xf numFmtId="0" fontId="0" fillId="34" borderId="0" xfId="0" applyFill="1" applyAlignment="1">
      <alignment horizontal="left" vertical="top"/>
    </xf>
    <xf numFmtId="0" fontId="29" fillId="24" borderId="0" xfId="0" applyFont="1" applyFill="1"/>
    <xf numFmtId="0" fontId="29" fillId="24" borderId="0" xfId="0" applyFont="1" applyFill="1" applyAlignment="1">
      <alignment vertical="center" wrapText="1"/>
    </xf>
    <xf numFmtId="0" fontId="18" fillId="25" borderId="0" xfId="0" applyFont="1" applyFill="1" applyAlignment="1">
      <alignment vertical="center"/>
    </xf>
    <xf numFmtId="0" fontId="4" fillId="25" borderId="0" xfId="0" applyFont="1" applyFill="1" applyAlignment="1">
      <alignment vertical="center"/>
    </xf>
    <xf numFmtId="0" fontId="7" fillId="26" borderId="0" xfId="0" applyFont="1" applyFill="1"/>
    <xf numFmtId="0" fontId="0" fillId="28" borderId="0" xfId="0" applyFill="1"/>
    <xf numFmtId="0" fontId="81" fillId="27" borderId="0" xfId="0" applyFont="1" applyFill="1"/>
    <xf numFmtId="0" fontId="80" fillId="27" borderId="0" xfId="0" applyFont="1" applyFill="1"/>
    <xf numFmtId="0" fontId="21" fillId="28" borderId="0" xfId="0" applyFont="1" applyFill="1"/>
    <xf numFmtId="0" fontId="55" fillId="30" borderId="0" xfId="4" applyFont="1" applyFill="1">
      <alignment vertical="center"/>
    </xf>
    <xf numFmtId="0" fontId="0" fillId="30" borderId="0" xfId="0" applyFill="1"/>
    <xf numFmtId="0" fontId="15" fillId="30" borderId="0" xfId="3" applyFont="1" applyFill="1">
      <alignment vertical="center"/>
    </xf>
    <xf numFmtId="0" fontId="0" fillId="30" borderId="0" xfId="0" applyFill="1" applyAlignment="1">
      <alignment horizontal="center" vertical="center"/>
    </xf>
    <xf numFmtId="0" fontId="55" fillId="30" borderId="0" xfId="0" applyFont="1" applyFill="1" applyAlignment="1">
      <alignment vertical="center"/>
    </xf>
    <xf numFmtId="0" fontId="55" fillId="30" borderId="0" xfId="0" applyFont="1" applyFill="1"/>
    <xf numFmtId="0" fontId="7" fillId="30" borderId="0" xfId="0" applyFont="1" applyFill="1"/>
    <xf numFmtId="0" fontId="49" fillId="30" borderId="0" xfId="0" applyFont="1" applyFill="1"/>
    <xf numFmtId="0" fontId="18" fillId="31" borderId="0" xfId="0" applyFont="1" applyFill="1"/>
    <xf numFmtId="0" fontId="0" fillId="31" borderId="0" xfId="0" applyFill="1"/>
    <xf numFmtId="0" fontId="19" fillId="31" borderId="0" xfId="0" applyFont="1" applyFill="1"/>
    <xf numFmtId="0" fontId="0" fillId="33" borderId="0" xfId="0" applyFill="1"/>
    <xf numFmtId="0" fontId="8" fillId="33" borderId="0" xfId="0" applyFont="1" applyFill="1"/>
    <xf numFmtId="0" fontId="7" fillId="33" borderId="0" xfId="0" applyFont="1" applyFill="1"/>
    <xf numFmtId="0" fontId="72" fillId="33" borderId="0" xfId="0" applyFont="1" applyFill="1"/>
    <xf numFmtId="0" fontId="4" fillId="33" borderId="0" xfId="0" applyFont="1" applyFill="1" applyAlignment="1">
      <alignment vertical="center"/>
    </xf>
    <xf numFmtId="0" fontId="19" fillId="33" borderId="0" xfId="5" applyFont="1" applyFill="1" applyBorder="1" applyAlignment="1">
      <alignment horizontal="left" vertical="center"/>
    </xf>
    <xf numFmtId="3" fontId="75" fillId="33" borderId="0" xfId="2" applyFont="1" applyFill="1" applyBorder="1" applyAlignment="1">
      <alignment horizontal="center" vertical="center"/>
      <protection locked="0"/>
    </xf>
    <xf numFmtId="0" fontId="14" fillId="33" borderId="0" xfId="4" applyFill="1">
      <alignment vertical="center"/>
    </xf>
    <xf numFmtId="0" fontId="19" fillId="33" borderId="0" xfId="5" applyFont="1" applyFill="1" applyBorder="1" applyAlignment="1">
      <alignment horizontal="left" vertical="center" indent="1"/>
    </xf>
    <xf numFmtId="0" fontId="79" fillId="35" borderId="0" xfId="0" applyFont="1" applyFill="1" applyAlignment="1">
      <alignment vertical="center" wrapText="1" readingOrder="1"/>
    </xf>
    <xf numFmtId="3" fontId="7" fillId="0" borderId="1" xfId="0" applyNumberFormat="1" applyFont="1" applyBorder="1" applyAlignment="1">
      <alignment vertical="center" wrapText="1"/>
    </xf>
    <xf numFmtId="3" fontId="8" fillId="0" borderId="1" xfId="0" applyNumberFormat="1" applyFont="1" applyBorder="1" applyAlignment="1">
      <alignment vertical="center" wrapText="1"/>
    </xf>
    <xf numFmtId="3" fontId="10" fillId="0" borderId="1" xfId="0" applyNumberFormat="1" applyFont="1" applyBorder="1" applyAlignment="1">
      <alignment horizontal="right" vertical="center" wrapText="1"/>
    </xf>
    <xf numFmtId="164" fontId="10" fillId="0" borderId="1" xfId="1" applyNumberFormat="1" applyFont="1" applyBorder="1" applyAlignment="1">
      <alignment horizontal="right" vertical="center" wrapText="1"/>
    </xf>
    <xf numFmtId="164" fontId="7" fillId="0" borderId="1" xfId="1" applyNumberFormat="1" applyFont="1" applyBorder="1" applyAlignment="1">
      <alignment horizontal="right" vertical="center" wrapText="1"/>
    </xf>
    <xf numFmtId="165" fontId="0" fillId="0" borderId="4" xfId="15" applyNumberFormat="1" applyFont="1" applyBorder="1" applyAlignment="1">
      <alignment vertical="center" wrapText="1"/>
    </xf>
    <xf numFmtId="3" fontId="7" fillId="0" borderId="1" xfId="0" quotePrefix="1" applyNumberFormat="1" applyFont="1" applyBorder="1"/>
    <xf numFmtId="3" fontId="8" fillId="3" borderId="1" xfId="0" applyNumberFormat="1" applyFont="1" applyFill="1" applyBorder="1" applyAlignment="1">
      <alignment horizontal="right" vertical="top"/>
    </xf>
    <xf numFmtId="164" fontId="7" fillId="0" borderId="1" xfId="1" quotePrefix="1" applyNumberFormat="1" applyFont="1" applyBorder="1"/>
    <xf numFmtId="3" fontId="10" fillId="0" borderId="1" xfId="0" applyNumberFormat="1" applyFont="1" applyBorder="1" applyAlignment="1">
      <alignment vertical="center"/>
    </xf>
    <xf numFmtId="164" fontId="10" fillId="0" borderId="1" xfId="1" applyNumberFormat="1" applyFont="1" applyBorder="1" applyAlignment="1">
      <alignment vertical="center"/>
    </xf>
    <xf numFmtId="3" fontId="4" fillId="15" borderId="33" xfId="0" applyNumberFormat="1" applyFont="1" applyFill="1" applyBorder="1" applyAlignment="1">
      <alignment horizontal="right" vertical="center"/>
    </xf>
    <xf numFmtId="3" fontId="4" fillId="15" borderId="34" xfId="0" applyNumberFormat="1" applyFont="1" applyFill="1" applyBorder="1" applyAlignment="1">
      <alignment horizontal="right" vertical="center"/>
    </xf>
    <xf numFmtId="3" fontId="4" fillId="15" borderId="20" xfId="0" applyNumberFormat="1" applyFont="1" applyFill="1" applyBorder="1" applyAlignment="1">
      <alignment horizontal="right" vertical="center" wrapText="1"/>
    </xf>
    <xf numFmtId="3" fontId="4" fillId="15" borderId="21" xfId="0" applyNumberFormat="1" applyFont="1" applyFill="1" applyBorder="1" applyAlignment="1">
      <alignment horizontal="right" vertical="center" wrapText="1"/>
    </xf>
    <xf numFmtId="3" fontId="4" fillId="15" borderId="33" xfId="0" applyNumberFormat="1" applyFont="1" applyFill="1" applyBorder="1" applyAlignment="1">
      <alignment horizontal="right" vertical="center" wrapText="1"/>
    </xf>
    <xf numFmtId="3" fontId="4" fillId="15" borderId="34" xfId="0" applyNumberFormat="1" applyFont="1" applyFill="1" applyBorder="1" applyAlignment="1">
      <alignment horizontal="right" vertical="center" wrapText="1"/>
    </xf>
    <xf numFmtId="3" fontId="4" fillId="0" borderId="34" xfId="0" applyNumberFormat="1" applyFont="1" applyBorder="1" applyAlignment="1">
      <alignment horizontal="right" vertical="center"/>
    </xf>
    <xf numFmtId="3" fontId="7" fillId="8" borderId="21" xfId="0" applyNumberFormat="1" applyFont="1" applyFill="1" applyBorder="1" applyAlignment="1">
      <alignment horizontal="right" vertical="center" wrapText="1"/>
    </xf>
    <xf numFmtId="164" fontId="0" fillId="0" borderId="22" xfId="1" applyNumberFormat="1" applyFont="1" applyBorder="1" applyAlignment="1">
      <alignment vertical="center"/>
    </xf>
    <xf numFmtId="164" fontId="0" fillId="0" borderId="1" xfId="1" applyNumberFormat="1" applyFont="1" applyBorder="1" applyAlignment="1">
      <alignment wrapText="1"/>
    </xf>
    <xf numFmtId="0" fontId="7" fillId="8" borderId="4" xfId="0" applyFont="1" applyFill="1" applyBorder="1" applyAlignment="1">
      <alignment horizontal="right" vertical="center" wrapText="1"/>
    </xf>
    <xf numFmtId="4" fontId="7" fillId="8" borderId="4" xfId="0" applyNumberFormat="1" applyFont="1" applyFill="1" applyBorder="1" applyAlignment="1">
      <alignment horizontal="right" vertical="center" wrapText="1"/>
    </xf>
    <xf numFmtId="164" fontId="7" fillId="8" borderId="4" xfId="1" applyNumberFormat="1" applyFont="1" applyFill="1" applyBorder="1" applyAlignment="1">
      <alignment horizontal="right" vertical="center" wrapText="1"/>
    </xf>
    <xf numFmtId="3" fontId="7" fillId="0" borderId="1" xfId="9" applyNumberFormat="1" applyFont="1" applyBorder="1" applyAlignment="1">
      <alignment horizontal="right" vertical="center" wrapText="1"/>
    </xf>
    <xf numFmtId="3" fontId="7" fillId="0" borderId="1" xfId="2" applyFont="1" applyFill="1">
      <alignment horizontal="right" vertical="center"/>
      <protection locked="0"/>
    </xf>
    <xf numFmtId="3" fontId="7" fillId="0" borderId="4" xfId="2" applyFont="1" applyFill="1" applyBorder="1">
      <alignment horizontal="right" vertical="center"/>
      <protection locked="0"/>
    </xf>
    <xf numFmtId="4" fontId="7" fillId="0" borderId="0" xfId="0" applyNumberFormat="1" applyFont="1"/>
    <xf numFmtId="3" fontId="7" fillId="0" borderId="33" xfId="0" applyNumberFormat="1" applyFont="1" applyBorder="1" applyAlignment="1">
      <alignment vertical="center"/>
    </xf>
    <xf numFmtId="3" fontId="10" fillId="0" borderId="1" xfId="0" applyNumberFormat="1" applyFont="1" applyBorder="1" applyAlignment="1">
      <alignment vertical="center" wrapText="1"/>
    </xf>
    <xf numFmtId="3" fontId="11" fillId="0" borderId="1" xfId="0" applyNumberFormat="1" applyFont="1" applyBorder="1" applyAlignment="1">
      <alignment vertical="center" wrapText="1"/>
    </xf>
    <xf numFmtId="0" fontId="82" fillId="0" borderId="0" xfId="7" applyFont="1" applyBorder="1" applyAlignment="1">
      <alignment vertical="center"/>
    </xf>
    <xf numFmtId="0" fontId="82" fillId="0" borderId="0" xfId="7" applyFont="1" applyBorder="1" applyAlignment="1"/>
    <xf numFmtId="0" fontId="81" fillId="36" borderId="0" xfId="0" applyFont="1" applyFill="1"/>
    <xf numFmtId="0" fontId="80" fillId="36" borderId="0" xfId="0" applyFont="1" applyFill="1"/>
    <xf numFmtId="0" fontId="4" fillId="0" borderId="0" xfId="0" applyFont="1" applyAlignment="1">
      <alignment horizontal="justify" vertical="center" wrapText="1"/>
    </xf>
    <xf numFmtId="0" fontId="10" fillId="0" borderId="0" xfId="0" applyFont="1" applyAlignment="1">
      <alignment vertical="center" wrapText="1"/>
    </xf>
    <xf numFmtId="0" fontId="10" fillId="0" borderId="1"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6" borderId="1" xfId="0" applyFont="1" applyFill="1" applyBorder="1" applyAlignment="1">
      <alignment horizontal="center" vertical="center" wrapText="1"/>
    </xf>
    <xf numFmtId="0" fontId="30" fillId="6" borderId="1" xfId="0" applyFont="1" applyFill="1" applyBorder="1" applyAlignment="1">
      <alignment vertical="center" wrapText="1"/>
    </xf>
    <xf numFmtId="0" fontId="10" fillId="6" borderId="1" xfId="0" applyFont="1" applyFill="1" applyBorder="1" applyAlignment="1">
      <alignment vertical="center" wrapText="1"/>
    </xf>
    <xf numFmtId="0" fontId="4" fillId="0" borderId="4"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4" fillId="0" borderId="7" xfId="0" applyFont="1" applyBorder="1" applyAlignment="1">
      <alignment horizontal="center" vertical="center" wrapText="1"/>
    </xf>
    <xf numFmtId="0" fontId="7" fillId="0" borderId="1" xfId="9" applyFont="1" applyBorder="1" applyAlignment="1">
      <alignment horizontal="center" vertical="center" wrapText="1"/>
    </xf>
    <xf numFmtId="0" fontId="7" fillId="0" borderId="0" xfId="0" applyFont="1" applyAlignment="1">
      <alignment horizontal="left" vertical="center" wrapText="1"/>
    </xf>
    <xf numFmtId="0" fontId="7" fillId="0" borderId="4" xfId="0" applyFont="1" applyBorder="1" applyAlignment="1">
      <alignment horizontal="left" vertical="center" wrapText="1"/>
    </xf>
    <xf numFmtId="0" fontId="28" fillId="22" borderId="0" xfId="0" applyFont="1" applyFill="1"/>
    <xf numFmtId="0" fontId="8" fillId="0" borderId="0" xfId="5" applyFont="1" applyFill="1" applyBorder="1" applyAlignment="1">
      <alignment vertical="center" wrapText="1"/>
    </xf>
    <xf numFmtId="3" fontId="8" fillId="0" borderId="1" xfId="2" applyFont="1" applyFill="1" applyAlignment="1">
      <alignment horizontal="center" vertical="center"/>
      <protection locked="0"/>
    </xf>
    <xf numFmtId="0" fontId="4" fillId="0" borderId="1" xfId="12" applyFont="1" applyFill="1" applyBorder="1" applyAlignment="1">
      <alignment vertical="center" wrapText="1"/>
    </xf>
    <xf numFmtId="0" fontId="69" fillId="0" borderId="0" xfId="4" applyFont="1">
      <alignment vertical="center"/>
    </xf>
    <xf numFmtId="0" fontId="83" fillId="33" borderId="0" xfId="6" applyFont="1" applyFill="1" applyBorder="1" applyAlignment="1">
      <alignment vertical="center"/>
    </xf>
    <xf numFmtId="0" fontId="83" fillId="0" borderId="0" xfId="6" applyFont="1" applyFill="1" applyBorder="1" applyAlignment="1">
      <alignment vertical="center"/>
    </xf>
    <xf numFmtId="0" fontId="38" fillId="0" borderId="0" xfId="12" applyFont="1" applyFill="1" applyBorder="1" applyAlignment="1">
      <alignment horizontal="center" vertical="center" wrapText="1"/>
    </xf>
    <xf numFmtId="0" fontId="7" fillId="0" borderId="0" xfId="3" quotePrefix="1" applyFont="1" applyAlignment="1">
      <alignment horizontal="center" vertical="center"/>
    </xf>
    <xf numFmtId="3" fontId="6" fillId="0" borderId="0" xfId="2" applyFont="1" applyFill="1" applyBorder="1" applyAlignment="1">
      <alignment horizontal="center" vertical="center"/>
      <protection locked="0"/>
    </xf>
    <xf numFmtId="0" fontId="7" fillId="0" borderId="13" xfId="3" quotePrefix="1" applyFont="1" applyBorder="1" applyAlignment="1">
      <alignment horizontal="center" vertical="center"/>
    </xf>
    <xf numFmtId="0" fontId="69" fillId="0" borderId="0" xfId="4" applyFont="1" applyAlignment="1">
      <alignment vertical="center" wrapText="1"/>
    </xf>
    <xf numFmtId="0" fontId="84" fillId="0" borderId="0" xfId="4" applyFont="1" applyAlignment="1">
      <alignment vertical="top"/>
    </xf>
    <xf numFmtId="0" fontId="2" fillId="0" borderId="0" xfId="0" applyFont="1" applyAlignment="1">
      <alignment vertical="top"/>
    </xf>
    <xf numFmtId="0" fontId="69" fillId="0" borderId="0" xfId="4" applyFont="1" applyAlignment="1">
      <alignment vertical="top" wrapText="1"/>
    </xf>
    <xf numFmtId="0" fontId="2" fillId="0" borderId="0" xfId="0" applyFont="1"/>
    <xf numFmtId="0" fontId="7" fillId="33" borderId="0" xfId="3" applyFont="1" applyFill="1">
      <alignment vertical="center"/>
    </xf>
    <xf numFmtId="0" fontId="76" fillId="0" borderId="0" xfId="5" applyFont="1" applyFill="1" applyBorder="1" applyAlignment="1">
      <alignment vertical="center"/>
    </xf>
    <xf numFmtId="0" fontId="76" fillId="0" borderId="0" xfId="5"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horizontal="left" vertical="center"/>
    </xf>
    <xf numFmtId="0" fontId="45" fillId="0" borderId="0" xfId="0" applyFont="1" applyAlignment="1">
      <alignment horizontal="left" vertical="top" wrapText="1"/>
    </xf>
    <xf numFmtId="0" fontId="18" fillId="0" borderId="0" xfId="0" applyFont="1" applyAlignment="1">
      <alignment wrapText="1"/>
    </xf>
    <xf numFmtId="0" fontId="2" fillId="0" borderId="0" xfId="0" quotePrefix="1" applyFont="1" applyAlignment="1">
      <alignment horizontal="left" vertical="center" indent="5"/>
    </xf>
    <xf numFmtId="0" fontId="51" fillId="0" borderId="0" xfId="0" applyFont="1" applyAlignment="1">
      <alignment vertical="center" wrapText="1"/>
    </xf>
    <xf numFmtId="0" fontId="50" fillId="0" borderId="0" xfId="0" applyFont="1" applyAlignment="1">
      <alignment vertical="center" wrapText="1"/>
    </xf>
    <xf numFmtId="0" fontId="50" fillId="0" borderId="0" xfId="0" applyFont="1" applyAlignment="1">
      <alignment horizontal="center" vertical="center" wrapText="1"/>
    </xf>
    <xf numFmtId="10" fontId="86" fillId="0" borderId="0" xfId="0" applyNumberFormat="1" applyFont="1"/>
    <xf numFmtId="10" fontId="2" fillId="0" borderId="0" xfId="0" applyNumberFormat="1" applyFont="1"/>
    <xf numFmtId="0" fontId="87" fillId="8" borderId="4" xfId="0" applyFont="1" applyFill="1" applyBorder="1" applyAlignment="1">
      <alignment horizontal="left" vertical="center" wrapText="1" indent="3"/>
    </xf>
    <xf numFmtId="0" fontId="10" fillId="0" borderId="0" xfId="0" applyFont="1" applyAlignment="1">
      <alignment vertical="center"/>
    </xf>
    <xf numFmtId="0" fontId="52" fillId="0" borderId="0" xfId="0" applyFont="1" applyAlignment="1">
      <alignment vertical="center" wrapText="1"/>
    </xf>
    <xf numFmtId="0" fontId="10" fillId="19" borderId="1" xfId="0" applyFont="1" applyFill="1" applyBorder="1" applyAlignment="1">
      <alignment horizontal="center" vertical="center" wrapText="1"/>
    </xf>
    <xf numFmtId="0" fontId="37" fillId="0" borderId="1" xfId="0" applyFont="1" applyBorder="1" applyAlignment="1">
      <alignment vertical="center" wrapText="1"/>
    </xf>
    <xf numFmtId="0" fontId="2" fillId="26" borderId="0" xfId="0" applyFont="1" applyFill="1"/>
    <xf numFmtId="0" fontId="28" fillId="0" borderId="35" xfId="0" applyFont="1" applyBorder="1" applyAlignment="1">
      <alignment vertical="center"/>
    </xf>
    <xf numFmtId="3" fontId="2" fillId="0" borderId="0" xfId="0" applyNumberFormat="1" applyFont="1"/>
    <xf numFmtId="0" fontId="2" fillId="25" borderId="0" xfId="0" applyFont="1" applyFill="1"/>
    <xf numFmtId="0" fontId="2" fillId="24" borderId="0" xfId="0" applyFont="1" applyFill="1"/>
    <xf numFmtId="0" fontId="2" fillId="0" borderId="0" xfId="0" applyFont="1" applyAlignment="1">
      <alignment horizontal="center"/>
    </xf>
    <xf numFmtId="0" fontId="2" fillId="34" borderId="0" xfId="0" applyFont="1" applyFill="1"/>
    <xf numFmtId="0" fontId="89" fillId="0" borderId="0" xfId="0" applyFont="1" applyAlignment="1">
      <alignment horizontal="center" vertical="center" wrapText="1"/>
    </xf>
    <xf numFmtId="0" fontId="27" fillId="0" borderId="1" xfId="0" applyFont="1" applyBorder="1" applyAlignment="1">
      <alignment horizontal="center" vertical="center" wrapText="1"/>
    </xf>
    <xf numFmtId="0" fontId="27" fillId="9" borderId="1"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 fillId="0" borderId="0" xfId="0" applyFont="1" applyAlignment="1">
      <alignment horizontal="justify"/>
    </xf>
    <xf numFmtId="0" fontId="2" fillId="21" borderId="0" xfId="0" applyFont="1" applyFill="1"/>
    <xf numFmtId="0" fontId="2" fillId="36" borderId="0" xfId="0" applyFont="1" applyFill="1"/>
    <xf numFmtId="0" fontId="91" fillId="0" borderId="0" xfId="14" applyFont="1">
      <alignment horizontal="left"/>
    </xf>
    <xf numFmtId="0" fontId="25" fillId="0" borderId="0" xfId="7" applyBorder="1" applyAlignment="1"/>
    <xf numFmtId="0" fontId="25" fillId="0" borderId="0" xfId="7" applyBorder="1" applyAlignment="1">
      <alignment vertical="center"/>
    </xf>
    <xf numFmtId="0" fontId="25" fillId="0" borderId="0" xfId="7" applyBorder="1" applyAlignment="1">
      <alignment horizontal="left" vertical="center"/>
    </xf>
    <xf numFmtId="0" fontId="8" fillId="0" borderId="0" xfId="10" applyFont="1" applyAlignment="1">
      <alignment horizontal="left" vertical="center"/>
    </xf>
    <xf numFmtId="49" fontId="92" fillId="3" borderId="52" xfId="10" applyNumberFormat="1" applyFont="1" applyFill="1" applyBorder="1" applyAlignment="1">
      <alignment horizontal="center" vertical="center" wrapText="1"/>
    </xf>
    <xf numFmtId="49" fontId="8" fillId="3" borderId="53" xfId="10" applyNumberFormat="1" applyFont="1" applyFill="1" applyBorder="1" applyAlignment="1">
      <alignment horizontal="center" vertical="center" wrapText="1"/>
    </xf>
    <xf numFmtId="49" fontId="8" fillId="3" borderId="1" xfId="10" applyNumberFormat="1" applyFont="1" applyFill="1" applyBorder="1" applyAlignment="1">
      <alignment horizontal="center" vertical="center" wrapText="1"/>
    </xf>
    <xf numFmtId="49" fontId="8" fillId="3" borderId="54" xfId="10" applyNumberFormat="1" applyFont="1" applyFill="1" applyBorder="1" applyAlignment="1">
      <alignment horizontal="center" vertical="center" wrapText="1"/>
    </xf>
    <xf numFmtId="49" fontId="8" fillId="3" borderId="55" xfId="10" applyNumberFormat="1" applyFont="1" applyFill="1" applyBorder="1" applyAlignment="1">
      <alignment horizontal="center" vertical="center" wrapText="1"/>
    </xf>
    <xf numFmtId="0" fontId="8" fillId="3" borderId="1" xfId="11" applyFont="1" applyFill="1" applyBorder="1" applyAlignment="1">
      <alignment horizontal="center" vertical="center" wrapText="1"/>
    </xf>
    <xf numFmtId="0" fontId="7" fillId="13" borderId="56" xfId="10" applyFont="1" applyFill="1" applyBorder="1" applyAlignment="1">
      <alignment wrapText="1"/>
    </xf>
    <xf numFmtId="0" fontId="8" fillId="0" borderId="57" xfId="10" applyFont="1" applyBorder="1" applyAlignment="1">
      <alignment horizontal="right" wrapText="1"/>
    </xf>
    <xf numFmtId="0" fontId="7" fillId="0" borderId="58" xfId="10" applyFont="1" applyBorder="1" applyAlignment="1">
      <alignment wrapText="1"/>
    </xf>
    <xf numFmtId="0" fontId="7" fillId="13" borderId="59" xfId="10" applyFont="1" applyFill="1" applyBorder="1" applyAlignment="1">
      <alignment wrapText="1"/>
    </xf>
    <xf numFmtId="0" fontId="7" fillId="13" borderId="60" xfId="10" applyFont="1" applyFill="1" applyBorder="1" applyAlignment="1">
      <alignment wrapText="1"/>
    </xf>
    <xf numFmtId="0" fontId="8" fillId="13" borderId="60" xfId="10" applyFont="1" applyFill="1" applyBorder="1" applyAlignment="1">
      <alignment horizontal="center" wrapText="1"/>
    </xf>
    <xf numFmtId="0" fontId="7" fillId="8" borderId="59" xfId="10" applyFont="1" applyFill="1" applyBorder="1" applyAlignment="1">
      <alignment wrapText="1"/>
    </xf>
    <xf numFmtId="0" fontId="7" fillId="8" borderId="60" xfId="10" applyFont="1" applyFill="1" applyBorder="1" applyAlignment="1">
      <alignment wrapText="1"/>
    </xf>
    <xf numFmtId="4" fontId="7" fillId="8" borderId="60" xfId="10" applyNumberFormat="1" applyFont="1" applyFill="1" applyBorder="1" applyAlignment="1">
      <alignment wrapText="1"/>
    </xf>
    <xf numFmtId="3" fontId="7" fillId="0" borderId="61" xfId="10" applyNumberFormat="1" applyFont="1" applyBorder="1" applyAlignment="1">
      <alignment wrapText="1"/>
    </xf>
    <xf numFmtId="1" fontId="7" fillId="0" borderId="59" xfId="10" applyNumberFormat="1" applyFont="1" applyBorder="1" applyAlignment="1">
      <alignment horizontal="right" wrapText="1"/>
    </xf>
    <xf numFmtId="0" fontId="7" fillId="0" borderId="60" xfId="10" applyFont="1" applyBorder="1" applyAlignment="1">
      <alignment wrapText="1"/>
    </xf>
    <xf numFmtId="3" fontId="7" fillId="0" borderId="62" xfId="10" applyNumberFormat="1" applyFont="1" applyBorder="1" applyAlignment="1">
      <alignment wrapText="1"/>
    </xf>
    <xf numFmtId="165" fontId="7" fillId="0" borderId="63" xfId="15" applyNumberFormat="1" applyFont="1" applyBorder="1" applyAlignment="1">
      <alignment wrapText="1"/>
    </xf>
    <xf numFmtId="0" fontId="7" fillId="0" borderId="63" xfId="10" applyFont="1" applyBorder="1" applyAlignment="1">
      <alignment wrapText="1"/>
    </xf>
    <xf numFmtId="0" fontId="7" fillId="0" borderId="65" xfId="10" applyFont="1" applyBorder="1" applyAlignment="1">
      <alignment wrapText="1"/>
    </xf>
    <xf numFmtId="0" fontId="4" fillId="0" borderId="0" xfId="0" applyFont="1" applyAlignment="1">
      <alignment wrapText="1"/>
    </xf>
    <xf numFmtId="0" fontId="4" fillId="0" borderId="5" xfId="0" applyFont="1" applyBorder="1" applyAlignment="1">
      <alignment vertical="center" wrapText="1"/>
    </xf>
    <xf numFmtId="0" fontId="87" fillId="0" borderId="4" xfId="0" applyFont="1" applyBorder="1" applyAlignment="1">
      <alignment horizontal="left" vertical="center" wrapText="1" indent="3"/>
    </xf>
    <xf numFmtId="0" fontId="93" fillId="0" borderId="4" xfId="0" applyFont="1" applyBorder="1" applyAlignment="1">
      <alignment horizontal="left" vertical="center" wrapText="1" indent="3"/>
    </xf>
    <xf numFmtId="3" fontId="0" fillId="0" borderId="1" xfId="0" applyNumberFormat="1" applyBorder="1" applyAlignment="1">
      <alignment horizontal="right"/>
    </xf>
    <xf numFmtId="0" fontId="0" fillId="0" borderId="1" xfId="0" applyBorder="1" applyAlignment="1">
      <alignment vertical="center"/>
    </xf>
    <xf numFmtId="0" fontId="0" fillId="8" borderId="3" xfId="0" applyFill="1" applyBorder="1" applyAlignment="1">
      <alignment horizontal="center" vertical="center" wrapText="1"/>
    </xf>
    <xf numFmtId="0" fontId="0" fillId="8" borderId="6" xfId="0" applyFill="1" applyBorder="1" applyAlignment="1">
      <alignment horizontal="center" vertical="center" wrapText="1"/>
    </xf>
    <xf numFmtId="0" fontId="0" fillId="8" borderId="12" xfId="0" applyFill="1" applyBorder="1" applyAlignment="1">
      <alignment horizontal="center" vertical="center" wrapText="1"/>
    </xf>
    <xf numFmtId="0" fontId="0" fillId="0" borderId="7" xfId="0" applyBorder="1"/>
    <xf numFmtId="0" fontId="0" fillId="0" borderId="15" xfId="0" applyBorder="1"/>
    <xf numFmtId="0" fontId="0" fillId="0" borderId="2" xfId="0" applyBorder="1"/>
    <xf numFmtId="3" fontId="0" fillId="0" borderId="1" xfId="0" applyNumberFormat="1" applyBorder="1"/>
    <xf numFmtId="3" fontId="10" fillId="0" borderId="4" xfId="0" applyNumberFormat="1" applyFont="1" applyBorder="1" applyAlignment="1">
      <alignment vertical="center" wrapText="1"/>
    </xf>
    <xf numFmtId="164" fontId="10" fillId="0" borderId="1" xfId="1" applyNumberFormat="1" applyFont="1" applyBorder="1" applyAlignment="1">
      <alignment vertical="center" wrapText="1"/>
    </xf>
    <xf numFmtId="3" fontId="37" fillId="3" borderId="1" xfId="0" applyNumberFormat="1" applyFont="1" applyFill="1" applyBorder="1" applyAlignment="1">
      <alignment vertical="center" wrapText="1"/>
    </xf>
    <xf numFmtId="3" fontId="30" fillId="3" borderId="1" xfId="0" applyNumberFormat="1" applyFont="1" applyFill="1" applyBorder="1" applyAlignment="1">
      <alignment vertical="center" wrapText="1"/>
    </xf>
    <xf numFmtId="0" fontId="0" fillId="0" borderId="0" xfId="0" applyAlignment="1">
      <alignment horizontal="center" vertical="center" wrapText="1"/>
    </xf>
    <xf numFmtId="0" fontId="0" fillId="0" borderId="4" xfId="0" applyBorder="1" applyAlignment="1">
      <alignment horizontal="center" vertical="center"/>
    </xf>
    <xf numFmtId="3" fontId="0" fillId="0" borderId="4" xfId="0" applyNumberFormat="1" applyBorder="1" applyAlignment="1">
      <alignment wrapText="1"/>
    </xf>
    <xf numFmtId="3" fontId="0" fillId="0" borderId="1" xfId="0" applyNumberFormat="1" applyBorder="1" applyAlignment="1">
      <alignment wrapText="1"/>
    </xf>
    <xf numFmtId="0" fontId="0" fillId="0" borderId="4" xfId="0" applyBorder="1" applyAlignment="1">
      <alignment wrapText="1"/>
    </xf>
    <xf numFmtId="0" fontId="0" fillId="8" borderId="1" xfId="0" applyFill="1" applyBorder="1" applyAlignment="1">
      <alignment wrapText="1"/>
    </xf>
    <xf numFmtId="0" fontId="0" fillId="8" borderId="5" xfId="0" applyFill="1" applyBorder="1" applyAlignment="1">
      <alignment wrapText="1"/>
    </xf>
    <xf numFmtId="0" fontId="0" fillId="8" borderId="6" xfId="0" applyFill="1" applyBorder="1" applyAlignment="1">
      <alignment wrapText="1"/>
    </xf>
    <xf numFmtId="0" fontId="0" fillId="8" borderId="7" xfId="0" applyFill="1" applyBorder="1" applyAlignment="1">
      <alignment wrapText="1"/>
    </xf>
    <xf numFmtId="0" fontId="0" fillId="0" borderId="0" xfId="0" applyAlignment="1">
      <alignment wrapText="1"/>
    </xf>
    <xf numFmtId="3" fontId="0" fillId="0" borderId="4" xfId="0" applyNumberFormat="1" applyBorder="1" applyAlignment="1">
      <alignment horizontal="right" wrapText="1"/>
    </xf>
    <xf numFmtId="3" fontId="0" fillId="0" borderId="1" xfId="0" applyNumberFormat="1" applyBorder="1" applyAlignment="1">
      <alignment horizontal="right" wrapText="1"/>
    </xf>
    <xf numFmtId="0" fontId="0" fillId="0" borderId="33" xfId="0" applyBorder="1" applyAlignment="1">
      <alignment horizontal="center" vertical="center" wrapText="1"/>
    </xf>
    <xf numFmtId="0" fontId="0" fillId="0" borderId="33" xfId="0" applyBorder="1" applyAlignment="1">
      <alignment horizontal="center" vertical="center"/>
    </xf>
    <xf numFmtId="0" fontId="0" fillId="8" borderId="35" xfId="0" applyFill="1" applyBorder="1" applyAlignment="1">
      <alignment vertical="center"/>
    </xf>
    <xf numFmtId="0" fontId="0" fillId="0" borderId="16" xfId="0" applyBorder="1" applyAlignment="1">
      <alignment vertical="center" wrapText="1"/>
    </xf>
    <xf numFmtId="0" fontId="0" fillId="0" borderId="33" xfId="0" applyBorder="1" applyAlignment="1">
      <alignment vertical="center" wrapText="1"/>
    </xf>
    <xf numFmtId="0" fontId="0" fillId="0" borderId="22" xfId="0" applyBorder="1" applyAlignment="1">
      <alignment horizontal="center" vertical="center" wrapText="1"/>
    </xf>
    <xf numFmtId="0" fontId="0" fillId="0" borderId="16" xfId="0" applyBorder="1" applyAlignment="1">
      <alignment horizontal="center" vertical="center" wrapText="1"/>
    </xf>
    <xf numFmtId="49" fontId="10" fillId="0" borderId="21" xfId="0" applyNumberFormat="1" applyFont="1" applyBorder="1" applyAlignment="1">
      <alignment horizontal="center" vertical="center" wrapText="1"/>
    </xf>
    <xf numFmtId="0" fontId="0" fillId="18" borderId="22" xfId="0" applyFill="1" applyBorder="1" applyAlignment="1">
      <alignment vertical="center" wrapText="1"/>
    </xf>
    <xf numFmtId="0" fontId="0" fillId="18" borderId="33" xfId="0" applyFill="1" applyBorder="1" applyAlignment="1">
      <alignment vertical="center" wrapText="1"/>
    </xf>
    <xf numFmtId="49" fontId="10" fillId="0" borderId="32" xfId="0" applyNumberFormat="1" applyFont="1" applyBorder="1" applyAlignment="1">
      <alignment horizontal="center" vertical="center" wrapText="1"/>
    </xf>
    <xf numFmtId="49" fontId="30" fillId="0" borderId="32" xfId="0" applyNumberFormat="1" applyFont="1" applyBorder="1" applyAlignment="1">
      <alignment horizontal="center" vertical="center" wrapText="1"/>
    </xf>
    <xf numFmtId="0" fontId="22" fillId="6" borderId="33" xfId="0" applyFont="1" applyFill="1" applyBorder="1" applyAlignment="1">
      <alignment horizontal="left" vertical="center" wrapText="1" indent="2"/>
    </xf>
    <xf numFmtId="49" fontId="94" fillId="0" borderId="32" xfId="0" applyNumberFormat="1" applyFont="1" applyBorder="1" applyAlignment="1">
      <alignment horizontal="center" vertical="center" wrapText="1"/>
    </xf>
    <xf numFmtId="0" fontId="53" fillId="0" borderId="33" xfId="0" applyFont="1" applyBorder="1" applyAlignment="1">
      <alignment vertical="center" wrapText="1"/>
    </xf>
    <xf numFmtId="0" fontId="0" fillId="0" borderId="16" xfId="0" applyBorder="1"/>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0" fillId="0" borderId="28" xfId="0" applyBorder="1" applyAlignment="1">
      <alignment vertical="center"/>
    </xf>
    <xf numFmtId="0" fontId="0" fillId="8" borderId="28" xfId="0" applyFill="1" applyBorder="1" applyAlignment="1">
      <alignment vertical="center" wrapText="1"/>
    </xf>
    <xf numFmtId="0" fontId="0" fillId="0" borderId="24" xfId="0" applyBorder="1" applyAlignment="1">
      <alignment vertical="center"/>
    </xf>
    <xf numFmtId="0" fontId="0" fillId="0" borderId="38" xfId="0" applyBorder="1" applyAlignment="1">
      <alignment vertical="center"/>
    </xf>
    <xf numFmtId="0" fontId="0" fillId="0" borderId="26" xfId="0" applyBorder="1" applyAlignment="1">
      <alignment vertical="center" wrapText="1"/>
    </xf>
    <xf numFmtId="0" fontId="0" fillId="0" borderId="22" xfId="0" applyBorder="1" applyAlignment="1">
      <alignment vertical="center" wrapText="1"/>
    </xf>
    <xf numFmtId="0" fontId="0" fillId="8" borderId="0" xfId="0" applyFill="1" applyAlignment="1">
      <alignment vertical="top" wrapText="1"/>
    </xf>
    <xf numFmtId="0" fontId="7" fillId="0" borderId="29" xfId="0" applyFont="1" applyBorder="1" applyAlignment="1">
      <alignment horizontal="center" vertical="center" wrapText="1"/>
    </xf>
    <xf numFmtId="0" fontId="0" fillId="8" borderId="0" xfId="0" applyFill="1" applyAlignment="1">
      <alignment vertical="center" wrapText="1"/>
    </xf>
    <xf numFmtId="0" fontId="0" fillId="8" borderId="16" xfId="0" applyFill="1" applyBorder="1" applyAlignment="1">
      <alignment vertical="center" wrapText="1"/>
    </xf>
    <xf numFmtId="0" fontId="0" fillId="0" borderId="25" xfId="0" applyBorder="1" applyAlignment="1">
      <alignment horizontal="center" vertical="center" wrapText="1"/>
    </xf>
    <xf numFmtId="0" fontId="10" fillId="0" borderId="22" xfId="0" applyFont="1" applyBorder="1" applyAlignment="1">
      <alignment vertical="center" wrapText="1"/>
    </xf>
    <xf numFmtId="3" fontId="0" fillId="0" borderId="22" xfId="0" applyNumberFormat="1" applyBorder="1" applyAlignment="1">
      <alignment vertical="center" wrapText="1"/>
    </xf>
    <xf numFmtId="0" fontId="30" fillId="0" borderId="33" xfId="0" applyFont="1" applyBorder="1" applyAlignment="1">
      <alignment horizontal="left" vertical="center" wrapText="1" indent="1"/>
    </xf>
    <xf numFmtId="3" fontId="0" fillId="0" borderId="33" xfId="0" applyNumberFormat="1" applyBorder="1" applyAlignment="1">
      <alignment vertical="center" wrapText="1"/>
    </xf>
    <xf numFmtId="0" fontId="30" fillId="0" borderId="33" xfId="0" applyFont="1" applyBorder="1" applyAlignment="1">
      <alignment horizontal="left" vertical="center" wrapText="1" indent="5"/>
    </xf>
    <xf numFmtId="0" fontId="30" fillId="0" borderId="33" xfId="0" applyFont="1" applyBorder="1" applyAlignment="1">
      <alignment horizontal="left" vertical="center" wrapText="1" indent="10"/>
    </xf>
    <xf numFmtId="0" fontId="0" fillId="12" borderId="33" xfId="0" applyFill="1" applyBorder="1" applyAlignment="1">
      <alignment vertical="center" wrapText="1"/>
    </xf>
    <xf numFmtId="0" fontId="10" fillId="0" borderId="33" xfId="0" applyFont="1" applyBorder="1" applyAlignment="1">
      <alignment vertical="center" wrapText="1"/>
    </xf>
    <xf numFmtId="0" fontId="10" fillId="12" borderId="33" xfId="0" applyFont="1" applyFill="1" applyBorder="1" applyAlignment="1">
      <alignment vertical="center"/>
    </xf>
    <xf numFmtId="0" fontId="10" fillId="0" borderId="33" xfId="0" applyFont="1" applyBorder="1" applyAlignment="1">
      <alignment horizontal="center" vertical="center" wrapText="1"/>
    </xf>
    <xf numFmtId="3" fontId="10" fillId="0" borderId="33" xfId="0" applyNumberFormat="1" applyFont="1" applyBorder="1" applyAlignment="1">
      <alignment horizontal="right" vertical="center" wrapText="1"/>
    </xf>
    <xf numFmtId="3" fontId="10" fillId="0" borderId="33" xfId="0" applyNumberFormat="1" applyFont="1" applyBorder="1" applyAlignment="1">
      <alignment horizontal="right" vertical="center"/>
    </xf>
    <xf numFmtId="0" fontId="10" fillId="0" borderId="33" xfId="0" applyFont="1" applyBorder="1" applyAlignment="1">
      <alignment horizontal="right" vertical="center" wrapText="1"/>
    </xf>
    <xf numFmtId="0" fontId="19" fillId="26" borderId="0" xfId="0" applyFont="1" applyFill="1" applyAlignment="1">
      <alignment vertical="center"/>
    </xf>
    <xf numFmtId="0" fontId="0" fillId="0" borderId="21" xfId="0" applyBorder="1" applyAlignment="1">
      <alignment horizontal="center" vertical="center" wrapText="1"/>
    </xf>
    <xf numFmtId="0" fontId="0" fillId="8" borderId="28" xfId="0" applyFill="1" applyBorder="1" applyAlignment="1">
      <alignment horizontal="center" vertical="center" wrapText="1"/>
    </xf>
    <xf numFmtId="0" fontId="0" fillId="0" borderId="28" xfId="0" applyBorder="1" applyAlignment="1">
      <alignment horizontal="center" vertical="center" wrapText="1"/>
    </xf>
    <xf numFmtId="0" fontId="0" fillId="8" borderId="44" xfId="0" applyFill="1" applyBorder="1" applyAlignment="1">
      <alignment horizontal="center" vertical="center" wrapText="1"/>
    </xf>
    <xf numFmtId="49" fontId="0" fillId="0" borderId="21" xfId="0" applyNumberFormat="1" applyBorder="1" applyAlignment="1">
      <alignment horizontal="center" vertical="center" wrapText="1"/>
    </xf>
    <xf numFmtId="49" fontId="0" fillId="6" borderId="32" xfId="0" applyNumberFormat="1" applyFill="1" applyBorder="1" applyAlignment="1">
      <alignment horizontal="center" vertical="center" wrapText="1"/>
    </xf>
    <xf numFmtId="49" fontId="0" fillId="0" borderId="32" xfId="0" applyNumberFormat="1" applyBorder="1" applyAlignment="1">
      <alignment horizontal="center" vertical="center" wrapText="1"/>
    </xf>
    <xf numFmtId="3" fontId="0" fillId="0" borderId="20" xfId="0" applyNumberFormat="1" applyBorder="1" applyAlignment="1">
      <alignment vertical="center" wrapText="1"/>
    </xf>
    <xf numFmtId="3" fontId="0" fillId="0" borderId="21" xfId="0" applyNumberFormat="1" applyBorder="1" applyAlignment="1">
      <alignment vertical="center" wrapText="1"/>
    </xf>
    <xf numFmtId="49" fontId="53" fillId="6" borderId="32" xfId="0" applyNumberFormat="1" applyFont="1" applyFill="1" applyBorder="1" applyAlignment="1">
      <alignment horizontal="center" vertical="center" wrapText="1"/>
    </xf>
    <xf numFmtId="3" fontId="53" fillId="0" borderId="33" xfId="0" applyNumberFormat="1" applyFont="1" applyBorder="1" applyAlignment="1">
      <alignment vertical="center" wrapText="1"/>
    </xf>
    <xf numFmtId="49" fontId="4" fillId="0" borderId="21" xfId="0" applyNumberFormat="1" applyFont="1" applyBorder="1" applyAlignment="1">
      <alignment horizontal="center" vertical="center" wrapText="1"/>
    </xf>
    <xf numFmtId="49" fontId="22" fillId="6" borderId="32" xfId="0" applyNumberFormat="1" applyFont="1" applyFill="1" applyBorder="1" applyAlignment="1">
      <alignment horizontal="center" vertical="center" wrapText="1"/>
    </xf>
    <xf numFmtId="0" fontId="22" fillId="0" borderId="33" xfId="0" applyFont="1" applyBorder="1" applyAlignment="1">
      <alignment vertical="center" wrapText="1"/>
    </xf>
    <xf numFmtId="49" fontId="4" fillId="0" borderId="32" xfId="0" applyNumberFormat="1" applyFont="1" applyBorder="1" applyAlignment="1">
      <alignment horizontal="center" vertical="center" wrapText="1"/>
    </xf>
    <xf numFmtId="0" fontId="0" fillId="0" borderId="32" xfId="0" applyBorder="1" applyAlignment="1">
      <alignment horizontal="center" vertical="center" wrapText="1"/>
    </xf>
    <xf numFmtId="3" fontId="10" fillId="0" borderId="32" xfId="0" applyNumberFormat="1" applyFont="1" applyBorder="1" applyAlignment="1">
      <alignment vertical="center" wrapText="1"/>
    </xf>
    <xf numFmtId="3" fontId="10" fillId="0" borderId="33" xfId="0" applyNumberFormat="1" applyFont="1" applyBorder="1" applyAlignment="1">
      <alignment vertical="center" wrapText="1"/>
    </xf>
    <xf numFmtId="0" fontId="22" fillId="6" borderId="33" xfId="0" applyFont="1" applyFill="1" applyBorder="1" applyAlignment="1">
      <alignment horizontal="left" vertical="center" wrapText="1" indent="1"/>
    </xf>
    <xf numFmtId="0" fontId="10" fillId="17" borderId="33" xfId="0" applyFont="1" applyFill="1" applyBorder="1" applyAlignment="1">
      <alignment vertical="center" wrapText="1"/>
    </xf>
    <xf numFmtId="49" fontId="53" fillId="0" borderId="32" xfId="0" applyNumberFormat="1" applyFont="1" applyBorder="1" applyAlignment="1">
      <alignment horizontal="center" vertical="center" wrapText="1"/>
    </xf>
    <xf numFmtId="3" fontId="11" fillId="0" borderId="32" xfId="0" applyNumberFormat="1" applyFont="1" applyBorder="1" applyAlignment="1">
      <alignment vertical="center" wrapText="1"/>
    </xf>
    <xf numFmtId="0" fontId="0" fillId="0" borderId="33" xfId="0" applyBorder="1" applyAlignment="1">
      <alignment vertical="center"/>
    </xf>
    <xf numFmtId="3" fontId="0" fillId="0" borderId="33" xfId="0" applyNumberFormat="1" applyBorder="1" applyAlignment="1">
      <alignment horizontal="right" vertical="center"/>
    </xf>
    <xf numFmtId="0" fontId="0" fillId="7" borderId="33" xfId="0" applyFill="1" applyBorder="1" applyAlignment="1">
      <alignment vertical="center" wrapText="1"/>
    </xf>
    <xf numFmtId="0" fontId="0" fillId="0" borderId="33" xfId="0" applyBorder="1" applyAlignment="1">
      <alignment horizontal="left" vertical="center" wrapText="1" indent="1"/>
    </xf>
    <xf numFmtId="49" fontId="7" fillId="0" borderId="32" xfId="0" applyNumberFormat="1" applyFont="1" applyBorder="1" applyAlignment="1">
      <alignment horizontal="center" vertical="center" wrapText="1"/>
    </xf>
    <xf numFmtId="0" fontId="7" fillId="0" borderId="33" xfId="0" applyFont="1" applyBorder="1" applyAlignment="1">
      <alignment horizontal="left" vertical="center" wrapText="1" indent="1"/>
    </xf>
    <xf numFmtId="0" fontId="19" fillId="26" borderId="0" xfId="0" applyFont="1" applyFill="1"/>
    <xf numFmtId="0" fontId="22" fillId="0" borderId="33" xfId="0" applyFont="1" applyBorder="1" applyAlignment="1">
      <alignment horizontal="left" vertical="center" wrapText="1" indent="1"/>
    </xf>
    <xf numFmtId="3" fontId="22" fillId="6" borderId="33" xfId="0" applyNumberFormat="1" applyFont="1" applyFill="1" applyBorder="1" applyAlignment="1">
      <alignment vertical="center" wrapText="1"/>
    </xf>
    <xf numFmtId="49" fontId="22" fillId="0" borderId="32" xfId="0" applyNumberFormat="1" applyFont="1" applyBorder="1" applyAlignment="1">
      <alignment horizontal="center" vertical="center" wrapText="1"/>
    </xf>
    <xf numFmtId="0" fontId="0" fillId="0" borderId="20"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9" xfId="0" applyBorder="1" applyAlignment="1">
      <alignment horizontal="center" vertical="center" wrapText="1"/>
    </xf>
    <xf numFmtId="0" fontId="0" fillId="15" borderId="32" xfId="0" applyFill="1" applyBorder="1" applyAlignment="1">
      <alignment horizontal="center" vertical="center" wrapText="1"/>
    </xf>
    <xf numFmtId="0" fontId="0" fillId="15" borderId="33" xfId="0" applyFill="1" applyBorder="1" applyAlignment="1">
      <alignment vertical="center" wrapText="1"/>
    </xf>
    <xf numFmtId="0" fontId="0" fillId="0" borderId="32" xfId="0" applyBorder="1" applyAlignment="1">
      <alignment horizontal="center" vertical="center"/>
    </xf>
    <xf numFmtId="0" fontId="0" fillId="0" borderId="20" xfId="0" applyBorder="1" applyAlignment="1">
      <alignment vertical="center"/>
    </xf>
    <xf numFmtId="0" fontId="0" fillId="0" borderId="21" xfId="0" applyBorder="1" applyAlignment="1">
      <alignment vertical="center"/>
    </xf>
    <xf numFmtId="3" fontId="0" fillId="0" borderId="33" xfId="0" applyNumberFormat="1" applyBorder="1" applyAlignment="1">
      <alignment horizontal="right" vertical="center" wrapText="1"/>
    </xf>
    <xf numFmtId="3" fontId="0" fillId="0" borderId="34" xfId="0" applyNumberFormat="1" applyBorder="1" applyAlignment="1">
      <alignment horizontal="right" vertical="center" wrapText="1"/>
    </xf>
    <xf numFmtId="0" fontId="0" fillId="0" borderId="34" xfId="0" applyBorder="1" applyAlignment="1">
      <alignment horizontal="center" vertical="center" wrapText="1"/>
    </xf>
    <xf numFmtId="0" fontId="0" fillId="15" borderId="32" xfId="0" applyFill="1" applyBorder="1" applyAlignment="1">
      <alignment horizontal="center" vertical="center"/>
    </xf>
    <xf numFmtId="0" fontId="0" fillId="0" borderId="20" xfId="0" applyBorder="1" applyAlignment="1">
      <alignment vertical="center" wrapText="1"/>
    </xf>
    <xf numFmtId="0" fontId="0" fillId="0" borderId="21" xfId="0" applyBorder="1" applyAlignment="1">
      <alignment vertical="center" wrapText="1"/>
    </xf>
    <xf numFmtId="0" fontId="0" fillId="8" borderId="20" xfId="0" applyFill="1" applyBorder="1" applyAlignment="1">
      <alignment vertical="center" wrapText="1"/>
    </xf>
    <xf numFmtId="3" fontId="0" fillId="0" borderId="21" xfId="0" applyNumberFormat="1" applyBorder="1" applyAlignment="1">
      <alignment horizontal="right" vertical="center" wrapText="1"/>
    </xf>
    <xf numFmtId="0" fontId="0" fillId="16" borderId="34" xfId="0" applyFill="1" applyBorder="1" applyAlignment="1">
      <alignment horizontal="center" vertical="center" wrapText="1"/>
    </xf>
    <xf numFmtId="0" fontId="0" fillId="12" borderId="20" xfId="0" applyFill="1" applyBorder="1" applyAlignment="1">
      <alignment vertical="center"/>
    </xf>
    <xf numFmtId="0" fontId="0" fillId="12" borderId="21" xfId="0" applyFill="1" applyBorder="1" applyAlignment="1">
      <alignment vertical="center"/>
    </xf>
    <xf numFmtId="0" fontId="0" fillId="12" borderId="33" xfId="0" applyFill="1" applyBorder="1" applyAlignment="1">
      <alignment vertical="center"/>
    </xf>
    <xf numFmtId="0" fontId="0" fillId="12" borderId="20" xfId="0" applyFill="1" applyBorder="1" applyAlignment="1">
      <alignment vertical="center" wrapText="1"/>
    </xf>
    <xf numFmtId="0" fontId="0" fillId="12" borderId="20" xfId="0" applyFill="1" applyBorder="1" applyAlignment="1">
      <alignment horizontal="center" vertical="center" wrapText="1"/>
    </xf>
    <xf numFmtId="0" fontId="0" fillId="12" borderId="21" xfId="0" applyFill="1" applyBorder="1" applyAlignment="1">
      <alignment vertical="center" wrapText="1"/>
    </xf>
    <xf numFmtId="0" fontId="0" fillId="8" borderId="34" xfId="0" applyFill="1" applyBorder="1" applyAlignment="1">
      <alignment horizontal="center" vertical="center" wrapText="1"/>
    </xf>
    <xf numFmtId="0" fontId="0" fillId="16" borderId="20" xfId="0" applyFill="1" applyBorder="1" applyAlignment="1">
      <alignment vertical="center" wrapText="1"/>
    </xf>
    <xf numFmtId="0" fontId="0" fillId="12" borderId="21" xfId="0" applyFill="1" applyBorder="1" applyAlignment="1">
      <alignment horizontal="center" vertical="center"/>
    </xf>
    <xf numFmtId="3" fontId="0" fillId="0" borderId="1" xfId="0" quotePrefix="1" applyNumberFormat="1" applyBorder="1" applyAlignment="1">
      <alignment wrapText="1"/>
    </xf>
    <xf numFmtId="3" fontId="0" fillId="0" borderId="1" xfId="0" quotePrefix="1" applyNumberFormat="1" applyBorder="1"/>
    <xf numFmtId="0" fontId="0" fillId="0" borderId="1" xfId="0" quotePrefix="1" applyBorder="1"/>
    <xf numFmtId="0" fontId="81" fillId="34" borderId="0" xfId="0" applyFont="1" applyFill="1" applyAlignment="1">
      <alignment vertical="center"/>
    </xf>
    <xf numFmtId="0" fontId="81" fillId="34" borderId="16" xfId="0" applyFont="1" applyFill="1" applyBorder="1" applyAlignment="1">
      <alignment vertical="center"/>
    </xf>
    <xf numFmtId="0" fontId="81" fillId="34" borderId="0" xfId="0" applyFont="1" applyFill="1"/>
    <xf numFmtId="0" fontId="0" fillId="6" borderId="1" xfId="0" applyFill="1" applyBorder="1" applyAlignment="1">
      <alignment vertical="center" wrapText="1"/>
    </xf>
    <xf numFmtId="0" fontId="18" fillId="22" borderId="0" xfId="0" applyFont="1" applyFill="1"/>
    <xf numFmtId="0" fontId="7" fillId="8" borderId="1"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left" vertical="center" wrapText="1"/>
    </xf>
    <xf numFmtId="0" fontId="41" fillId="8" borderId="1" xfId="0" applyFont="1" applyFill="1" applyBorder="1" applyAlignment="1">
      <alignment horizontal="center" vertical="center" wrapText="1"/>
    </xf>
    <xf numFmtId="0" fontId="7" fillId="9" borderId="1" xfId="0" applyFont="1" applyFill="1" applyBorder="1" applyAlignment="1">
      <alignment horizontal="left" vertical="center" wrapText="1"/>
    </xf>
    <xf numFmtId="0" fontId="0" fillId="9" borderId="1" xfId="0" applyFill="1" applyBorder="1" applyAlignment="1">
      <alignment horizontal="center" vertical="center" wrapText="1"/>
    </xf>
    <xf numFmtId="0" fontId="41" fillId="10"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0" fillId="0" borderId="1" xfId="0" applyBorder="1" applyAlignment="1">
      <alignment horizontal="justify" vertical="center" wrapText="1"/>
    </xf>
    <xf numFmtId="0" fontId="41" fillId="8" borderId="1" xfId="0" applyFont="1" applyFill="1" applyBorder="1" applyAlignment="1">
      <alignment horizontal="justify" vertical="center" wrapText="1"/>
    </xf>
    <xf numFmtId="0" fontId="0" fillId="11" borderId="1" xfId="0" applyFill="1" applyBorder="1" applyAlignment="1">
      <alignment horizontal="center" vertical="center" wrapText="1"/>
    </xf>
    <xf numFmtId="0" fontId="4" fillId="11"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96" fillId="12" borderId="1" xfId="0" applyFont="1" applyFill="1" applyBorder="1" applyAlignment="1">
      <alignment horizontal="justify" vertical="center" wrapText="1"/>
    </xf>
    <xf numFmtId="3" fontId="0" fillId="0" borderId="1" xfId="0" applyNumberFormat="1" applyBorder="1" applyAlignment="1">
      <alignment horizontal="right" vertical="center" wrapText="1"/>
    </xf>
    <xf numFmtId="0" fontId="4" fillId="0" borderId="1" xfId="0" applyFont="1" applyBorder="1" applyAlignment="1">
      <alignment horizontal="justify" vertical="center" wrapText="1"/>
    </xf>
    <xf numFmtId="3" fontId="0" fillId="0" borderId="1" xfId="0" applyNumberFormat="1" applyBorder="1" applyAlignment="1">
      <alignment vertical="center" wrapText="1"/>
    </xf>
    <xf numFmtId="3" fontId="0" fillId="0" borderId="1" xfId="0" applyNumberFormat="1" applyBorder="1" applyAlignment="1">
      <alignment horizontal="center" vertical="center" wrapText="1"/>
    </xf>
    <xf numFmtId="0" fontId="0" fillId="3" borderId="1" xfId="0" applyFill="1" applyBorder="1" applyAlignment="1">
      <alignment vertical="center" wrapText="1"/>
    </xf>
    <xf numFmtId="0" fontId="0" fillId="7" borderId="1" xfId="0" applyFill="1" applyBorder="1" applyAlignment="1">
      <alignment vertical="center" wrapText="1"/>
    </xf>
    <xf numFmtId="0" fontId="0" fillId="7" borderId="4" xfId="0" applyFill="1" applyBorder="1" applyAlignment="1">
      <alignment vertical="center" wrapText="1"/>
    </xf>
    <xf numFmtId="3" fontId="0" fillId="0" borderId="4" xfId="0" applyNumberFormat="1" applyBorder="1" applyAlignment="1">
      <alignment vertical="center" wrapText="1"/>
    </xf>
    <xf numFmtId="3" fontId="0" fillId="6" borderId="1" xfId="0" applyNumberFormat="1" applyFill="1" applyBorder="1" applyAlignment="1">
      <alignment vertical="center" wrapText="1"/>
    </xf>
    <xf numFmtId="49" fontId="0" fillId="0" borderId="1" xfId="0" applyNumberFormat="1" applyBorder="1" applyAlignment="1">
      <alignment horizontal="center" vertical="center"/>
    </xf>
    <xf numFmtId="0" fontId="0" fillId="0" borderId="4" xfId="0" applyBorder="1" applyAlignment="1">
      <alignment vertical="center" wrapText="1"/>
    </xf>
    <xf numFmtId="165" fontId="0" fillId="0" borderId="1" xfId="15" applyNumberFormat="1" applyFont="1" applyBorder="1" applyAlignment="1">
      <alignment vertical="center" wrapText="1"/>
    </xf>
    <xf numFmtId="0" fontId="18" fillId="21" borderId="0" xfId="0" applyFont="1" applyFill="1"/>
    <xf numFmtId="0" fontId="19" fillId="21" borderId="0" xfId="0" applyFont="1" applyFill="1"/>
    <xf numFmtId="0" fontId="19" fillId="33" borderId="0" xfId="0" applyFont="1" applyFill="1"/>
    <xf numFmtId="0" fontId="18" fillId="28" borderId="0" xfId="0" applyFont="1" applyFill="1"/>
    <xf numFmtId="0" fontId="81" fillId="22" borderId="0" xfId="0" applyFont="1" applyFill="1" applyAlignment="1">
      <alignment horizontal="left"/>
    </xf>
    <xf numFmtId="0" fontId="19" fillId="22" borderId="0" xfId="0" applyFont="1" applyFill="1" applyAlignment="1">
      <alignment horizontal="left"/>
    </xf>
    <xf numFmtId="0" fontId="81" fillId="23" borderId="0" xfId="0" applyFont="1" applyFill="1"/>
    <xf numFmtId="0" fontId="81" fillId="31" borderId="0" xfId="0" applyFont="1" applyFill="1" applyAlignment="1">
      <alignment vertical="center"/>
    </xf>
    <xf numFmtId="0" fontId="18" fillId="32" borderId="0" xfId="0" applyFont="1" applyFill="1" applyAlignment="1">
      <alignment horizontal="left" vertical="center"/>
    </xf>
    <xf numFmtId="0" fontId="81" fillId="32" borderId="0" xfId="0" applyFont="1" applyFill="1" applyAlignment="1">
      <alignment horizontal="left" vertical="center"/>
    </xf>
    <xf numFmtId="9" fontId="7" fillId="8" borderId="4" xfId="1" applyFont="1" applyFill="1" applyBorder="1" applyAlignment="1">
      <alignment horizontal="right" vertical="center" wrapText="1"/>
    </xf>
    <xf numFmtId="0" fontId="0" fillId="8" borderId="1" xfId="0" applyFill="1" applyBorder="1"/>
    <xf numFmtId="164" fontId="0" fillId="8" borderId="1" xfId="1" applyNumberFormat="1" applyFont="1" applyFill="1" applyBorder="1"/>
    <xf numFmtId="1" fontId="0" fillId="0" borderId="33" xfId="0" applyNumberFormat="1" applyBorder="1" applyAlignment="1">
      <alignment vertical="center"/>
    </xf>
    <xf numFmtId="1" fontId="7" fillId="0" borderId="58" xfId="10" applyNumberFormat="1" applyFont="1" applyBorder="1" applyAlignment="1">
      <alignment wrapText="1"/>
    </xf>
    <xf numFmtId="1" fontId="7" fillId="8" borderId="59" xfId="10" applyNumberFormat="1" applyFont="1" applyFill="1" applyBorder="1" applyAlignment="1">
      <alignment horizontal="right" wrapText="1"/>
    </xf>
    <xf numFmtId="1" fontId="7" fillId="8" borderId="59" xfId="10" applyNumberFormat="1" applyFont="1" applyFill="1" applyBorder="1" applyAlignment="1">
      <alignment wrapText="1"/>
    </xf>
    <xf numFmtId="1" fontId="7" fillId="8" borderId="64" xfId="10" applyNumberFormat="1" applyFont="1" applyFill="1" applyBorder="1" applyAlignment="1">
      <alignment horizontal="right" wrapText="1"/>
    </xf>
    <xf numFmtId="1" fontId="7" fillId="8" borderId="64" xfId="10" applyNumberFormat="1" applyFont="1" applyFill="1" applyBorder="1" applyAlignment="1">
      <alignment wrapText="1"/>
    </xf>
    <xf numFmtId="0" fontId="7" fillId="8" borderId="64" xfId="10" applyFont="1" applyFill="1" applyBorder="1" applyAlignment="1">
      <alignment wrapText="1"/>
    </xf>
    <xf numFmtId="1" fontId="7" fillId="8" borderId="65" xfId="10" applyNumberFormat="1" applyFont="1" applyFill="1" applyBorder="1" applyAlignment="1">
      <alignment wrapText="1"/>
    </xf>
    <xf numFmtId="0" fontId="7" fillId="8" borderId="1" xfId="0" applyFont="1" applyFill="1" applyBorder="1"/>
    <xf numFmtId="1" fontId="7" fillId="8" borderId="1" xfId="0" applyNumberFormat="1" applyFont="1" applyFill="1" applyBorder="1"/>
    <xf numFmtId="3" fontId="7" fillId="8" borderId="1" xfId="0" applyNumberFormat="1" applyFont="1" applyFill="1" applyBorder="1"/>
    <xf numFmtId="1" fontId="7" fillId="8" borderId="1" xfId="0" applyNumberFormat="1" applyFont="1" applyFill="1" applyBorder="1" applyAlignment="1">
      <alignment horizontal="right"/>
    </xf>
    <xf numFmtId="0" fontId="97" fillId="0" borderId="0" xfId="14" applyFont="1">
      <alignment horizontal="left"/>
    </xf>
    <xf numFmtId="0" fontId="79" fillId="34" borderId="0" xfId="0" applyFont="1" applyFill="1" applyAlignment="1">
      <alignment vertical="center" wrapText="1" readingOrder="1"/>
    </xf>
    <xf numFmtId="0" fontId="0" fillId="23" borderId="0" xfId="0" applyFill="1"/>
    <xf numFmtId="0" fontId="98" fillId="22" borderId="0" xfId="0" applyFont="1" applyFill="1" applyAlignment="1">
      <alignment vertical="center" wrapText="1" readingOrder="1"/>
    </xf>
    <xf numFmtId="0" fontId="98" fillId="34" borderId="0" xfId="0" applyFont="1" applyFill="1" applyAlignment="1">
      <alignment vertical="center" wrapText="1" readingOrder="1"/>
    </xf>
    <xf numFmtId="0" fontId="98" fillId="23" borderId="0" xfId="0" applyFont="1" applyFill="1" applyAlignment="1">
      <alignment vertical="center" wrapText="1" readingOrder="1"/>
    </xf>
    <xf numFmtId="0" fontId="98" fillId="24" borderId="0" xfId="0" applyFont="1" applyFill="1" applyAlignment="1">
      <alignment vertical="center" wrapText="1" readingOrder="1"/>
    </xf>
    <xf numFmtId="0" fontId="98" fillId="25" borderId="0" xfId="0" applyFont="1" applyFill="1" applyAlignment="1">
      <alignment vertical="center" wrapText="1" readingOrder="1"/>
    </xf>
    <xf numFmtId="0" fontId="98" fillId="20" borderId="0" xfId="0" applyFont="1" applyFill="1" applyAlignment="1">
      <alignment vertical="center" wrapText="1" readingOrder="1"/>
    </xf>
    <xf numFmtId="0" fontId="98" fillId="26" borderId="0" xfId="0" applyFont="1" applyFill="1" applyAlignment="1">
      <alignment vertical="center" wrapText="1" readingOrder="1"/>
    </xf>
    <xf numFmtId="0" fontId="98" fillId="27" borderId="0" xfId="0" applyFont="1" applyFill="1" applyAlignment="1">
      <alignment vertical="center" wrapText="1" readingOrder="1"/>
    </xf>
    <xf numFmtId="0" fontId="98" fillId="31" borderId="0" xfId="0" applyFont="1" applyFill="1" applyAlignment="1">
      <alignment vertical="center" wrapText="1" readingOrder="1"/>
    </xf>
    <xf numFmtId="0" fontId="98" fillId="32" borderId="0" xfId="0" applyFont="1" applyFill="1" applyAlignment="1">
      <alignment vertical="center" wrapText="1" readingOrder="1"/>
    </xf>
    <xf numFmtId="0" fontId="98" fillId="35" borderId="0" xfId="0" applyFont="1" applyFill="1" applyAlignment="1">
      <alignment vertical="center" wrapText="1" readingOrder="1"/>
    </xf>
    <xf numFmtId="0" fontId="98" fillId="37" borderId="0" xfId="0" applyFont="1" applyFill="1" applyAlignment="1">
      <alignment vertical="center" wrapText="1" readingOrder="1"/>
    </xf>
    <xf numFmtId="0" fontId="79" fillId="37" borderId="0" xfId="0" applyFont="1" applyFill="1" applyAlignment="1">
      <alignment vertical="center" wrapText="1" readingOrder="1"/>
    </xf>
    <xf numFmtId="164" fontId="7" fillId="0" borderId="1" xfId="1" applyNumberFormat="1" applyFont="1" applyFill="1" applyBorder="1" applyAlignment="1" applyProtection="1">
      <alignment horizontal="right" vertical="center" wrapText="1"/>
      <protection locked="0"/>
    </xf>
    <xf numFmtId="0" fontId="0" fillId="0" borderId="0" xfId="0" applyAlignment="1">
      <alignment horizontal="left" vertical="center"/>
    </xf>
    <xf numFmtId="0" fontId="18" fillId="37" borderId="0" xfId="0" applyFont="1" applyFill="1" applyAlignment="1">
      <alignment horizontal="left" vertical="center"/>
    </xf>
    <xf numFmtId="0" fontId="0" fillId="37" borderId="0" xfId="0" applyFill="1" applyAlignment="1">
      <alignment horizontal="left" vertical="center"/>
    </xf>
    <xf numFmtId="0" fontId="99" fillId="37" borderId="0" xfId="0" applyFont="1" applyFill="1" applyAlignment="1">
      <alignment horizontal="left" vertical="center"/>
    </xf>
    <xf numFmtId="0" fontId="101" fillId="0" borderId="0" xfId="0" applyFont="1" applyAlignment="1">
      <alignment horizontal="left"/>
    </xf>
    <xf numFmtId="0" fontId="0" fillId="8" borderId="0" xfId="0" applyFill="1"/>
    <xf numFmtId="0" fontId="0" fillId="8" borderId="0" xfId="0" applyFill="1" applyAlignment="1">
      <alignment horizontal="center"/>
    </xf>
    <xf numFmtId="0" fontId="0" fillId="8" borderId="0" xfId="0" applyFill="1" applyAlignment="1">
      <alignment horizontal="center" vertical="center" wrapText="1"/>
    </xf>
    <xf numFmtId="0" fontId="8" fillId="29" borderId="1" xfId="0" applyFont="1" applyFill="1" applyBorder="1" applyAlignment="1">
      <alignment horizontal="center" vertical="center" wrapText="1"/>
    </xf>
    <xf numFmtId="0" fontId="7" fillId="3" borderId="1" xfId="0" applyFont="1" applyFill="1" applyBorder="1" applyAlignment="1">
      <alignment horizontal="justify" vertical="center" wrapText="1"/>
    </xf>
    <xf numFmtId="0" fontId="0" fillId="29" borderId="1" xfId="0" applyFill="1" applyBorder="1" applyAlignment="1">
      <alignment horizontal="center" vertical="center" wrapText="1"/>
    </xf>
    <xf numFmtId="0" fontId="0" fillId="8" borderId="0" xfId="0" applyFill="1" applyAlignment="1">
      <alignment horizontal="justify" vertical="center" wrapText="1"/>
    </xf>
    <xf numFmtId="0" fontId="8" fillId="3" borderId="1" xfId="0" applyFont="1" applyFill="1" applyBorder="1" applyAlignment="1">
      <alignment horizontal="center" vertical="center" wrapText="1"/>
    </xf>
    <xf numFmtId="0" fontId="7" fillId="0" borderId="0" xfId="0" applyFont="1" applyAlignment="1">
      <alignment horizontal="center"/>
    </xf>
    <xf numFmtId="0" fontId="7" fillId="29" borderId="1" xfId="0" applyFont="1" applyFill="1" applyBorder="1" applyAlignment="1">
      <alignment horizontal="center" vertical="center"/>
    </xf>
    <xf numFmtId="0" fontId="7" fillId="29" borderId="1" xfId="0" applyFont="1" applyFill="1" applyBorder="1" applyAlignment="1">
      <alignment horizontal="justify" vertical="center" wrapText="1"/>
    </xf>
    <xf numFmtId="0" fontId="7" fillId="29" borderId="1" xfId="0" applyFont="1" applyFill="1" applyBorder="1" applyAlignment="1">
      <alignment horizontal="center" vertical="center" wrapText="1"/>
    </xf>
    <xf numFmtId="0" fontId="7" fillId="0" borderId="1" xfId="0" applyFont="1" applyBorder="1" applyAlignment="1">
      <alignment horizontal="left" vertical="center" wrapText="1" indent="3"/>
    </xf>
    <xf numFmtId="0" fontId="7" fillId="0" borderId="1" xfId="0" applyFont="1" applyBorder="1" applyAlignment="1">
      <alignment horizontal="left" vertical="center" wrapText="1" indent="2"/>
    </xf>
    <xf numFmtId="0" fontId="4" fillId="29" borderId="1" xfId="0" applyFont="1" applyFill="1" applyBorder="1" applyAlignment="1">
      <alignment horizontal="center" vertical="center" wrapText="1"/>
    </xf>
    <xf numFmtId="0" fontId="0" fillId="0" borderId="1" xfId="0" applyBorder="1" applyAlignment="1">
      <alignment horizontal="left" vertical="center" wrapText="1" indent="3"/>
    </xf>
    <xf numFmtId="0" fontId="0" fillId="0" borderId="1" xfId="0" applyBorder="1" applyAlignment="1">
      <alignment horizontal="left" vertical="center" wrapText="1" indent="4"/>
    </xf>
    <xf numFmtId="0" fontId="69" fillId="8" borderId="0" xfId="0" applyFont="1" applyFill="1"/>
    <xf numFmtId="0" fontId="101" fillId="8" borderId="0" xfId="0" applyFont="1" applyFill="1" applyAlignment="1">
      <alignment horizontal="left"/>
    </xf>
    <xf numFmtId="0" fontId="38" fillId="8" borderId="5" xfId="0" applyFont="1" applyFill="1" applyBorder="1" applyAlignment="1">
      <alignment vertical="center" wrapText="1"/>
    </xf>
    <xf numFmtId="0" fontId="69" fillId="8" borderId="1" xfId="0" applyFont="1" applyFill="1" applyBorder="1" applyAlignment="1">
      <alignment horizontal="center"/>
    </xf>
    <xf numFmtId="0" fontId="38" fillId="8" borderId="6" xfId="0" applyFont="1" applyFill="1" applyBorder="1" applyAlignment="1">
      <alignment vertical="center" wrapText="1"/>
    </xf>
    <xf numFmtId="0" fontId="103" fillId="8" borderId="11" xfId="0" applyFont="1" applyFill="1" applyBorder="1" applyAlignment="1">
      <alignment vertical="center" wrapText="1"/>
    </xf>
    <xf numFmtId="0" fontId="69" fillId="8" borderId="5" xfId="0" applyFont="1" applyFill="1" applyBorder="1" applyAlignment="1">
      <alignment vertical="center" wrapText="1"/>
    </xf>
    <xf numFmtId="0" fontId="69" fillId="8" borderId="12" xfId="0" applyFont="1" applyFill="1" applyBorder="1" applyAlignment="1">
      <alignment vertical="center" wrapText="1"/>
    </xf>
    <xf numFmtId="0" fontId="69" fillId="8" borderId="6" xfId="0" applyFont="1" applyFill="1" applyBorder="1" applyAlignment="1">
      <alignment vertical="center" wrapText="1"/>
    </xf>
    <xf numFmtId="0" fontId="103" fillId="8" borderId="6" xfId="0" applyFont="1" applyFill="1" applyBorder="1" applyAlignment="1">
      <alignment vertical="center" wrapText="1"/>
    </xf>
    <xf numFmtId="0" fontId="69" fillId="8" borderId="12" xfId="0" applyFont="1" applyFill="1" applyBorder="1" applyAlignment="1">
      <alignment horizontal="center" vertical="center" wrapText="1"/>
    </xf>
    <xf numFmtId="0" fontId="69" fillId="8" borderId="1" xfId="0" applyFont="1" applyFill="1" applyBorder="1"/>
    <xf numFmtId="0" fontId="38" fillId="8" borderId="1" xfId="0" applyFont="1" applyFill="1" applyBorder="1" applyAlignment="1">
      <alignment horizontal="left" vertical="center" wrapText="1"/>
    </xf>
    <xf numFmtId="3" fontId="69" fillId="8" borderId="1" xfId="0" applyNumberFormat="1" applyFont="1" applyFill="1" applyBorder="1" applyAlignment="1">
      <alignment horizontal="center" vertical="center" wrapText="1"/>
    </xf>
    <xf numFmtId="0" fontId="69" fillId="8" borderId="1" xfId="0" applyFont="1" applyFill="1" applyBorder="1" applyAlignment="1">
      <alignment horizontal="center" vertical="center" wrapText="1"/>
    </xf>
    <xf numFmtId="0" fontId="104" fillId="8" borderId="1" xfId="0" applyFont="1" applyFill="1" applyBorder="1" applyAlignment="1">
      <alignment horizontal="center" vertical="center" wrapText="1"/>
    </xf>
    <xf numFmtId="3" fontId="104" fillId="8" borderId="1" xfId="0" applyNumberFormat="1" applyFont="1" applyFill="1" applyBorder="1" applyAlignment="1">
      <alignment horizontal="center" vertical="center" wrapText="1"/>
    </xf>
    <xf numFmtId="0" fontId="69" fillId="8" borderId="1" xfId="0" applyFont="1" applyFill="1" applyBorder="1" applyAlignment="1">
      <alignment horizontal="left" vertical="center" indent="1"/>
    </xf>
    <xf numFmtId="0" fontId="69" fillId="8" borderId="1" xfId="0" applyFont="1" applyFill="1" applyBorder="1" applyAlignment="1">
      <alignment vertical="center"/>
    </xf>
    <xf numFmtId="3" fontId="69" fillId="8" borderId="1" xfId="0" applyNumberFormat="1" applyFont="1" applyFill="1" applyBorder="1"/>
    <xf numFmtId="0" fontId="104" fillId="8" borderId="1" xfId="0" applyFont="1" applyFill="1" applyBorder="1" applyAlignment="1">
      <alignment horizontal="left" vertical="center" indent="3"/>
    </xf>
    <xf numFmtId="0" fontId="104" fillId="8" borderId="1" xfId="0" applyFont="1" applyFill="1" applyBorder="1" applyAlignment="1">
      <alignment horizontal="left" vertical="center" indent="2"/>
    </xf>
    <xf numFmtId="0" fontId="104" fillId="8" borderId="1" xfId="0" applyFont="1" applyFill="1" applyBorder="1" applyAlignment="1">
      <alignment horizontal="left" vertical="center" wrapText="1" indent="2"/>
    </xf>
    <xf numFmtId="0" fontId="104" fillId="8" borderId="1" xfId="0" applyFont="1" applyFill="1" applyBorder="1" applyAlignment="1">
      <alignment horizontal="left" vertical="center" wrapText="1" indent="3"/>
    </xf>
    <xf numFmtId="0" fontId="105" fillId="8" borderId="0" xfId="0" applyFont="1" applyFill="1"/>
    <xf numFmtId="0" fontId="28" fillId="8" borderId="1" xfId="0" applyFont="1" applyFill="1" applyBorder="1" applyAlignment="1">
      <alignment horizontal="left" vertical="center" indent="1"/>
    </xf>
    <xf numFmtId="0" fontId="105" fillId="8" borderId="1" xfId="0" applyFont="1" applyFill="1" applyBorder="1" applyAlignment="1">
      <alignment vertical="center"/>
    </xf>
    <xf numFmtId="0" fontId="105" fillId="0" borderId="1" xfId="0" applyFont="1" applyBorder="1"/>
    <xf numFmtId="0" fontId="105" fillId="8" borderId="1" xfId="0" applyFont="1" applyFill="1" applyBorder="1"/>
    <xf numFmtId="0" fontId="28" fillId="8" borderId="0" xfId="0" applyFont="1" applyFill="1"/>
    <xf numFmtId="0" fontId="44" fillId="8" borderId="1" xfId="0" applyFont="1" applyFill="1" applyBorder="1" applyAlignment="1">
      <alignment horizontal="left" vertical="center" wrapText="1"/>
    </xf>
    <xf numFmtId="0" fontId="28" fillId="19" borderId="1" xfId="0" applyFont="1" applyFill="1" applyBorder="1" applyAlignment="1">
      <alignment horizontal="center" vertical="center" wrapText="1"/>
    </xf>
    <xf numFmtId="0" fontId="106" fillId="19" borderId="1" xfId="0" applyFont="1" applyFill="1" applyBorder="1" applyAlignment="1">
      <alignment horizontal="center" vertical="center" wrapText="1"/>
    </xf>
    <xf numFmtId="0" fontId="106" fillId="8" borderId="1" xfId="0" applyFont="1" applyFill="1" applyBorder="1" applyAlignment="1">
      <alignment horizontal="center" vertical="center" wrapText="1"/>
    </xf>
    <xf numFmtId="3" fontId="106" fillId="8" borderId="1" xfId="0" applyNumberFormat="1" applyFont="1" applyFill="1" applyBorder="1" applyAlignment="1">
      <alignment horizontal="center" vertical="center" wrapText="1"/>
    </xf>
    <xf numFmtId="0" fontId="28" fillId="8" borderId="1" xfId="0" applyFont="1" applyFill="1" applyBorder="1" applyAlignment="1">
      <alignment vertical="center"/>
    </xf>
    <xf numFmtId="0" fontId="28" fillId="8" borderId="1" xfId="0" applyFont="1" applyFill="1" applyBorder="1"/>
    <xf numFmtId="0" fontId="28" fillId="8" borderId="1" xfId="0" applyFont="1" applyFill="1" applyBorder="1" applyAlignment="1">
      <alignment horizontal="left" vertical="center" wrapText="1" indent="1"/>
    </xf>
    <xf numFmtId="3" fontId="28" fillId="8" borderId="1" xfId="0" applyNumberFormat="1" applyFont="1" applyFill="1" applyBorder="1" applyAlignment="1">
      <alignment vertical="center"/>
    </xf>
    <xf numFmtId="0" fontId="28" fillId="8" borderId="1" xfId="0" applyFont="1" applyFill="1" applyBorder="1" applyAlignment="1">
      <alignment horizontal="left" vertical="center"/>
    </xf>
    <xf numFmtId="3" fontId="28" fillId="8" borderId="1" xfId="0" applyNumberFormat="1" applyFont="1" applyFill="1" applyBorder="1" applyAlignment="1">
      <alignment horizontal="center" vertical="center"/>
    </xf>
    <xf numFmtId="0" fontId="28" fillId="8" borderId="1" xfId="0" applyFont="1" applyFill="1" applyBorder="1" applyAlignment="1">
      <alignment horizontal="center" vertical="center"/>
    </xf>
    <xf numFmtId="0" fontId="28" fillId="8" borderId="14" xfId="0" applyFont="1" applyFill="1" applyBorder="1" applyAlignment="1">
      <alignment horizontal="left" vertical="center"/>
    </xf>
    <xf numFmtId="0" fontId="69" fillId="8" borderId="0" xfId="0" applyFont="1" applyFill="1" applyAlignment="1">
      <alignment horizontal="center" vertical="center"/>
    </xf>
    <xf numFmtId="0" fontId="69" fillId="8" borderId="0" xfId="0" applyFont="1" applyFill="1" applyAlignment="1">
      <alignment vertical="center"/>
    </xf>
    <xf numFmtId="0" fontId="69" fillId="8" borderId="0" xfId="0" applyFont="1" applyFill="1" applyAlignment="1">
      <alignment vertical="center" wrapText="1"/>
    </xf>
    <xf numFmtId="0" fontId="107" fillId="8" borderId="0" xfId="0" applyFont="1" applyFill="1" applyAlignment="1">
      <alignment horizontal="center" vertical="center" wrapText="1"/>
    </xf>
    <xf numFmtId="0" fontId="107" fillId="8" borderId="6" xfId="0" applyFont="1" applyFill="1" applyBorder="1" applyAlignment="1">
      <alignment horizontal="center" vertical="center" wrapText="1"/>
    </xf>
    <xf numFmtId="0" fontId="69" fillId="8" borderId="7" xfId="0" applyFont="1" applyFill="1" applyBorder="1" applyAlignment="1">
      <alignment vertical="center" wrapText="1"/>
    </xf>
    <xf numFmtId="0" fontId="107" fillId="8" borderId="7" xfId="0" applyFont="1" applyFill="1" applyBorder="1" applyAlignment="1">
      <alignment horizontal="center" vertical="center" wrapText="1"/>
    </xf>
    <xf numFmtId="0" fontId="107" fillId="8" borderId="1" xfId="0" applyFont="1" applyFill="1" applyBorder="1" applyAlignment="1">
      <alignment horizontal="center" vertical="center" wrapText="1"/>
    </xf>
    <xf numFmtId="0" fontId="107" fillId="8" borderId="7" xfId="0" applyFont="1" applyFill="1" applyBorder="1" applyAlignment="1">
      <alignment vertical="center" wrapText="1"/>
    </xf>
    <xf numFmtId="0" fontId="69" fillId="8" borderId="1" xfId="0" applyFont="1" applyFill="1" applyBorder="1" applyAlignment="1">
      <alignment wrapText="1"/>
    </xf>
    <xf numFmtId="0" fontId="44" fillId="8" borderId="7" xfId="0" applyFont="1" applyFill="1" applyBorder="1" applyAlignment="1">
      <alignment vertical="center" wrapText="1"/>
    </xf>
    <xf numFmtId="3" fontId="107" fillId="8" borderId="7" xfId="0" applyNumberFormat="1" applyFont="1" applyFill="1" applyBorder="1" applyAlignment="1">
      <alignment horizontal="center" vertical="center" wrapText="1"/>
    </xf>
    <xf numFmtId="3" fontId="107" fillId="8" borderId="1" xfId="0" applyNumberFormat="1" applyFont="1" applyFill="1" applyBorder="1" applyAlignment="1">
      <alignment horizontal="center" vertical="center" wrapText="1"/>
    </xf>
    <xf numFmtId="10" fontId="107" fillId="8" borderId="7" xfId="0" applyNumberFormat="1" applyFont="1" applyFill="1" applyBorder="1" applyAlignment="1">
      <alignment horizontal="center" vertical="center" wrapText="1"/>
    </xf>
    <xf numFmtId="0" fontId="28" fillId="8" borderId="1" xfId="0" applyFont="1" applyFill="1" applyBorder="1" applyAlignment="1">
      <alignment horizontal="left" indent="1"/>
    </xf>
    <xf numFmtId="0" fontId="28" fillId="8" borderId="7" xfId="0" applyFont="1" applyFill="1" applyBorder="1" applyAlignment="1">
      <alignment horizontal="left" indent="1"/>
    </xf>
    <xf numFmtId="0" fontId="107" fillId="19" borderId="7" xfId="0" applyFont="1" applyFill="1" applyBorder="1" applyAlignment="1">
      <alignment horizontal="center" vertical="center" wrapText="1"/>
    </xf>
    <xf numFmtId="0" fontId="28" fillId="8" borderId="5" xfId="0" applyFont="1" applyFill="1" applyBorder="1" applyAlignment="1">
      <alignment horizontal="center" vertical="center"/>
    </xf>
    <xf numFmtId="0" fontId="28" fillId="0" borderId="5" xfId="0" applyFont="1" applyBorder="1" applyAlignment="1">
      <alignment horizontal="center" vertical="center"/>
    </xf>
    <xf numFmtId="0" fontId="28" fillId="8" borderId="6" xfId="0" applyFont="1" applyFill="1" applyBorder="1" applyAlignment="1">
      <alignment vertical="center" wrapText="1"/>
    </xf>
    <xf numFmtId="0" fontId="69" fillId="0" borderId="2" xfId="0" applyFont="1" applyBorder="1" applyAlignment="1">
      <alignment horizontal="center" vertical="center" wrapText="1"/>
    </xf>
    <xf numFmtId="0" fontId="105" fillId="8" borderId="7" xfId="0" applyFont="1" applyFill="1" applyBorder="1"/>
    <xf numFmtId="0" fontId="69" fillId="0" borderId="1" xfId="0" applyFont="1" applyBorder="1" applyAlignment="1">
      <alignment vertical="center" wrapText="1"/>
    </xf>
    <xf numFmtId="0" fontId="0" fillId="8" borderId="0" xfId="0" applyFill="1" applyAlignment="1">
      <alignment vertical="center"/>
    </xf>
    <xf numFmtId="0" fontId="0" fillId="8" borderId="0" xfId="0" quotePrefix="1" applyFill="1" applyAlignment="1">
      <alignment horizontal="left" vertical="center" indent="1"/>
    </xf>
    <xf numFmtId="0" fontId="7" fillId="8" borderId="0" xfId="0" applyFont="1" applyFill="1"/>
    <xf numFmtId="0" fontId="25" fillId="0" borderId="0" xfId="7" applyFill="1" applyBorder="1"/>
    <xf numFmtId="0" fontId="25" fillId="0" borderId="0" xfId="7" applyFill="1" applyBorder="1" applyAlignment="1">
      <alignment horizontal="left"/>
    </xf>
    <xf numFmtId="0" fontId="98" fillId="39" borderId="0" xfId="0" applyFont="1" applyFill="1"/>
    <xf numFmtId="0" fontId="80" fillId="39" borderId="0" xfId="0" applyFont="1" applyFill="1"/>
    <xf numFmtId="0" fontId="100" fillId="8" borderId="0" xfId="0" applyFont="1" applyFill="1" applyAlignment="1">
      <alignment horizontal="left"/>
    </xf>
    <xf numFmtId="0" fontId="28" fillId="8" borderId="1" xfId="0" applyFont="1" applyFill="1" applyBorder="1" applyAlignment="1">
      <alignment horizontal="center"/>
    </xf>
    <xf numFmtId="0" fontId="109" fillId="8" borderId="1" xfId="0" applyFont="1" applyFill="1" applyBorder="1" applyAlignment="1">
      <alignment horizontal="center" vertical="center" wrapText="1"/>
    </xf>
    <xf numFmtId="0" fontId="28" fillId="8" borderId="5" xfId="0" applyFont="1" applyFill="1" applyBorder="1" applyAlignment="1">
      <alignment vertical="center"/>
    </xf>
    <xf numFmtId="0" fontId="109" fillId="8" borderId="5" xfId="0" applyFont="1" applyFill="1" applyBorder="1" applyAlignment="1">
      <alignment vertical="center" wrapText="1"/>
    </xf>
    <xf numFmtId="0" fontId="110" fillId="8" borderId="1" xfId="0" applyFont="1" applyFill="1" applyBorder="1" applyAlignment="1">
      <alignment vertical="center" wrapText="1"/>
    </xf>
    <xf numFmtId="0" fontId="110" fillId="8" borderId="1" xfId="0" applyFont="1" applyFill="1" applyBorder="1" applyAlignment="1">
      <alignment horizontal="center" vertical="center" wrapText="1"/>
    </xf>
    <xf numFmtId="0" fontId="109" fillId="8" borderId="1" xfId="0" applyFont="1" applyFill="1" applyBorder="1" applyAlignment="1">
      <alignment horizontal="left" vertical="center" wrapText="1"/>
    </xf>
    <xf numFmtId="0" fontId="109" fillId="0" borderId="1" xfId="0" applyFont="1" applyBorder="1" applyAlignment="1">
      <alignment horizontal="left" vertical="center" wrapText="1"/>
    </xf>
    <xf numFmtId="0" fontId="110" fillId="0" borderId="1" xfId="0" applyFont="1" applyBorder="1" applyAlignment="1">
      <alignment vertical="center" wrapText="1"/>
    </xf>
    <xf numFmtId="0" fontId="110" fillId="0" borderId="1" xfId="0" applyFont="1" applyBorder="1" applyAlignment="1">
      <alignment horizontal="center" vertical="center" wrapText="1"/>
    </xf>
    <xf numFmtId="0" fontId="22" fillId="8" borderId="1" xfId="0" applyFont="1" applyFill="1" applyBorder="1"/>
    <xf numFmtId="0" fontId="22" fillId="8" borderId="1" xfId="0" applyFont="1" applyFill="1" applyBorder="1" applyAlignment="1">
      <alignment horizontal="center" vertical="center"/>
    </xf>
    <xf numFmtId="0" fontId="22" fillId="8" borderId="0" xfId="0" applyFont="1" applyFill="1" applyAlignment="1">
      <alignment horizontal="center" vertical="center"/>
    </xf>
    <xf numFmtId="0" fontId="22" fillId="8" borderId="0" xfId="0" applyFont="1" applyFill="1"/>
    <xf numFmtId="0" fontId="0" fillId="0" borderId="7" xfId="0" applyBorder="1" applyAlignment="1">
      <alignment vertical="center" wrapText="1"/>
    </xf>
    <xf numFmtId="0" fontId="22" fillId="8" borderId="1" xfId="0" applyFont="1" applyFill="1" applyBorder="1" applyAlignment="1">
      <alignment wrapText="1"/>
    </xf>
    <xf numFmtId="0" fontId="0" fillId="8" borderId="1" xfId="0" applyFill="1" applyBorder="1" applyAlignment="1">
      <alignment horizontal="center"/>
    </xf>
    <xf numFmtId="0" fontId="9" fillId="8" borderId="7"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8" borderId="6" xfId="0" applyFont="1" applyFill="1" applyBorder="1" applyAlignment="1">
      <alignment horizontal="center" vertical="center" wrapText="1"/>
    </xf>
    <xf numFmtId="0" fontId="7" fillId="19" borderId="1" xfId="0" applyFont="1" applyFill="1" applyBorder="1" applyAlignment="1">
      <alignment vertical="center" wrapText="1"/>
    </xf>
    <xf numFmtId="0" fontId="113" fillId="38" borderId="1" xfId="0" applyFont="1" applyFill="1" applyBorder="1" applyAlignment="1">
      <alignment wrapText="1"/>
    </xf>
    <xf numFmtId="0" fontId="113" fillId="38" borderId="7" xfId="0" applyFont="1" applyFill="1" applyBorder="1" applyAlignment="1">
      <alignment wrapText="1"/>
    </xf>
    <xf numFmtId="0" fontId="114" fillId="38" borderId="7" xfId="0" applyFont="1" applyFill="1" applyBorder="1" applyAlignment="1">
      <alignment wrapText="1"/>
    </xf>
    <xf numFmtId="0" fontId="113" fillId="0" borderId="1" xfId="0" applyFont="1" applyBorder="1"/>
    <xf numFmtId="0" fontId="113" fillId="38" borderId="4" xfId="0" applyFont="1" applyFill="1" applyBorder="1" applyAlignment="1">
      <alignment wrapText="1"/>
    </xf>
    <xf numFmtId="0" fontId="113" fillId="0" borderId="7" xfId="0" applyFont="1" applyBorder="1"/>
    <xf numFmtId="0" fontId="113" fillId="38" borderId="10" xfId="0" applyFont="1" applyFill="1" applyBorder="1" applyAlignment="1">
      <alignment wrapText="1"/>
    </xf>
    <xf numFmtId="3" fontId="11" fillId="0" borderId="33" xfId="0" applyNumberFormat="1" applyFont="1" applyBorder="1" applyAlignment="1">
      <alignment vertical="center" wrapText="1"/>
    </xf>
    <xf numFmtId="3" fontId="0" fillId="8" borderId="1" xfId="0" applyNumberFormat="1" applyFill="1" applyBorder="1" applyAlignment="1">
      <alignment wrapText="1"/>
    </xf>
    <xf numFmtId="3" fontId="115" fillId="0" borderId="66" xfId="0" applyNumberFormat="1" applyFont="1" applyBorder="1" applyAlignment="1">
      <alignment horizontal="right" vertical="center"/>
    </xf>
    <xf numFmtId="3" fontId="69" fillId="8" borderId="0" xfId="0" applyNumberFormat="1" applyFont="1" applyFill="1"/>
    <xf numFmtId="0" fontId="28" fillId="0" borderId="1" xfId="0" applyFont="1" applyBorder="1" applyAlignment="1">
      <alignment horizontal="center"/>
    </xf>
    <xf numFmtId="164" fontId="0" fillId="8" borderId="1" xfId="0" applyNumberFormat="1" applyFill="1" applyBorder="1"/>
    <xf numFmtId="0" fontId="116" fillId="38" borderId="7" xfId="0" applyFont="1" applyFill="1" applyBorder="1"/>
    <xf numFmtId="0" fontId="116" fillId="38" borderId="10" xfId="0" applyFont="1" applyFill="1" applyBorder="1"/>
    <xf numFmtId="0" fontId="25" fillId="0" borderId="0" xfId="7"/>
    <xf numFmtId="3" fontId="22" fillId="6" borderId="33" xfId="0" applyNumberFormat="1" applyFont="1" applyFill="1" applyBorder="1" applyAlignment="1">
      <alignment vertical="center" wrapText="1" indent="1"/>
    </xf>
    <xf numFmtId="3" fontId="0" fillId="6" borderId="33" xfId="0" applyNumberFormat="1" applyFill="1" applyBorder="1" applyAlignment="1">
      <alignment vertical="center" wrapText="1"/>
    </xf>
    <xf numFmtId="3" fontId="0" fillId="6" borderId="33" xfId="0" applyNumberFormat="1" applyFill="1" applyBorder="1" applyAlignment="1">
      <alignment horizontal="right" vertical="center" wrapText="1"/>
    </xf>
    <xf numFmtId="3" fontId="0" fillId="0" borderId="33" xfId="0" applyNumberFormat="1" applyBorder="1" applyAlignment="1">
      <alignment vertical="center" wrapText="1" indent="1"/>
    </xf>
    <xf numFmtId="3" fontId="0" fillId="17" borderId="33" xfId="0" applyNumberFormat="1" applyFill="1" applyBorder="1" applyAlignment="1">
      <alignment vertical="center" wrapText="1"/>
    </xf>
    <xf numFmtId="3" fontId="69" fillId="8" borderId="1" xfId="0" applyNumberFormat="1" applyFont="1" applyFill="1" applyBorder="1" applyAlignment="1">
      <alignment horizontal="center" vertical="center"/>
    </xf>
    <xf numFmtId="0" fontId="69" fillId="8" borderId="1" xfId="0" applyFont="1" applyFill="1" applyBorder="1" applyAlignment="1">
      <alignment horizontal="center" vertical="center"/>
    </xf>
    <xf numFmtId="3" fontId="69" fillId="8" borderId="1" xfId="0" applyNumberFormat="1" applyFont="1" applyFill="1" applyBorder="1" applyAlignment="1">
      <alignment horizontal="center"/>
    </xf>
    <xf numFmtId="3" fontId="28" fillId="8" borderId="1" xfId="0" applyNumberFormat="1" applyFont="1" applyFill="1" applyBorder="1" applyAlignment="1">
      <alignment horizontal="center" vertical="center" wrapText="1"/>
    </xf>
    <xf numFmtId="0" fontId="28" fillId="8" borderId="1" xfId="0" applyFont="1" applyFill="1" applyBorder="1" applyAlignment="1">
      <alignment horizontal="center" vertical="center" wrapText="1"/>
    </xf>
    <xf numFmtId="0" fontId="28" fillId="19" borderId="1" xfId="0" applyFont="1" applyFill="1" applyBorder="1" applyAlignment="1">
      <alignment horizontal="center"/>
    </xf>
    <xf numFmtId="3" fontId="28" fillId="8" borderId="1" xfId="0" applyNumberFormat="1" applyFont="1" applyFill="1" applyBorder="1" applyAlignment="1">
      <alignment horizontal="center"/>
    </xf>
    <xf numFmtId="3" fontId="45" fillId="0" borderId="66" xfId="0" applyNumberFormat="1" applyFont="1" applyBorder="1" applyAlignment="1">
      <alignment horizontal="center" vertical="center"/>
    </xf>
    <xf numFmtId="0" fontId="7" fillId="0" borderId="7" xfId="0" applyFont="1" applyBorder="1" applyAlignment="1">
      <alignment horizontal="center" vertical="center" wrapText="1"/>
    </xf>
    <xf numFmtId="3" fontId="7" fillId="0" borderId="1" xfId="0" applyNumberFormat="1" applyFont="1" applyBorder="1" applyAlignment="1">
      <alignment horizontal="right" vertical="center" wrapText="1"/>
    </xf>
    <xf numFmtId="0" fontId="7" fillId="19" borderId="1" xfId="0" applyFont="1" applyFill="1" applyBorder="1" applyAlignment="1">
      <alignment horizontal="center" vertical="center" wrapText="1"/>
    </xf>
    <xf numFmtId="0" fontId="7" fillId="0" borderId="10" xfId="0" applyFont="1" applyBorder="1" applyAlignment="1">
      <alignment vertical="center" wrapText="1"/>
    </xf>
    <xf numFmtId="3" fontId="7" fillId="0" borderId="10" xfId="0" applyNumberFormat="1" applyFont="1" applyBorder="1" applyAlignment="1">
      <alignment vertical="center" wrapText="1"/>
    </xf>
    <xf numFmtId="0" fontId="6" fillId="0" borderId="0" xfId="0" applyFont="1" applyAlignment="1">
      <alignment wrapText="1"/>
    </xf>
    <xf numFmtId="0" fontId="10" fillId="0" borderId="7" xfId="0" applyFont="1" applyBorder="1" applyAlignment="1">
      <alignment horizontal="center" wrapText="1"/>
    </xf>
    <xf numFmtId="0" fontId="10" fillId="0" borderId="10" xfId="0" applyFont="1" applyBorder="1" applyAlignment="1">
      <alignment wrapText="1"/>
    </xf>
    <xf numFmtId="0" fontId="10" fillId="0" borderId="4" xfId="0" applyFont="1" applyBorder="1" applyAlignment="1">
      <alignment wrapText="1"/>
    </xf>
    <xf numFmtId="9" fontId="7" fillId="0" borderId="1" xfId="0" applyNumberFormat="1" applyFont="1" applyBorder="1" applyAlignment="1">
      <alignment vertical="center" wrapText="1"/>
    </xf>
    <xf numFmtId="0" fontId="7" fillId="41" borderId="1" xfId="0" applyFont="1" applyFill="1" applyBorder="1" applyAlignment="1">
      <alignment vertical="center" wrapText="1"/>
    </xf>
    <xf numFmtId="0" fontId="7" fillId="0" borderId="10" xfId="0" applyFont="1" applyBorder="1" applyAlignment="1">
      <alignment wrapText="1"/>
    </xf>
    <xf numFmtId="0" fontId="10" fillId="0" borderId="2" xfId="0" applyFont="1" applyBorder="1" applyAlignment="1">
      <alignment vertical="center" wrapText="1"/>
    </xf>
    <xf numFmtId="0" fontId="9" fillId="0" borderId="0" xfId="0" applyFont="1" applyAlignment="1">
      <alignment wrapText="1"/>
    </xf>
    <xf numFmtId="0" fontId="10" fillId="19" borderId="2" xfId="0" applyFont="1" applyFill="1" applyBorder="1" applyAlignment="1">
      <alignment vertical="center" wrapText="1"/>
    </xf>
    <xf numFmtId="0" fontId="10" fillId="0" borderId="1" xfId="0" applyFont="1" applyBorder="1" applyAlignment="1">
      <alignment horizontal="center" wrapText="1"/>
    </xf>
    <xf numFmtId="0" fontId="10" fillId="0" borderId="2" xfId="0" applyFont="1" applyBorder="1" applyAlignment="1">
      <alignment wrapText="1"/>
    </xf>
    <xf numFmtId="164" fontId="10" fillId="0" borderId="67" xfId="1" applyNumberFormat="1" applyFont="1" applyBorder="1" applyAlignment="1">
      <alignment horizontal="right" vertical="center" wrapText="1"/>
    </xf>
    <xf numFmtId="0" fontId="10" fillId="0" borderId="3" xfId="0" applyFont="1" applyBorder="1" applyAlignment="1">
      <alignment vertical="center" wrapText="1"/>
    </xf>
    <xf numFmtId="164" fontId="0" fillId="0" borderId="67" xfId="1" applyNumberFormat="1" applyFont="1" applyBorder="1" applyAlignment="1">
      <alignment horizontal="right" wrapText="1"/>
    </xf>
    <xf numFmtId="0" fontId="10" fillId="0" borderId="15" xfId="0" applyFont="1" applyBorder="1" applyAlignment="1">
      <alignment vertical="center" wrapText="1"/>
    </xf>
    <xf numFmtId="164" fontId="10" fillId="0" borderId="68" xfId="1" applyNumberFormat="1" applyFont="1" applyBorder="1" applyAlignment="1">
      <alignment horizontal="right" vertical="center" wrapText="1"/>
    </xf>
    <xf numFmtId="0" fontId="10" fillId="0" borderId="67" xfId="0" applyFont="1" applyBorder="1" applyAlignment="1">
      <alignment horizontal="center" vertical="center" wrapText="1"/>
    </xf>
    <xf numFmtId="0" fontId="11" fillId="2" borderId="7" xfId="0" applyFont="1" applyFill="1" applyBorder="1" applyAlignment="1">
      <alignment horizontal="center" vertical="center" wrapText="1"/>
    </xf>
    <xf numFmtId="0" fontId="10" fillId="0" borderId="0" xfId="0" applyFont="1"/>
    <xf numFmtId="0" fontId="30" fillId="0" borderId="0" xfId="0" applyFont="1" applyAlignment="1">
      <alignment wrapText="1"/>
    </xf>
    <xf numFmtId="0" fontId="10" fillId="38" borderId="1" xfId="0" applyFont="1" applyFill="1" applyBorder="1" applyAlignment="1">
      <alignment horizontal="center" vertical="center" wrapText="1"/>
    </xf>
    <xf numFmtId="3" fontId="10" fillId="38" borderId="1" xfId="0" applyNumberFormat="1" applyFont="1" applyFill="1" applyBorder="1" applyAlignment="1">
      <alignment horizontal="right" wrapText="1"/>
    </xf>
    <xf numFmtId="0" fontId="10" fillId="38" borderId="1" xfId="0" applyFont="1" applyFill="1" applyBorder="1" applyAlignment="1">
      <alignment wrapText="1"/>
    </xf>
    <xf numFmtId="0" fontId="10" fillId="42" borderId="1" xfId="0" applyFont="1" applyFill="1" applyBorder="1" applyAlignment="1">
      <alignment wrapText="1"/>
    </xf>
    <xf numFmtId="0" fontId="10" fillId="0" borderId="1" xfId="0" applyFont="1" applyBorder="1" applyAlignment="1">
      <alignment wrapText="1"/>
    </xf>
    <xf numFmtId="3" fontId="10" fillId="0" borderId="1" xfId="0" applyNumberFormat="1" applyFont="1" applyBorder="1" applyAlignment="1">
      <alignment horizontal="right" wrapText="1"/>
    </xf>
    <xf numFmtId="3" fontId="10" fillId="42" borderId="1" xfId="0" applyNumberFormat="1" applyFont="1" applyFill="1" applyBorder="1" applyAlignment="1">
      <alignment horizontal="right" wrapText="1"/>
    </xf>
    <xf numFmtId="3" fontId="10" fillId="0" borderId="1" xfId="0" applyNumberFormat="1" applyFont="1" applyBorder="1" applyAlignment="1">
      <alignment wrapText="1"/>
    </xf>
    <xf numFmtId="3" fontId="10" fillId="38" borderId="1" xfId="0" applyNumberFormat="1" applyFont="1" applyFill="1" applyBorder="1" applyAlignment="1">
      <alignment wrapText="1"/>
    </xf>
    <xf numFmtId="0" fontId="113" fillId="0" borderId="0" xfId="0" applyFont="1"/>
    <xf numFmtId="0" fontId="30" fillId="0" borderId="0" xfId="0" applyFont="1"/>
    <xf numFmtId="0" fontId="10" fillId="0" borderId="1" xfId="0" applyFont="1" applyBorder="1"/>
    <xf numFmtId="3" fontId="10" fillId="38" borderId="1" xfId="0" applyNumberFormat="1" applyFont="1" applyFill="1" applyBorder="1"/>
    <xf numFmtId="3" fontId="10" fillId="0" borderId="1" xfId="0" applyNumberFormat="1" applyFont="1" applyBorder="1"/>
    <xf numFmtId="0" fontId="10" fillId="43" borderId="1" xfId="0" applyFont="1" applyFill="1" applyBorder="1"/>
    <xf numFmtId="3" fontId="10" fillId="0" borderId="1" xfId="0" applyNumberFormat="1" applyFont="1" applyBorder="1" applyAlignment="1">
      <alignment horizontal="right"/>
    </xf>
    <xf numFmtId="0" fontId="10" fillId="13" borderId="1" xfId="0" applyFont="1" applyFill="1" applyBorder="1"/>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justify" vertical="center"/>
    </xf>
    <xf numFmtId="3" fontId="6" fillId="0" borderId="1" xfId="0" applyNumberFormat="1" applyFont="1" applyBorder="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vertical="center" wrapText="1"/>
    </xf>
    <xf numFmtId="0" fontId="26" fillId="0" borderId="1" xfId="0" applyFont="1" applyBorder="1" applyAlignment="1">
      <alignment horizontal="center" vertical="center"/>
    </xf>
    <xf numFmtId="0" fontId="26" fillId="0" borderId="1" xfId="0" applyFont="1" applyBorder="1" applyAlignment="1">
      <alignment horizontal="justify" vertical="center"/>
    </xf>
    <xf numFmtId="3" fontId="26" fillId="0" borderId="1" xfId="0" applyNumberFormat="1" applyFont="1" applyBorder="1" applyAlignment="1">
      <alignment horizontal="right" vertical="center"/>
    </xf>
    <xf numFmtId="0" fontId="26" fillId="0" borderId="1" xfId="0" applyFont="1" applyBorder="1" applyAlignment="1">
      <alignment vertical="center" wrapText="1"/>
    </xf>
    <xf numFmtId="0" fontId="6" fillId="0" borderId="1" xfId="0" applyFont="1" applyBorder="1" applyAlignment="1">
      <alignment horizontal="justify" vertical="center" wrapText="1"/>
    </xf>
    <xf numFmtId="3" fontId="6" fillId="0" borderId="1" xfId="15" applyNumberFormat="1" applyFont="1" applyBorder="1" applyAlignment="1">
      <alignment vertical="center"/>
    </xf>
    <xf numFmtId="0" fontId="26" fillId="0" borderId="1" xfId="0" applyFont="1" applyBorder="1" applyAlignment="1">
      <alignment horizontal="justify" vertical="center" wrapText="1"/>
    </xf>
    <xf numFmtId="3" fontId="26" fillId="0" borderId="1" xfId="15" applyNumberFormat="1" applyFont="1" applyBorder="1" applyAlignment="1">
      <alignment vertical="center"/>
    </xf>
    <xf numFmtId="0" fontId="6" fillId="0" borderId="1" xfId="0" applyFont="1" applyBorder="1" applyAlignment="1">
      <alignment vertical="center"/>
    </xf>
    <xf numFmtId="0" fontId="26" fillId="0" borderId="1" xfId="0" applyFont="1" applyBorder="1" applyAlignment="1">
      <alignment vertical="center"/>
    </xf>
    <xf numFmtId="3" fontId="26" fillId="0" borderId="1" xfId="0" applyNumberFormat="1" applyFont="1" applyBorder="1" applyAlignment="1">
      <alignment vertical="center"/>
    </xf>
    <xf numFmtId="3" fontId="6" fillId="0" borderId="1" xfId="0" applyNumberFormat="1" applyFont="1" applyBorder="1" applyAlignment="1">
      <alignment vertical="center"/>
    </xf>
    <xf numFmtId="164" fontId="6" fillId="0" borderId="1" xfId="1" applyNumberFormat="1" applyFont="1" applyBorder="1" applyAlignment="1">
      <alignment vertical="center"/>
    </xf>
    <xf numFmtId="164" fontId="6" fillId="0" borderId="1" xfId="1" applyNumberFormat="1" applyFont="1" applyFill="1" applyBorder="1" applyAlignment="1">
      <alignment vertical="center"/>
    </xf>
    <xf numFmtId="0" fontId="6" fillId="0" borderId="1" xfId="0" applyFont="1" applyBorder="1" applyAlignment="1">
      <alignment horizontal="left" vertical="center" wrapText="1" indent="1"/>
    </xf>
    <xf numFmtId="3" fontId="11" fillId="7" borderId="1" xfId="0" applyNumberFormat="1" applyFont="1" applyFill="1" applyBorder="1" applyAlignment="1">
      <alignment vertical="center" wrapText="1"/>
    </xf>
    <xf numFmtId="3" fontId="7" fillId="0" borderId="1" xfId="0" quotePrefix="1" applyNumberFormat="1" applyFont="1" applyBorder="1" applyAlignment="1">
      <alignment horizontal="right"/>
    </xf>
    <xf numFmtId="3" fontId="0" fillId="0" borderId="1" xfId="0" quotePrefix="1" applyNumberFormat="1" applyBorder="1" applyAlignment="1">
      <alignment horizontal="right" wrapText="1"/>
    </xf>
    <xf numFmtId="3" fontId="3" fillId="0" borderId="1" xfId="0" quotePrefix="1" applyNumberFormat="1" applyFont="1" applyBorder="1" applyAlignment="1">
      <alignment horizontal="right" wrapText="1"/>
    </xf>
    <xf numFmtId="3" fontId="7" fillId="0" borderId="1" xfId="0" quotePrefix="1" applyNumberFormat="1" applyFont="1" applyBorder="1" applyAlignment="1">
      <alignment horizontal="right" wrapText="1"/>
    </xf>
    <xf numFmtId="3" fontId="0" fillId="0" borderId="1" xfId="0" quotePrefix="1" applyNumberFormat="1" applyBorder="1" applyAlignment="1">
      <alignment horizontal="right"/>
    </xf>
    <xf numFmtId="3" fontId="7" fillId="3" borderId="1" xfId="0" quotePrefix="1" applyNumberFormat="1" applyFont="1" applyFill="1" applyBorder="1" applyAlignment="1">
      <alignment wrapText="1"/>
    </xf>
    <xf numFmtId="0" fontId="7" fillId="6" borderId="1" xfId="0" applyFont="1" applyFill="1" applyBorder="1" applyAlignment="1">
      <alignment vertical="center" wrapText="1"/>
    </xf>
    <xf numFmtId="0" fontId="8" fillId="3" borderId="1" xfId="0" applyFont="1" applyFill="1" applyBorder="1" applyAlignment="1">
      <alignment horizontal="justify" vertical="top"/>
    </xf>
    <xf numFmtId="3" fontId="7" fillId="0" borderId="1" xfId="0" quotePrefix="1" applyNumberFormat="1" applyFont="1" applyBorder="1" applyAlignment="1">
      <alignment wrapText="1"/>
    </xf>
    <xf numFmtId="0" fontId="7" fillId="3" borderId="1" xfId="8" applyFont="1" applyFill="1" applyBorder="1" applyAlignment="1">
      <alignment horizontal="justify" vertical="top"/>
    </xf>
    <xf numFmtId="164" fontId="7" fillId="0" borderId="1" xfId="1" quotePrefix="1" applyNumberFormat="1" applyFont="1" applyBorder="1" applyAlignment="1">
      <alignment wrapText="1"/>
    </xf>
    <xf numFmtId="164" fontId="7" fillId="0" borderId="1" xfId="0" quotePrefix="1" applyNumberFormat="1" applyFont="1" applyBorder="1"/>
    <xf numFmtId="0" fontId="4" fillId="0" borderId="1" xfId="0" applyFont="1" applyBorder="1" applyAlignment="1">
      <alignment horizontal="center"/>
    </xf>
    <xf numFmtId="3" fontId="4" fillId="15" borderId="20" xfId="0" applyNumberFormat="1" applyFont="1" applyFill="1" applyBorder="1" applyAlignment="1">
      <alignment vertical="top" wrapText="1"/>
    </xf>
    <xf numFmtId="3" fontId="0" fillId="0" borderId="20" xfId="0" applyNumberFormat="1" applyBorder="1" applyAlignment="1">
      <alignment vertical="center"/>
    </xf>
    <xf numFmtId="3" fontId="4" fillId="15" borderId="21" xfId="0" quotePrefix="1" applyNumberFormat="1" applyFont="1" applyFill="1" applyBorder="1" applyAlignment="1">
      <alignment vertical="center" wrapText="1"/>
    </xf>
    <xf numFmtId="3" fontId="4" fillId="15" borderId="21" xfId="0" quotePrefix="1" applyNumberFormat="1" applyFont="1" applyFill="1" applyBorder="1" applyAlignment="1">
      <alignment horizontal="right" vertical="center" wrapText="1"/>
    </xf>
    <xf numFmtId="3" fontId="4" fillId="15" borderId="33" xfId="0" quotePrefix="1" applyNumberFormat="1" applyFont="1" applyFill="1" applyBorder="1" applyAlignment="1">
      <alignment vertical="center" wrapText="1"/>
    </xf>
    <xf numFmtId="0" fontId="34" fillId="0" borderId="0" xfId="0" applyFont="1" applyAlignment="1">
      <alignment vertical="center" wrapText="1"/>
    </xf>
    <xf numFmtId="0" fontId="39" fillId="0" borderId="21" xfId="0" applyFont="1" applyBorder="1" applyAlignment="1">
      <alignment horizontal="center" vertical="center" wrapText="1"/>
    </xf>
    <xf numFmtId="0" fontId="39" fillId="0" borderId="22" xfId="0" applyFont="1" applyBorder="1" applyAlignment="1">
      <alignment horizontal="center" vertical="center" wrapText="1"/>
    </xf>
    <xf numFmtId="0" fontId="39" fillId="8" borderId="16" xfId="0" applyFont="1" applyFill="1" applyBorder="1" applyAlignment="1">
      <alignment horizontal="center" vertical="center" wrapText="1"/>
    </xf>
    <xf numFmtId="0" fontId="39" fillId="8" borderId="33" xfId="0" applyFont="1" applyFill="1" applyBorder="1" applyAlignment="1">
      <alignment horizontal="center" vertical="center" wrapText="1"/>
    </xf>
    <xf numFmtId="0" fontId="39" fillId="0" borderId="25" xfId="0" applyFont="1" applyBorder="1" applyAlignment="1">
      <alignment horizontal="center" vertical="center" wrapText="1"/>
    </xf>
    <xf numFmtId="49" fontId="39" fillId="0" borderId="21" xfId="0" applyNumberFormat="1" applyFont="1" applyBorder="1" applyAlignment="1">
      <alignment horizontal="center" vertical="center" wrapText="1"/>
    </xf>
    <xf numFmtId="0" fontId="39" fillId="0" borderId="22" xfId="0" applyFont="1" applyBorder="1" applyAlignment="1">
      <alignment vertical="center" wrapText="1"/>
    </xf>
    <xf numFmtId="3" fontId="39" fillId="0" borderId="22" xfId="0" applyNumberFormat="1" applyFont="1" applyBorder="1" applyAlignment="1">
      <alignment horizontal="right" vertical="center" wrapText="1"/>
    </xf>
    <xf numFmtId="3" fontId="39" fillId="0" borderId="33" xfId="0" applyNumberFormat="1" applyFont="1" applyBorder="1" applyAlignment="1">
      <alignment horizontal="right" vertical="center" wrapText="1"/>
    </xf>
    <xf numFmtId="49" fontId="121" fillId="6" borderId="32" xfId="0" applyNumberFormat="1" applyFont="1" applyFill="1" applyBorder="1" applyAlignment="1">
      <alignment horizontal="center" vertical="center" wrapText="1"/>
    </xf>
    <xf numFmtId="0" fontId="121" fillId="6" borderId="33" xfId="0" applyFont="1" applyFill="1" applyBorder="1" applyAlignment="1">
      <alignment horizontal="left" vertical="center" wrapText="1" indent="1"/>
    </xf>
    <xf numFmtId="49" fontId="39" fillId="0" borderId="32" xfId="0" applyNumberFormat="1" applyFont="1" applyBorder="1" applyAlignment="1">
      <alignment horizontal="center" vertical="center" wrapText="1"/>
    </xf>
    <xf numFmtId="0" fontId="39" fillId="0" borderId="33" xfId="0" applyFont="1" applyBorder="1" applyAlignment="1">
      <alignment vertical="center" wrapText="1"/>
    </xf>
    <xf numFmtId="49" fontId="122" fillId="0" borderId="32" xfId="0" applyNumberFormat="1" applyFont="1" applyBorder="1" applyAlignment="1">
      <alignment horizontal="center" vertical="center" wrapText="1"/>
    </xf>
    <xf numFmtId="0" fontId="122" fillId="0" borderId="33" xfId="0" applyFont="1" applyBorder="1" applyAlignment="1">
      <alignment vertical="center" wrapText="1"/>
    </xf>
    <xf numFmtId="3" fontId="43" fillId="0" borderId="33" xfId="0" applyNumberFormat="1" applyFont="1" applyBorder="1" applyAlignment="1">
      <alignment horizontal="right" vertical="center" wrapText="1"/>
    </xf>
    <xf numFmtId="0" fontId="123" fillId="0" borderId="0" xfId="0" applyFont="1" applyAlignment="1">
      <alignment vertical="center"/>
    </xf>
    <xf numFmtId="0" fontId="123" fillId="0" borderId="0" xfId="0" applyFont="1"/>
    <xf numFmtId="0" fontId="124" fillId="0" borderId="21" xfId="0" applyFont="1" applyBorder="1" applyAlignment="1">
      <alignment horizontal="center" vertical="center" wrapText="1"/>
    </xf>
    <xf numFmtId="0" fontId="124" fillId="0" borderId="32" xfId="0" applyFont="1" applyBorder="1" applyAlignment="1">
      <alignment horizontal="center" vertical="center" wrapText="1"/>
    </xf>
    <xf numFmtId="49" fontId="125" fillId="0" borderId="21" xfId="0" applyNumberFormat="1" applyFont="1" applyBorder="1" applyAlignment="1">
      <alignment horizontal="center" vertical="center" wrapText="1"/>
    </xf>
    <xf numFmtId="0" fontId="125" fillId="0" borderId="22" xfId="0" applyFont="1" applyBorder="1" applyAlignment="1">
      <alignment vertical="center" wrapText="1"/>
    </xf>
    <xf numFmtId="49" fontId="124" fillId="0" borderId="32" xfId="0" applyNumberFormat="1" applyFont="1" applyBorder="1" applyAlignment="1">
      <alignment horizontal="center" vertical="center" wrapText="1"/>
    </xf>
    <xf numFmtId="0" fontId="124" fillId="0" borderId="33" xfId="0" applyFont="1" applyBorder="1" applyAlignment="1">
      <alignment vertical="center" wrapText="1"/>
    </xf>
    <xf numFmtId="0" fontId="124" fillId="0" borderId="33" xfId="0" applyFont="1" applyBorder="1" applyAlignment="1">
      <alignment horizontal="left" vertical="center" wrapText="1" indent="1"/>
    </xf>
    <xf numFmtId="49" fontId="125" fillId="0" borderId="32" xfId="0" applyNumberFormat="1" applyFont="1" applyBorder="1" applyAlignment="1">
      <alignment horizontal="center" vertical="center" wrapText="1"/>
    </xf>
    <xf numFmtId="0" fontId="125" fillId="0" borderId="33" xfId="0" applyFont="1" applyBorder="1" applyAlignment="1">
      <alignment vertical="center" wrapText="1"/>
    </xf>
    <xf numFmtId="3" fontId="126" fillId="0" borderId="33" xfId="0" applyNumberFormat="1" applyFont="1" applyBorder="1" applyAlignment="1">
      <alignment vertical="center" wrapText="1"/>
    </xf>
    <xf numFmtId="0" fontId="126" fillId="0" borderId="33" xfId="0" applyFont="1" applyBorder="1" applyAlignment="1">
      <alignment vertical="center" wrapText="1"/>
    </xf>
    <xf numFmtId="1" fontId="126" fillId="0" borderId="33" xfId="0" applyNumberFormat="1" applyFont="1" applyBorder="1" applyAlignment="1">
      <alignment horizontal="right" vertical="center" wrapText="1"/>
    </xf>
    <xf numFmtId="1" fontId="10" fillId="0" borderId="33" xfId="0" applyNumberFormat="1" applyFont="1" applyBorder="1" applyAlignment="1">
      <alignment horizontal="right" vertical="center"/>
    </xf>
    <xf numFmtId="0" fontId="39" fillId="8" borderId="43" xfId="0" applyFont="1" applyFill="1" applyBorder="1" applyAlignment="1">
      <alignment horizontal="center" vertical="center" wrapText="1"/>
    </xf>
    <xf numFmtId="0" fontId="126" fillId="0" borderId="21" xfId="0" applyFont="1" applyBorder="1" applyAlignment="1">
      <alignment horizontal="center" vertical="center" wrapText="1"/>
    </xf>
    <xf numFmtId="0" fontId="126" fillId="0" borderId="22" xfId="0" applyFont="1" applyBorder="1" applyAlignment="1">
      <alignment horizontal="center" vertical="center" wrapText="1"/>
    </xf>
    <xf numFmtId="0" fontId="39" fillId="8" borderId="35" xfId="0" applyFont="1" applyFill="1" applyBorder="1" applyAlignment="1">
      <alignment horizontal="center" vertical="center" wrapText="1"/>
    </xf>
    <xf numFmtId="0" fontId="39" fillId="0" borderId="28" xfId="0" applyFont="1" applyBorder="1" applyAlignment="1">
      <alignment horizontal="center" vertical="center" wrapText="1"/>
    </xf>
    <xf numFmtId="0" fontId="39" fillId="0" borderId="33" xfId="0" applyFont="1" applyBorder="1" applyAlignment="1">
      <alignment horizontal="center" vertical="center" wrapText="1"/>
    </xf>
    <xf numFmtId="49" fontId="43" fillId="0" borderId="21" xfId="0" applyNumberFormat="1" applyFont="1" applyBorder="1" applyAlignment="1">
      <alignment horizontal="center" vertical="center" wrapText="1"/>
    </xf>
    <xf numFmtId="0" fontId="122" fillId="0" borderId="22" xfId="0" applyFont="1" applyBorder="1" applyAlignment="1">
      <alignment vertical="center" wrapText="1"/>
    </xf>
    <xf numFmtId="0" fontId="39" fillId="17" borderId="22" xfId="0" applyFont="1" applyFill="1" applyBorder="1" applyAlignment="1">
      <alignment horizontal="right" vertical="center" wrapText="1"/>
    </xf>
    <xf numFmtId="0" fontId="128" fillId="0" borderId="33" xfId="0" applyFont="1" applyBorder="1" applyAlignment="1">
      <alignment vertical="center" wrapText="1"/>
    </xf>
    <xf numFmtId="0" fontId="39" fillId="0" borderId="33" xfId="0" applyFont="1" applyBorder="1" applyAlignment="1">
      <alignment horizontal="right" vertical="center" wrapText="1"/>
    </xf>
    <xf numFmtId="0" fontId="39" fillId="17" borderId="33" xfId="0" applyFont="1" applyFill="1" applyBorder="1" applyAlignment="1">
      <alignment horizontal="right" vertical="center" wrapText="1"/>
    </xf>
    <xf numFmtId="49" fontId="43" fillId="0" borderId="32" xfId="0" applyNumberFormat="1" applyFont="1" applyBorder="1" applyAlignment="1">
      <alignment horizontal="center" vertical="center" wrapText="1"/>
    </xf>
    <xf numFmtId="0" fontId="43" fillId="0" borderId="33" xfId="0" applyFont="1" applyBorder="1" applyAlignment="1">
      <alignment horizontal="right" vertical="center" wrapText="1"/>
    </xf>
    <xf numFmtId="49" fontId="126" fillId="0" borderId="21" xfId="0" applyNumberFormat="1" applyFont="1" applyBorder="1" applyAlignment="1">
      <alignment horizontal="center" vertical="center" wrapText="1"/>
    </xf>
    <xf numFmtId="49" fontId="126" fillId="0" borderId="32" xfId="0" applyNumberFormat="1" applyFont="1" applyBorder="1" applyAlignment="1">
      <alignment horizontal="center" vertical="center" wrapText="1"/>
    </xf>
    <xf numFmtId="49" fontId="129" fillId="0" borderId="32" xfId="0" applyNumberFormat="1" applyFont="1" applyBorder="1" applyAlignment="1">
      <alignment horizontal="center" vertical="center" wrapText="1"/>
    </xf>
    <xf numFmtId="49" fontId="130" fillId="0" borderId="32" xfId="0" applyNumberFormat="1" applyFont="1" applyBorder="1" applyAlignment="1">
      <alignment horizontal="center" vertical="center" wrapText="1"/>
    </xf>
    <xf numFmtId="0" fontId="39" fillId="0" borderId="33" xfId="0" applyFont="1" applyBorder="1" applyAlignment="1">
      <alignment horizontal="center" vertical="center"/>
    </xf>
    <xf numFmtId="0" fontId="131" fillId="0" borderId="0" xfId="0" applyFont="1" applyAlignment="1">
      <alignment vertical="center" wrapText="1"/>
    </xf>
    <xf numFmtId="0" fontId="132" fillId="8" borderId="5" xfId="0" applyFont="1" applyFill="1" applyBorder="1" applyAlignment="1">
      <alignment horizontal="center" vertical="center" wrapText="1"/>
    </xf>
    <xf numFmtId="0" fontId="132" fillId="8" borderId="12" xfId="0" applyFont="1" applyFill="1" applyBorder="1" applyAlignment="1">
      <alignment horizontal="center" vertical="center" wrapText="1"/>
    </xf>
    <xf numFmtId="0" fontId="132" fillId="8" borderId="3" xfId="0" applyFont="1" applyFill="1" applyBorder="1" applyAlignment="1">
      <alignment vertical="center" wrapText="1"/>
    </xf>
    <xf numFmtId="0" fontId="132" fillId="8" borderId="4" xfId="0" applyFont="1" applyFill="1" applyBorder="1" applyAlignment="1">
      <alignment vertical="center" wrapText="1"/>
    </xf>
    <xf numFmtId="0" fontId="132" fillId="8" borderId="6" xfId="0" applyFont="1" applyFill="1" applyBorder="1" applyAlignment="1">
      <alignment horizontal="center" vertical="center" wrapText="1"/>
    </xf>
    <xf numFmtId="0" fontId="132" fillId="8" borderId="11" xfId="0" applyFont="1" applyFill="1" applyBorder="1" applyAlignment="1">
      <alignment horizontal="center" vertical="center" wrapText="1"/>
    </xf>
    <xf numFmtId="0" fontId="132" fillId="8" borderId="4" xfId="0" applyFont="1" applyFill="1" applyBorder="1" applyAlignment="1">
      <alignment horizontal="center" vertical="center" wrapText="1"/>
    </xf>
    <xf numFmtId="0" fontId="132" fillId="8" borderId="7" xfId="0" applyFont="1" applyFill="1" applyBorder="1" applyAlignment="1">
      <alignment horizontal="center" vertical="center" wrapText="1"/>
    </xf>
    <xf numFmtId="0" fontId="132" fillId="8" borderId="15" xfId="0" applyFont="1" applyFill="1" applyBorder="1" applyAlignment="1">
      <alignment horizontal="center" vertical="center" wrapText="1"/>
    </xf>
    <xf numFmtId="0" fontId="131" fillId="0" borderId="1" xfId="0" applyFont="1" applyBorder="1" applyAlignment="1">
      <alignment horizontal="center" vertical="center" wrapText="1"/>
    </xf>
    <xf numFmtId="0" fontId="131" fillId="0" borderId="2" xfId="0" applyFont="1" applyBorder="1" applyAlignment="1">
      <alignment horizontal="center" vertical="center" wrapText="1"/>
    </xf>
    <xf numFmtId="0" fontId="131" fillId="0" borderId="1" xfId="0" applyFont="1" applyBorder="1" applyAlignment="1">
      <alignment vertical="center" wrapText="1"/>
    </xf>
    <xf numFmtId="3" fontId="131" fillId="0" borderId="1" xfId="0" applyNumberFormat="1" applyFont="1" applyBorder="1" applyAlignment="1">
      <alignment horizontal="right" vertical="center" wrapText="1"/>
    </xf>
    <xf numFmtId="0" fontId="131" fillId="0" borderId="5" xfId="0" applyFont="1" applyBorder="1" applyAlignment="1">
      <alignment horizontal="center" vertical="center" wrapText="1"/>
    </xf>
    <xf numFmtId="0" fontId="131" fillId="19" borderId="1" xfId="0" applyFont="1" applyFill="1" applyBorder="1" applyAlignment="1">
      <alignment horizontal="center" vertical="center" wrapText="1"/>
    </xf>
    <xf numFmtId="0" fontId="133" fillId="0" borderId="1" xfId="0" applyFont="1" applyBorder="1" applyAlignment="1">
      <alignment vertical="center" wrapText="1"/>
    </xf>
    <xf numFmtId="0" fontId="131" fillId="0" borderId="12" xfId="0" applyFont="1" applyBorder="1" applyAlignment="1">
      <alignment horizontal="center" vertical="center" wrapText="1"/>
    </xf>
    <xf numFmtId="0" fontId="134" fillId="0" borderId="1" xfId="0" applyFont="1" applyBorder="1" applyAlignment="1">
      <alignment horizontal="center" vertical="center" wrapText="1"/>
    </xf>
    <xf numFmtId="0" fontId="135" fillId="0" borderId="1" xfId="0" applyFont="1" applyBorder="1" applyAlignment="1">
      <alignment horizontal="center" vertical="center" wrapText="1"/>
    </xf>
    <xf numFmtId="0" fontId="113" fillId="0" borderId="4" xfId="0" applyFont="1" applyBorder="1" applyAlignment="1">
      <alignment wrapText="1"/>
    </xf>
    <xf numFmtId="0" fontId="135" fillId="0" borderId="7" xfId="0" applyFont="1" applyBorder="1" applyAlignment="1">
      <alignment horizontal="center" vertical="center" wrapText="1"/>
    </xf>
    <xf numFmtId="0" fontId="108" fillId="0" borderId="10" xfId="0" applyFont="1" applyBorder="1" applyAlignment="1">
      <alignment wrapText="1"/>
    </xf>
    <xf numFmtId="0" fontId="113" fillId="0" borderId="10" xfId="0" applyFont="1" applyBorder="1" applyAlignment="1">
      <alignment wrapText="1"/>
    </xf>
    <xf numFmtId="0" fontId="135" fillId="19" borderId="7" xfId="0" applyFont="1" applyFill="1" applyBorder="1" applyAlignment="1">
      <alignment horizontal="center" vertical="center" wrapText="1"/>
    </xf>
    <xf numFmtId="0" fontId="108" fillId="19" borderId="10" xfId="0" applyFont="1" applyFill="1" applyBorder="1" applyAlignment="1">
      <alignment wrapText="1"/>
    </xf>
    <xf numFmtId="0" fontId="136" fillId="0" borderId="7" xfId="0" applyFont="1" applyBorder="1" applyAlignment="1">
      <alignment horizontal="center" vertical="center" wrapText="1"/>
    </xf>
    <xf numFmtId="0" fontId="136" fillId="0" borderId="10" xfId="0" applyFont="1" applyBorder="1" applyAlignment="1">
      <alignment wrapText="1"/>
    </xf>
    <xf numFmtId="1" fontId="0" fillId="0" borderId="1" xfId="0" applyNumberFormat="1" applyBorder="1" applyAlignment="1">
      <alignment wrapText="1"/>
    </xf>
    <xf numFmtId="0" fontId="10" fillId="19" borderId="7" xfId="0" applyFont="1" applyFill="1" applyBorder="1" applyAlignment="1">
      <alignment horizontal="center" vertical="center" wrapText="1"/>
    </xf>
    <xf numFmtId="0" fontId="0" fillId="13" borderId="4" xfId="0" applyFill="1" applyBorder="1" applyAlignment="1">
      <alignment wrapText="1"/>
    </xf>
    <xf numFmtId="0" fontId="0" fillId="13" borderId="1" xfId="0" applyFill="1" applyBorder="1" applyAlignment="1">
      <alignment wrapText="1"/>
    </xf>
    <xf numFmtId="0" fontId="11" fillId="0" borderId="7" xfId="0" applyFont="1" applyBorder="1" applyAlignment="1">
      <alignment horizontal="center" vertical="center" wrapText="1"/>
    </xf>
    <xf numFmtId="0" fontId="11" fillId="0" borderId="10" xfId="0" applyFont="1" applyBorder="1" applyAlignment="1">
      <alignment wrapText="1"/>
    </xf>
    <xf numFmtId="0" fontId="10" fillId="0" borderId="4" xfId="0" applyFont="1" applyBorder="1"/>
    <xf numFmtId="0" fontId="10" fillId="0" borderId="10" xfId="0" applyFont="1" applyBorder="1"/>
    <xf numFmtId="0" fontId="7" fillId="19" borderId="10" xfId="0" applyFont="1" applyFill="1" applyBorder="1"/>
    <xf numFmtId="0" fontId="11" fillId="0" borderId="10" xfId="0" applyFont="1" applyBorder="1"/>
    <xf numFmtId="0" fontId="4" fillId="8" borderId="12" xfId="0" applyFont="1" applyFill="1" applyBorder="1" applyAlignment="1">
      <alignment wrapText="1"/>
    </xf>
    <xf numFmtId="4" fontId="0" fillId="0" borderId="1" xfId="0" applyNumberFormat="1" applyBorder="1" applyAlignment="1">
      <alignment wrapText="1"/>
    </xf>
    <xf numFmtId="0" fontId="0" fillId="19" borderId="1" xfId="0" applyFill="1" applyBorder="1" applyAlignment="1">
      <alignment wrapText="1"/>
    </xf>
    <xf numFmtId="0" fontId="7" fillId="0" borderId="4" xfId="0" applyFont="1" applyBorder="1" applyAlignment="1">
      <alignment wrapText="1"/>
    </xf>
    <xf numFmtId="0" fontId="10" fillId="44" borderId="7" xfId="0" applyFont="1" applyFill="1" applyBorder="1" applyAlignment="1">
      <alignment horizontal="center" vertical="center" wrapText="1"/>
    </xf>
    <xf numFmtId="0" fontId="10" fillId="44" borderId="10" xfId="0" applyFont="1" applyFill="1" applyBorder="1" applyAlignment="1">
      <alignment wrapText="1"/>
    </xf>
    <xf numFmtId="0" fontId="10" fillId="45" borderId="10" xfId="0" applyFont="1" applyFill="1" applyBorder="1" applyAlignment="1">
      <alignment wrapText="1"/>
    </xf>
    <xf numFmtId="0" fontId="10" fillId="40" borderId="7" xfId="0" applyFont="1" applyFill="1" applyBorder="1" applyAlignment="1">
      <alignment horizontal="center" vertical="center" wrapText="1"/>
    </xf>
    <xf numFmtId="0" fontId="10" fillId="40" borderId="10" xfId="0" applyFont="1" applyFill="1" applyBorder="1" applyAlignment="1">
      <alignment wrapText="1"/>
    </xf>
    <xf numFmtId="0" fontId="10" fillId="40" borderId="10" xfId="0" applyFont="1" applyFill="1" applyBorder="1" applyAlignment="1">
      <alignment horizontal="center" vertical="center" wrapText="1"/>
    </xf>
    <xf numFmtId="0" fontId="10" fillId="0" borderId="7" xfId="0" applyFont="1" applyBorder="1" applyAlignment="1">
      <alignment wrapText="1"/>
    </xf>
    <xf numFmtId="0" fontId="10" fillId="0" borderId="1" xfId="0" applyFont="1" applyBorder="1" applyAlignment="1">
      <alignment horizontal="center"/>
    </xf>
    <xf numFmtId="0" fontId="10" fillId="0" borderId="4" xfId="0" applyFont="1" applyBorder="1" applyAlignment="1">
      <alignment horizontal="center"/>
    </xf>
    <xf numFmtId="0" fontId="7" fillId="0" borderId="8" xfId="0" applyFont="1" applyBorder="1" applyAlignment="1">
      <alignment wrapText="1"/>
    </xf>
    <xf numFmtId="0" fontId="7" fillId="0" borderId="10" xfId="0" applyFont="1" applyBorder="1" applyAlignment="1">
      <alignment horizontal="center" wrapText="1"/>
    </xf>
    <xf numFmtId="0" fontId="10" fillId="0" borderId="1" xfId="0" applyFont="1" applyBorder="1" applyAlignment="1">
      <alignment vertical="center" wrapText="1" indent="3"/>
    </xf>
    <xf numFmtId="3" fontId="10" fillId="0" borderId="10" xfId="0" applyNumberFormat="1" applyFont="1" applyBorder="1" applyAlignment="1">
      <alignment vertical="center" wrapText="1"/>
    </xf>
    <xf numFmtId="0" fontId="10" fillId="0" borderId="10" xfId="0" applyFont="1" applyBorder="1" applyAlignment="1">
      <alignment vertical="center" wrapText="1"/>
    </xf>
    <xf numFmtId="0" fontId="10" fillId="8" borderId="10" xfId="0" applyFont="1" applyFill="1" applyBorder="1" applyAlignment="1">
      <alignment vertical="center" wrapText="1"/>
    </xf>
    <xf numFmtId="0" fontId="10" fillId="3" borderId="10" xfId="0" applyFont="1" applyFill="1" applyBorder="1" applyAlignment="1">
      <alignment vertical="center"/>
    </xf>
    <xf numFmtId="0" fontId="11" fillId="0" borderId="1" xfId="0" applyFont="1" applyBorder="1" applyAlignment="1">
      <alignment vertical="center" wrapText="1" indent="3"/>
    </xf>
    <xf numFmtId="3" fontId="10" fillId="0" borderId="10" xfId="0" applyNumberFormat="1" applyFont="1" applyBorder="1" applyAlignment="1">
      <alignment vertical="center"/>
    </xf>
    <xf numFmtId="0" fontId="10" fillId="0" borderId="10" xfId="0" applyFont="1" applyBorder="1" applyAlignment="1">
      <alignment vertical="center"/>
    </xf>
    <xf numFmtId="0" fontId="10" fillId="8" borderId="10" xfId="0" applyFont="1" applyFill="1" applyBorder="1" applyAlignment="1">
      <alignment vertical="center"/>
    </xf>
    <xf numFmtId="1" fontId="116" fillId="38" borderId="1" xfId="0" applyNumberFormat="1" applyFont="1" applyFill="1" applyBorder="1"/>
    <xf numFmtId="1" fontId="116" fillId="38" borderId="4" xfId="0" applyNumberFormat="1" applyFont="1" applyFill="1" applyBorder="1"/>
    <xf numFmtId="1" fontId="116" fillId="0" borderId="4" xfId="0" applyNumberFormat="1" applyFont="1" applyBorder="1"/>
    <xf numFmtId="1" fontId="116" fillId="38" borderId="7" xfId="0" applyNumberFormat="1" applyFont="1" applyFill="1" applyBorder="1"/>
    <xf numFmtId="1" fontId="116" fillId="38" borderId="10" xfId="0" applyNumberFormat="1" applyFont="1" applyFill="1" applyBorder="1"/>
    <xf numFmtId="1" fontId="116" fillId="0" borderId="10" xfId="0" applyNumberFormat="1" applyFont="1" applyBorder="1"/>
    <xf numFmtId="0" fontId="25" fillId="0" borderId="0" xfId="7" applyBorder="1" applyAlignment="1">
      <alignment horizontal="left"/>
    </xf>
    <xf numFmtId="0" fontId="98" fillId="21" borderId="0" xfId="14" applyFont="1" applyFill="1" applyAlignment="1">
      <alignment horizontal="left" wrapText="1"/>
    </xf>
    <xf numFmtId="0" fontId="7" fillId="0" borderId="0" xfId="0" applyFont="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8" fillId="3" borderId="15" xfId="0" applyFont="1" applyFill="1" applyBorder="1" applyAlignment="1">
      <alignment horizontal="left" vertical="center"/>
    </xf>
    <xf numFmtId="0" fontId="8" fillId="3" borderId="9" xfId="0" applyFont="1" applyFill="1" applyBorder="1" applyAlignment="1">
      <alignment horizontal="left" vertical="center"/>
    </xf>
    <xf numFmtId="0" fontId="8" fillId="3" borderId="10" xfId="0" applyFont="1" applyFill="1" applyBorder="1" applyAlignment="1">
      <alignment horizontal="left" vertical="center"/>
    </xf>
    <xf numFmtId="0" fontId="30" fillId="0" borderId="0" xfId="0" applyFont="1" applyAlignment="1">
      <alignment wrapText="1"/>
    </xf>
    <xf numFmtId="0" fontId="10" fillId="38"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30" fillId="0" borderId="0" xfId="0" applyFont="1"/>
    <xf numFmtId="0" fontId="47" fillId="0" borderId="0" xfId="0" applyFont="1" applyAlignment="1">
      <alignment horizontal="justify" vertical="center" wrapText="1"/>
    </xf>
    <xf numFmtId="0" fontId="90" fillId="0" borderId="0" xfId="0" applyFont="1" applyAlignment="1">
      <alignment horizontal="justify" vertical="center" wrapText="1"/>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4" fillId="0" borderId="0" xfId="0" applyFont="1" applyAlignment="1">
      <alignment horizontal="justify" vertical="center" wrapText="1"/>
    </xf>
    <xf numFmtId="0" fontId="2" fillId="0" borderId="0" xfId="0" applyFont="1" applyAlignment="1">
      <alignment horizontal="justify" vertical="center" wrapText="1"/>
    </xf>
    <xf numFmtId="0" fontId="88" fillId="0" borderId="0" xfId="0" applyFont="1" applyAlignment="1">
      <alignment horizontal="justify"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8"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120" fillId="3" borderId="2" xfId="0" applyFont="1" applyFill="1" applyBorder="1" applyAlignment="1">
      <alignment horizontal="center" vertical="center"/>
    </xf>
    <xf numFmtId="0" fontId="120" fillId="3" borderId="3" xfId="0" applyFont="1" applyFill="1" applyBorder="1" applyAlignment="1">
      <alignment horizontal="center" vertical="center"/>
    </xf>
    <xf numFmtId="0" fontId="120" fillId="3" borderId="4" xfId="0" applyFont="1" applyFill="1" applyBorder="1" applyAlignment="1">
      <alignment horizontal="center" vertical="center"/>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4" xfId="0" applyFont="1" applyFill="1" applyBorder="1" applyAlignment="1">
      <alignment horizontal="center" vertical="center"/>
    </xf>
    <xf numFmtId="0" fontId="26" fillId="3" borderId="2" xfId="0" applyFont="1" applyFill="1" applyBorder="1" applyAlignment="1">
      <alignment horizontal="center" vertical="center" wrapText="1"/>
    </xf>
    <xf numFmtId="0" fontId="26" fillId="3" borderId="3" xfId="0" applyFont="1" applyFill="1" applyBorder="1" applyAlignment="1">
      <alignment horizontal="center" vertical="center" wrapText="1"/>
    </xf>
    <xf numFmtId="0" fontId="26" fillId="3" borderId="4" xfId="0" applyFont="1" applyFill="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0" fillId="0" borderId="0" xfId="0" applyFont="1" applyAlignment="1">
      <alignment vertical="center" wrapText="1"/>
    </xf>
    <xf numFmtId="0" fontId="11" fillId="7" borderId="2"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0" fillId="0" borderId="5" xfId="0" applyFont="1" applyBorder="1" applyAlignment="1">
      <alignment vertical="center" wrapText="1"/>
    </xf>
    <xf numFmtId="0" fontId="10" fillId="0" borderId="7" xfId="0" applyFont="1" applyBorder="1" applyAlignment="1">
      <alignment vertical="center" wrapText="1"/>
    </xf>
    <xf numFmtId="0" fontId="10" fillId="0" borderId="5" xfId="0" applyFont="1" applyBorder="1" applyAlignment="1">
      <alignment vertical="center"/>
    </xf>
    <xf numFmtId="0" fontId="10" fillId="0" borderId="7"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vertical="center"/>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13" borderId="2" xfId="0" applyFont="1" applyFill="1" applyBorder="1" applyAlignment="1">
      <alignment horizontal="center"/>
    </xf>
    <xf numFmtId="0" fontId="8" fillId="13" borderId="3" xfId="0" applyFont="1" applyFill="1" applyBorder="1" applyAlignment="1">
      <alignment horizontal="center"/>
    </xf>
    <xf numFmtId="0" fontId="8" fillId="13" borderId="4" xfId="0" applyFont="1" applyFill="1" applyBorder="1" applyAlignment="1">
      <alignment horizontal="center"/>
    </xf>
    <xf numFmtId="0" fontId="8" fillId="0" borderId="1" xfId="0" applyFont="1" applyBorder="1" applyAlignment="1">
      <alignment horizontal="center" wrapText="1"/>
    </xf>
    <xf numFmtId="0" fontId="7" fillId="0" borderId="12" xfId="0" applyFont="1" applyBorder="1" applyAlignment="1">
      <alignment horizontal="center"/>
    </xf>
    <xf numFmtId="0" fontId="7" fillId="0" borderId="14" xfId="0" applyFont="1" applyBorder="1" applyAlignment="1">
      <alignment horizontal="center"/>
    </xf>
    <xf numFmtId="0" fontId="7" fillId="0" borderId="15" xfId="0" applyFont="1" applyBorder="1" applyAlignment="1">
      <alignment horizontal="center"/>
    </xf>
    <xf numFmtId="0" fontId="7" fillId="0" borderId="10" xfId="0" applyFont="1" applyBorder="1" applyAlignment="1">
      <alignment horizontal="center"/>
    </xf>
    <xf numFmtId="0" fontId="29" fillId="24" borderId="0" xfId="0" applyFont="1" applyFill="1" applyAlignment="1">
      <alignment horizontal="center" vertical="center" wrapText="1"/>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10" fillId="3" borderId="17" xfId="0" applyFont="1" applyFill="1" applyBorder="1" applyAlignment="1">
      <alignment horizontal="center" vertical="center"/>
    </xf>
    <xf numFmtId="3" fontId="0" fillId="6" borderId="1" xfId="0" applyNumberFormat="1" applyFill="1" applyBorder="1" applyAlignment="1">
      <alignment vertical="center" wrapText="1"/>
    </xf>
    <xf numFmtId="1" fontId="0" fillId="6" borderId="1" xfId="0" applyNumberFormat="1" applyFill="1" applyBorder="1" applyAlignment="1">
      <alignment vertical="center" wrapText="1"/>
    </xf>
    <xf numFmtId="0" fontId="10" fillId="6" borderId="1" xfId="0" applyFont="1" applyFill="1" applyBorder="1" applyAlignment="1">
      <alignment horizontal="center" vertical="center" wrapText="1"/>
    </xf>
    <xf numFmtId="0" fontId="30" fillId="6" borderId="1" xfId="0" applyFont="1" applyFill="1" applyBorder="1" applyAlignment="1">
      <alignment vertical="center" wrapText="1"/>
    </xf>
    <xf numFmtId="0" fontId="0" fillId="6" borderId="1" xfId="0" applyFill="1" applyBorder="1" applyAlignment="1">
      <alignment vertical="center" wrapText="1"/>
    </xf>
    <xf numFmtId="0" fontId="10" fillId="6" borderId="1" xfId="0" applyFont="1" applyFill="1" applyBorder="1" applyAlignment="1">
      <alignment vertical="center" wrapText="1"/>
    </xf>
    <xf numFmtId="0" fontId="0" fillId="3" borderId="17" xfId="0" applyFill="1" applyBorder="1" applyAlignment="1">
      <alignment vertical="center" wrapText="1"/>
    </xf>
    <xf numFmtId="0" fontId="10" fillId="14" borderId="1" xfId="0" applyFont="1" applyFill="1" applyBorder="1" applyAlignment="1">
      <alignment vertical="center" wrapText="1"/>
    </xf>
    <xf numFmtId="0" fontId="36" fillId="3" borderId="17" xfId="0" applyFont="1" applyFill="1" applyBorder="1" applyAlignment="1">
      <alignment vertical="center" wrapText="1"/>
    </xf>
    <xf numFmtId="0" fontId="10" fillId="6" borderId="2"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14" borderId="2" xfId="0" applyFont="1" applyFill="1" applyBorder="1" applyAlignment="1">
      <alignment horizontal="left" vertical="center" wrapText="1"/>
    </xf>
    <xf numFmtId="0" fontId="10" fillId="14" borderId="3" xfId="0" applyFont="1" applyFill="1" applyBorder="1" applyAlignment="1">
      <alignment horizontal="left" vertical="center" wrapText="1"/>
    </xf>
    <xf numFmtId="0" fontId="10" fillId="14" borderId="4" xfId="0" applyFont="1" applyFill="1" applyBorder="1" applyAlignment="1">
      <alignment horizontal="left"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4" fillId="13" borderId="20" xfId="0" applyFont="1" applyFill="1" applyBorder="1" applyAlignment="1">
      <alignment horizontal="left" vertical="center"/>
    </xf>
    <xf numFmtId="0" fontId="4" fillId="13" borderId="26" xfId="0" applyFont="1" applyFill="1" applyBorder="1" applyAlignment="1">
      <alignment horizontal="left" vertical="center"/>
    </xf>
    <xf numFmtId="0" fontId="4" fillId="13" borderId="31" xfId="0" applyFont="1" applyFill="1" applyBorder="1" applyAlignment="1">
      <alignment horizontal="left" vertical="center"/>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22" fillId="0" borderId="18" xfId="0" applyFont="1" applyBorder="1" applyAlignment="1">
      <alignment vertical="center"/>
    </xf>
    <xf numFmtId="0" fontId="22" fillId="0" borderId="19" xfId="0" applyFont="1" applyBorder="1" applyAlignment="1">
      <alignment vertical="center"/>
    </xf>
    <xf numFmtId="0" fontId="22" fillId="0" borderId="24" xfId="0" applyFont="1" applyBorder="1" applyAlignment="1">
      <alignment vertical="center"/>
    </xf>
    <xf numFmtId="0" fontId="22" fillId="0" borderId="25" xfId="0" applyFont="1" applyBorder="1" applyAlignment="1">
      <alignment vertical="center"/>
    </xf>
    <xf numFmtId="0" fontId="22" fillId="0" borderId="28" xfId="0" applyFont="1" applyBorder="1" applyAlignment="1">
      <alignment vertical="center"/>
    </xf>
    <xf numFmtId="0" fontId="22" fillId="0" borderId="16" xfId="0" applyFont="1" applyBorder="1" applyAlignment="1">
      <alignment vertical="center"/>
    </xf>
    <xf numFmtId="0" fontId="39" fillId="0" borderId="20"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31"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39" xfId="0" applyFont="1" applyBorder="1" applyAlignment="1">
      <alignment horizontal="center" vertical="center" wrapText="1"/>
    </xf>
    <xf numFmtId="0" fontId="39" fillId="0" borderId="40" xfId="0" applyFont="1" applyBorder="1" applyAlignment="1">
      <alignment horizontal="center" vertical="center" wrapText="1"/>
    </xf>
    <xf numFmtId="0" fontId="39" fillId="0" borderId="29" xfId="0" applyFont="1" applyBorder="1" applyAlignment="1">
      <alignment horizontal="center" vertical="center" wrapText="1"/>
    </xf>
    <xf numFmtId="0" fontId="39" fillId="0" borderId="42" xfId="0" applyFont="1" applyBorder="1" applyAlignment="1">
      <alignment horizontal="center" vertical="center" wrapText="1"/>
    </xf>
    <xf numFmtId="0" fontId="0" fillId="0" borderId="1" xfId="0" applyBorder="1" applyAlignment="1">
      <alignment horizontal="center"/>
    </xf>
    <xf numFmtId="0" fontId="39" fillId="0" borderId="22" xfId="0" applyFont="1" applyBorder="1" applyAlignment="1">
      <alignment horizontal="center" vertical="center" wrapText="1"/>
    </xf>
    <xf numFmtId="0" fontId="126" fillId="0" borderId="20" xfId="0" applyFont="1" applyBorder="1" applyAlignment="1">
      <alignment horizontal="center" vertical="center" wrapText="1"/>
    </xf>
    <xf numFmtId="0" fontId="126" fillId="0" borderId="31" xfId="0" applyFont="1" applyBorder="1" applyAlignment="1">
      <alignment horizontal="center" vertical="center" wrapText="1"/>
    </xf>
    <xf numFmtId="0" fontId="126" fillId="0" borderId="29" xfId="0" applyFont="1" applyBorder="1" applyAlignment="1">
      <alignment horizontal="center" vertical="center" wrapText="1"/>
    </xf>
    <xf numFmtId="0" fontId="126" fillId="0" borderId="42"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32" xfId="0" applyFont="1" applyBorder="1" applyAlignment="1">
      <alignment horizontal="center" vertical="center" wrapText="1"/>
    </xf>
    <xf numFmtId="0" fontId="0" fillId="0" borderId="29" xfId="0" applyBorder="1" applyAlignment="1">
      <alignment horizontal="center" vertical="center" wrapText="1"/>
    </xf>
    <xf numFmtId="0" fontId="0" fillId="0" borderId="32" xfId="0" applyBorder="1" applyAlignment="1">
      <alignment horizontal="center" vertical="center" wrapText="1"/>
    </xf>
    <xf numFmtId="0" fontId="85" fillId="0" borderId="0" xfId="0" applyFont="1" applyAlignment="1">
      <alignment horizontal="justify" vertical="center" wrapText="1"/>
    </xf>
    <xf numFmtId="0" fontId="0" fillId="0" borderId="0" xfId="0" applyAlignment="1">
      <alignment vertical="center" wrapText="1"/>
    </xf>
    <xf numFmtId="0" fontId="0" fillId="0" borderId="16" xfId="0" applyBorder="1" applyAlignment="1">
      <alignment vertical="center" wrapText="1"/>
    </xf>
    <xf numFmtId="0" fontId="0" fillId="8" borderId="43" xfId="0" applyFill="1" applyBorder="1" applyAlignment="1">
      <alignment horizontal="center" vertical="center" wrapText="1"/>
    </xf>
    <xf numFmtId="0" fontId="0" fillId="0" borderId="43" xfId="0" applyBorder="1" applyAlignment="1">
      <alignment horizontal="center" vertical="center" wrapText="1"/>
    </xf>
    <xf numFmtId="0" fontId="0" fillId="0" borderId="42" xfId="0" applyBorder="1" applyAlignment="1">
      <alignment horizontal="center" vertical="center" wrapText="1"/>
    </xf>
    <xf numFmtId="0" fontId="10" fillId="0" borderId="20"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2" xfId="0" applyFont="1" applyBorder="1" applyAlignment="1">
      <alignment horizontal="center" vertical="center" wrapText="1"/>
    </xf>
    <xf numFmtId="0" fontId="0" fillId="0" borderId="24"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25" xfId="0" applyBorder="1" applyAlignment="1">
      <alignment horizontal="center" vertical="center" wrapText="1"/>
    </xf>
    <xf numFmtId="0" fontId="0" fillId="8" borderId="42" xfId="0" applyFill="1" applyBorder="1" applyAlignment="1">
      <alignment horizontal="center" vertical="center" wrapText="1"/>
    </xf>
    <xf numFmtId="0" fontId="127" fillId="8" borderId="20" xfId="0" applyFont="1" applyFill="1" applyBorder="1" applyAlignment="1">
      <alignment horizontal="right" vertical="center" wrapText="1"/>
    </xf>
    <xf numFmtId="0" fontId="127" fillId="8" borderId="22" xfId="0" applyFont="1" applyFill="1" applyBorder="1" applyAlignment="1">
      <alignment horizontal="right" vertical="center" wrapText="1"/>
    </xf>
    <xf numFmtId="0" fontId="41" fillId="8" borderId="20" xfId="0" applyFont="1" applyFill="1" applyBorder="1" applyAlignment="1">
      <alignment horizontal="right" vertical="center"/>
    </xf>
    <xf numFmtId="0" fontId="41" fillId="8" borderId="22" xfId="0" applyFont="1" applyFill="1" applyBorder="1" applyAlignment="1">
      <alignment horizontal="right" vertical="center"/>
    </xf>
    <xf numFmtId="0" fontId="96" fillId="0" borderId="20" xfId="0" applyFont="1" applyBorder="1" applyAlignment="1">
      <alignment horizontal="right" vertical="center"/>
    </xf>
    <xf numFmtId="0" fontId="96" fillId="0" borderId="22" xfId="0" applyFont="1" applyBorder="1" applyAlignment="1">
      <alignment horizontal="right" vertical="center"/>
    </xf>
    <xf numFmtId="0" fontId="39" fillId="17" borderId="20" xfId="0" applyFont="1" applyFill="1" applyBorder="1" applyAlignment="1">
      <alignment horizontal="right" vertical="center" wrapText="1"/>
    </xf>
    <xf numFmtId="0" fontId="39" fillId="17" borderId="22" xfId="0" applyFont="1" applyFill="1" applyBorder="1" applyAlignment="1">
      <alignment horizontal="right" vertical="center" wrapText="1"/>
    </xf>
    <xf numFmtId="0" fontId="34" fillId="0" borderId="35" xfId="0" applyFont="1" applyBorder="1"/>
    <xf numFmtId="0" fontId="39" fillId="0" borderId="16"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28" xfId="0" applyFont="1" applyBorder="1" applyAlignment="1">
      <alignment horizontal="center" vertical="center" wrapText="1"/>
    </xf>
    <xf numFmtId="0" fontId="39" fillId="0" borderId="44"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29" xfId="0" applyFont="1" applyBorder="1" applyAlignment="1">
      <alignment horizontal="center" vertical="top" wrapText="1"/>
    </xf>
    <xf numFmtId="0" fontId="39" fillId="0" borderId="43" xfId="0" applyFont="1" applyBorder="1" applyAlignment="1">
      <alignment horizontal="center" vertical="top" wrapText="1"/>
    </xf>
    <xf numFmtId="0" fontId="39" fillId="0" borderId="32" xfId="0" applyFont="1" applyBorder="1" applyAlignment="1">
      <alignment horizontal="center" vertical="top" wrapText="1"/>
    </xf>
    <xf numFmtId="0" fontId="34" fillId="0" borderId="43" xfId="0" applyFont="1" applyBorder="1" applyAlignment="1">
      <alignment vertical="center" wrapText="1"/>
    </xf>
    <xf numFmtId="0" fontId="34" fillId="0" borderId="32" xfId="0" applyFont="1" applyBorder="1" applyAlignment="1">
      <alignment vertical="center" wrapText="1"/>
    </xf>
    <xf numFmtId="0" fontId="39" fillId="0" borderId="43" xfId="0" applyFont="1" applyBorder="1" applyAlignment="1">
      <alignment vertical="center" wrapText="1"/>
    </xf>
    <xf numFmtId="0" fontId="39" fillId="0" borderId="32" xfId="0" applyFont="1" applyBorder="1" applyAlignment="1">
      <alignment vertical="center" wrapText="1"/>
    </xf>
    <xf numFmtId="0" fontId="0" fillId="0" borderId="16" xfId="0" applyBorder="1" applyAlignment="1">
      <alignment horizontal="center" vertical="center" wrapText="1"/>
    </xf>
    <xf numFmtId="0" fontId="0" fillId="0" borderId="45" xfId="0" applyBorder="1" applyAlignment="1">
      <alignment horizontal="center" vertical="center" wrapText="1"/>
    </xf>
    <xf numFmtId="0" fontId="0" fillId="8" borderId="43" xfId="0" applyFill="1" applyBorder="1" applyAlignment="1">
      <alignment vertical="center" wrapText="1"/>
    </xf>
    <xf numFmtId="0" fontId="0" fillId="8" borderId="32" xfId="0" applyFill="1" applyBorder="1" applyAlignment="1">
      <alignment vertical="center" wrapText="1"/>
    </xf>
    <xf numFmtId="0" fontId="0" fillId="8" borderId="42" xfId="0" applyFill="1" applyBorder="1" applyAlignment="1">
      <alignment vertical="center" wrapText="1"/>
    </xf>
    <xf numFmtId="0" fontId="0" fillId="0" borderId="24" xfId="0" applyBorder="1" applyAlignment="1">
      <alignment vertical="top" wrapText="1"/>
    </xf>
    <xf numFmtId="0" fontId="0" fillId="0" borderId="38" xfId="0" applyBorder="1" applyAlignment="1">
      <alignment vertical="top" wrapText="1"/>
    </xf>
    <xf numFmtId="0" fontId="0" fillId="0" borderId="39" xfId="0" applyBorder="1" applyAlignment="1">
      <alignment vertical="top" wrapText="1"/>
    </xf>
    <xf numFmtId="0" fontId="121" fillId="6" borderId="20" xfId="0" applyFont="1" applyFill="1" applyBorder="1" applyAlignment="1">
      <alignment horizontal="left" vertical="center" wrapText="1" indent="2"/>
    </xf>
    <xf numFmtId="0" fontId="121" fillId="6" borderId="22" xfId="0" applyFont="1" applyFill="1" applyBorder="1" applyAlignment="1">
      <alignment horizontal="left" vertical="center" wrapText="1" indent="2"/>
    </xf>
    <xf numFmtId="0" fontId="122" fillId="0" borderId="20" xfId="0" applyFont="1" applyBorder="1" applyAlignment="1">
      <alignment vertical="center" wrapText="1"/>
    </xf>
    <xf numFmtId="0" fontId="122" fillId="0" borderId="22" xfId="0" applyFont="1" applyBorder="1" applyAlignment="1">
      <alignment vertical="center" wrapText="1"/>
    </xf>
    <xf numFmtId="0" fontId="39" fillId="0" borderId="20" xfId="0" applyFont="1" applyBorder="1" applyAlignment="1">
      <alignment vertical="center" wrapText="1"/>
    </xf>
    <xf numFmtId="0" fontId="39" fillId="0" borderId="22" xfId="0" applyFont="1" applyBorder="1" applyAlignment="1">
      <alignment vertical="center" wrapText="1"/>
    </xf>
    <xf numFmtId="0" fontId="0" fillId="0" borderId="35" xfId="0" applyBorder="1"/>
    <xf numFmtId="0" fontId="34" fillId="0" borderId="0" xfId="0" applyFont="1"/>
    <xf numFmtId="0" fontId="0" fillId="0" borderId="0" xfId="0"/>
    <xf numFmtId="0" fontId="0" fillId="0" borderId="20" xfId="0" applyBorder="1" applyAlignment="1">
      <alignment vertical="center" wrapText="1"/>
    </xf>
    <xf numFmtId="0" fontId="0" fillId="0" borderId="22" xfId="0" applyBorder="1" applyAlignment="1">
      <alignment vertical="center" wrapText="1"/>
    </xf>
    <xf numFmtId="0" fontId="0" fillId="0" borderId="26" xfId="0" applyBorder="1" applyAlignment="1">
      <alignment vertical="center" wrapText="1"/>
    </xf>
    <xf numFmtId="0" fontId="0" fillId="18" borderId="20" xfId="0" applyFill="1" applyBorder="1" applyAlignment="1">
      <alignment vertical="center" wrapText="1"/>
    </xf>
    <xf numFmtId="0" fontId="0" fillId="18" borderId="22" xfId="0" applyFill="1" applyBorder="1" applyAlignment="1">
      <alignment vertical="center" wrapText="1"/>
    </xf>
    <xf numFmtId="0" fontId="0" fillId="18" borderId="26" xfId="0" applyFill="1" applyBorder="1" applyAlignment="1">
      <alignment vertical="center" wrapText="1"/>
    </xf>
    <xf numFmtId="0" fontId="0" fillId="0" borderId="24" xfId="0" applyBorder="1" applyAlignment="1">
      <alignment horizontal="center" vertical="center"/>
    </xf>
    <xf numFmtId="0" fontId="0" fillId="0" borderId="38" xfId="0" applyBorder="1" applyAlignment="1">
      <alignment horizontal="center" vertical="center"/>
    </xf>
    <xf numFmtId="0" fontId="0" fillId="0" borderId="25" xfId="0" applyBorder="1" applyAlignment="1">
      <alignment horizontal="center" vertical="center"/>
    </xf>
    <xf numFmtId="0" fontId="0" fillId="0" borderId="44"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left" vertical="center"/>
    </xf>
    <xf numFmtId="0" fontId="0" fillId="0" borderId="38" xfId="0" applyBorder="1" applyAlignment="1">
      <alignment horizontal="left" vertical="center"/>
    </xf>
    <xf numFmtId="0" fontId="0" fillId="8" borderId="26" xfId="0" applyFill="1" applyBorder="1" applyAlignment="1">
      <alignment vertical="center"/>
    </xf>
    <xf numFmtId="0" fontId="0" fillId="8" borderId="22" xfId="0" applyFill="1" applyBorder="1" applyAlignment="1">
      <alignment vertical="center"/>
    </xf>
    <xf numFmtId="0" fontId="0" fillId="8" borderId="44" xfId="0" applyFill="1" applyBorder="1"/>
    <xf numFmtId="0" fontId="0" fillId="8" borderId="35" xfId="0" applyFill="1" applyBorder="1"/>
    <xf numFmtId="0" fontId="0" fillId="8" borderId="33" xfId="0" applyFill="1" applyBorder="1"/>
    <xf numFmtId="0" fontId="0" fillId="0" borderId="31" xfId="0" applyBorder="1" applyAlignment="1">
      <alignment horizontal="center" vertical="center" wrapText="1"/>
    </xf>
    <xf numFmtId="0" fontId="0" fillId="0" borderId="36" xfId="0" applyBorder="1" applyAlignment="1">
      <alignment horizontal="center" vertical="center" wrapText="1"/>
    </xf>
    <xf numFmtId="0" fontId="0" fillId="0" borderId="20"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4" fillId="8" borderId="2"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15" xfId="0" applyBorder="1" applyAlignment="1">
      <alignment horizontal="center" vertical="center" wrapText="1"/>
    </xf>
    <xf numFmtId="0" fontId="0" fillId="0" borderId="10" xfId="0" applyBorder="1" applyAlignment="1">
      <alignment horizontal="center" vertical="center" wrapText="1"/>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0" fontId="4" fillId="8" borderId="3" xfId="0" applyFont="1" applyFill="1" applyBorder="1" applyAlignment="1">
      <alignment horizontal="center" vertical="center" wrapText="1"/>
    </xf>
    <xf numFmtId="0" fontId="0" fillId="8" borderId="2" xfId="0" applyFill="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0" fontId="0" fillId="8" borderId="7" xfId="0"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0" fillId="8" borderId="12" xfId="0" applyFill="1" applyBorder="1" applyAlignment="1">
      <alignment horizontal="center" vertical="center" wrapText="1"/>
    </xf>
    <xf numFmtId="0" fontId="0" fillId="8" borderId="15" xfId="0" applyFill="1" applyBorder="1" applyAlignment="1">
      <alignment horizontal="center" vertical="center"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4" fillId="0" borderId="5"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4" xfId="0" applyFont="1" applyBorder="1" applyAlignment="1">
      <alignment horizontal="center" vertical="center" wrapText="1"/>
    </xf>
    <xf numFmtId="0" fontId="20" fillId="0" borderId="0" xfId="0" applyFont="1" applyAlignment="1">
      <alignment vertical="center" wrapText="1"/>
    </xf>
    <xf numFmtId="0" fontId="1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8"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14" fillId="0" borderId="1" xfId="0" applyFont="1" applyBorder="1" applyAlignment="1">
      <alignment vertical="center" wrapText="1"/>
    </xf>
    <xf numFmtId="0" fontId="23" fillId="0" borderId="2" xfId="0" applyFont="1" applyBorder="1" applyAlignment="1">
      <alignment horizontal="left" vertical="center" wrapText="1" indent="7"/>
    </xf>
    <xf numFmtId="0" fontId="23" fillId="0" borderId="4" xfId="0" applyFont="1" applyBorder="1" applyAlignment="1">
      <alignment horizontal="left" vertical="center" wrapText="1" indent="7"/>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19" fillId="31" borderId="0" xfId="0" applyFont="1" applyFill="1" applyAlignment="1">
      <alignment horizontal="left"/>
    </xf>
    <xf numFmtId="0" fontId="7" fillId="0" borderId="1" xfId="0" applyFont="1" applyBorder="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0" borderId="1" xfId="0" applyFont="1" applyBorder="1" applyAlignment="1">
      <alignment horizontal="left"/>
    </xf>
    <xf numFmtId="0" fontId="7" fillId="0" borderId="1" xfId="0" applyFont="1" applyBorder="1" applyAlignment="1">
      <alignment horizontal="center" wrapText="1"/>
    </xf>
    <xf numFmtId="0" fontId="8" fillId="0" borderId="1" xfId="0" applyFont="1" applyBorder="1" applyAlignment="1">
      <alignment horizontal="left"/>
    </xf>
    <xf numFmtId="0" fontId="7" fillId="0" borderId="1" xfId="0" applyFont="1" applyBorder="1" applyAlignment="1">
      <alignment horizontal="left" indent="1"/>
    </xf>
    <xf numFmtId="0" fontId="10" fillId="0" borderId="5" xfId="0" applyFont="1" applyBorder="1" applyAlignment="1">
      <alignment wrapText="1"/>
    </xf>
    <xf numFmtId="0" fontId="10" fillId="0" borderId="6" xfId="0" applyFont="1" applyBorder="1" applyAlignment="1">
      <alignment wrapText="1"/>
    </xf>
    <xf numFmtId="0" fontId="10" fillId="0" borderId="70" xfId="0" applyFont="1" applyBorder="1" applyAlignment="1">
      <alignment wrapText="1"/>
    </xf>
    <xf numFmtId="0" fontId="7" fillId="0" borderId="3"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2" xfId="0" applyFont="1" applyBorder="1" applyAlignment="1">
      <alignment horizontal="center" wrapText="1"/>
    </xf>
    <xf numFmtId="0" fontId="7" fillId="0" borderId="3" xfId="0" applyFont="1" applyBorder="1" applyAlignment="1">
      <alignment horizontal="center" wrapText="1"/>
    </xf>
    <xf numFmtId="0" fontId="7" fillId="0" borderId="69" xfId="0" applyFont="1" applyBorder="1" applyAlignment="1">
      <alignment horizontal="center" wrapText="1"/>
    </xf>
    <xf numFmtId="0" fontId="4" fillId="0" borderId="6"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7" fillId="0" borderId="1" xfId="9" applyFont="1" applyBorder="1" applyAlignment="1">
      <alignment horizontal="center" vertical="center" wrapText="1"/>
    </xf>
    <xf numFmtId="0" fontId="2"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indent="2"/>
    </xf>
    <xf numFmtId="0" fontId="7" fillId="0" borderId="4" xfId="0" applyFont="1" applyBorder="1" applyAlignment="1">
      <alignment horizontal="left" vertical="center" wrapText="1" indent="2"/>
    </xf>
    <xf numFmtId="0" fontId="7" fillId="0" borderId="0" xfId="0" applyFont="1" applyAlignment="1">
      <alignment horizontal="left"/>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0" borderId="2" xfId="0" applyFont="1" applyBorder="1" applyAlignment="1">
      <alignment horizontal="left"/>
    </xf>
    <xf numFmtId="0" fontId="7" fillId="0" borderId="3" xfId="0" applyFont="1" applyBorder="1" applyAlignment="1">
      <alignment horizontal="left"/>
    </xf>
    <xf numFmtId="0" fontId="8" fillId="3" borderId="46" xfId="10" applyFont="1" applyFill="1" applyBorder="1" applyAlignment="1">
      <alignment horizontal="center" vertical="center"/>
    </xf>
    <xf numFmtId="0" fontId="8" fillId="3" borderId="47" xfId="10" applyFont="1" applyFill="1" applyBorder="1" applyAlignment="1">
      <alignment horizontal="center" vertical="center"/>
    </xf>
    <xf numFmtId="0" fontId="8" fillId="3" borderId="48" xfId="10" applyFont="1" applyFill="1" applyBorder="1" applyAlignment="1">
      <alignment horizontal="center" vertical="center"/>
    </xf>
    <xf numFmtId="0" fontId="8" fillId="3" borderId="49" xfId="10" applyFont="1" applyFill="1" applyBorder="1" applyAlignment="1">
      <alignment horizontal="center" vertical="center"/>
    </xf>
    <xf numFmtId="0" fontId="8" fillId="3" borderId="50" xfId="10" applyFont="1" applyFill="1" applyBorder="1" applyAlignment="1">
      <alignment horizontal="center" vertical="center"/>
    </xf>
    <xf numFmtId="0" fontId="8" fillId="3" borderId="51" xfId="10" applyFont="1" applyFill="1" applyBorder="1" applyAlignment="1">
      <alignment horizontal="center" vertical="center"/>
    </xf>
    <xf numFmtId="0" fontId="8" fillId="0" borderId="12" xfId="3" applyFont="1" applyBorder="1" applyAlignment="1">
      <alignment horizontal="center" vertical="center" wrapText="1"/>
    </xf>
    <xf numFmtId="0" fontId="8" fillId="0" borderId="14"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14" xfId="3" applyFont="1" applyBorder="1" applyAlignment="1">
      <alignment horizontal="center" vertical="center" wrapText="1"/>
    </xf>
    <xf numFmtId="0" fontId="8" fillId="0" borderId="11" xfId="3" applyFont="1" applyBorder="1" applyAlignment="1">
      <alignment horizontal="center" vertical="center" wrapText="1"/>
    </xf>
    <xf numFmtId="0" fontId="8" fillId="0" borderId="8" xfId="3" applyFont="1" applyBorder="1" applyAlignment="1">
      <alignment horizontal="center" vertical="center" wrapText="1"/>
    </xf>
    <xf numFmtId="0" fontId="8" fillId="0" borderId="2" xfId="3" applyFont="1" applyBorder="1" applyAlignment="1">
      <alignment horizontal="center" vertical="center" wrapText="1"/>
    </xf>
    <xf numFmtId="0" fontId="7" fillId="0" borderId="12" xfId="9" applyFont="1" applyBorder="1" applyAlignment="1">
      <alignment horizontal="center" vertical="center" wrapText="1"/>
    </xf>
    <xf numFmtId="0" fontId="7" fillId="0" borderId="14" xfId="9" applyFont="1" applyBorder="1" applyAlignment="1">
      <alignment horizontal="center" vertical="center" wrapText="1"/>
    </xf>
    <xf numFmtId="0" fontId="7" fillId="0" borderId="11" xfId="9" applyFont="1" applyBorder="1" applyAlignment="1">
      <alignment horizontal="center" vertical="center" wrapText="1"/>
    </xf>
    <xf numFmtId="0" fontId="7" fillId="0" borderId="8" xfId="9" applyFont="1" applyBorder="1" applyAlignment="1">
      <alignment horizontal="center" vertical="center" wrapText="1"/>
    </xf>
    <xf numFmtId="0" fontId="7" fillId="0" borderId="15" xfId="9" applyFont="1" applyBorder="1" applyAlignment="1">
      <alignment horizontal="center" vertical="center" wrapText="1"/>
    </xf>
    <xf numFmtId="0" fontId="7" fillId="0" borderId="10" xfId="9" applyFont="1" applyBorder="1" applyAlignment="1">
      <alignment horizontal="center" vertical="center" wrapText="1"/>
    </xf>
    <xf numFmtId="0" fontId="7" fillId="0" borderId="2" xfId="9" applyFont="1" applyBorder="1" applyAlignment="1">
      <alignment horizontal="center" vertical="center" wrapText="1"/>
    </xf>
    <xf numFmtId="0" fontId="7" fillId="0" borderId="3" xfId="9" applyFont="1" applyBorder="1" applyAlignment="1">
      <alignment horizontal="center" vertical="center" wrapText="1"/>
    </xf>
    <xf numFmtId="0" fontId="7" fillId="0" borderId="4" xfId="9" applyFont="1" applyBorder="1" applyAlignment="1">
      <alignment horizontal="center" vertical="center" wrapText="1"/>
    </xf>
    <xf numFmtId="0" fontId="7" fillId="0" borderId="1" xfId="0" applyFont="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69" fillId="8" borderId="5" xfId="0" applyFont="1" applyFill="1" applyBorder="1" applyAlignment="1">
      <alignment horizontal="center" vertical="center" wrapText="1"/>
    </xf>
    <xf numFmtId="0" fontId="69" fillId="8" borderId="7" xfId="0" applyFont="1" applyFill="1" applyBorder="1" applyAlignment="1">
      <alignment horizontal="center" vertical="center" wrapText="1"/>
    </xf>
    <xf numFmtId="0" fontId="38" fillId="8" borderId="12" xfId="0" applyFont="1" applyFill="1" applyBorder="1" applyAlignment="1">
      <alignment horizontal="center" vertical="center" wrapText="1"/>
    </xf>
    <xf numFmtId="0" fontId="38" fillId="8" borderId="13" xfId="0" applyFont="1" applyFill="1" applyBorder="1" applyAlignment="1">
      <alignment horizontal="center" vertical="center" wrapText="1"/>
    </xf>
    <xf numFmtId="0" fontId="38" fillId="8" borderId="14" xfId="0" applyFont="1" applyFill="1" applyBorder="1" applyAlignment="1">
      <alignment horizontal="center" vertical="center" wrapText="1"/>
    </xf>
    <xf numFmtId="0" fontId="107" fillId="8" borderId="12" xfId="0" applyFont="1" applyFill="1" applyBorder="1" applyAlignment="1">
      <alignment horizontal="center" vertical="center" wrapText="1"/>
    </xf>
    <xf numFmtId="0" fontId="107" fillId="8" borderId="13" xfId="0" applyFont="1" applyFill="1" applyBorder="1" applyAlignment="1">
      <alignment horizontal="center" vertical="center" wrapText="1"/>
    </xf>
    <xf numFmtId="0" fontId="107" fillId="8" borderId="14" xfId="0" applyFont="1" applyFill="1" applyBorder="1" applyAlignment="1">
      <alignment horizontal="center" vertical="center" wrapText="1"/>
    </xf>
    <xf numFmtId="0" fontId="107" fillId="8" borderId="2" xfId="0" applyFont="1" applyFill="1" applyBorder="1" applyAlignment="1">
      <alignment horizontal="center" vertical="center" wrapText="1"/>
    </xf>
    <xf numFmtId="0" fontId="107" fillId="8" borderId="3" xfId="0" applyFont="1" applyFill="1" applyBorder="1" applyAlignment="1">
      <alignment horizontal="center" vertical="center" wrapText="1"/>
    </xf>
    <xf numFmtId="0" fontId="107" fillId="8" borderId="4" xfId="0" applyFont="1" applyFill="1" applyBorder="1" applyAlignment="1">
      <alignment horizontal="center" vertical="center" wrapText="1"/>
    </xf>
    <xf numFmtId="0" fontId="0" fillId="0" borderId="6" xfId="0" applyBorder="1" applyAlignment="1">
      <alignment horizontal="center" vertical="center" wrapText="1"/>
    </xf>
    <xf numFmtId="0" fontId="109" fillId="8" borderId="5" xfId="0" applyFont="1" applyFill="1" applyBorder="1" applyAlignment="1">
      <alignment horizontal="center" vertical="center" wrapText="1"/>
    </xf>
    <xf numFmtId="0" fontId="109" fillId="8" borderId="6" xfId="0" applyFont="1" applyFill="1" applyBorder="1" applyAlignment="1">
      <alignment horizontal="center" vertical="center" wrapText="1"/>
    </xf>
    <xf numFmtId="0" fontId="109" fillId="8" borderId="7" xfId="0" applyFont="1" applyFill="1" applyBorder="1" applyAlignment="1">
      <alignment horizontal="center" vertical="center" wrapText="1"/>
    </xf>
    <xf numFmtId="0" fontId="0" fillId="8" borderId="2" xfId="0" applyFill="1" applyBorder="1" applyAlignment="1">
      <alignment horizontal="center"/>
    </xf>
    <xf numFmtId="0" fontId="0" fillId="8" borderId="4" xfId="0" applyFill="1" applyBorder="1" applyAlignment="1">
      <alignment horizontal="center"/>
    </xf>
    <xf numFmtId="0" fontId="28" fillId="8" borderId="5" xfId="0" applyFont="1" applyFill="1" applyBorder="1" applyAlignment="1">
      <alignment horizontal="center" vertical="center" wrapText="1"/>
    </xf>
    <xf numFmtId="0" fontId="28" fillId="8" borderId="6" xfId="0" applyFont="1" applyFill="1" applyBorder="1" applyAlignment="1">
      <alignment horizontal="center" vertical="center" wrapText="1"/>
    </xf>
    <xf numFmtId="0" fontId="28" fillId="8" borderId="7" xfId="0" applyFont="1" applyFill="1" applyBorder="1" applyAlignment="1">
      <alignment horizontal="center" vertical="center" wrapText="1"/>
    </xf>
    <xf numFmtId="0" fontId="28" fillId="8" borderId="12" xfId="0" applyFont="1" applyFill="1" applyBorder="1" applyAlignment="1">
      <alignment horizontal="center" vertical="center"/>
    </xf>
    <xf numFmtId="0" fontId="28" fillId="8" borderId="13" xfId="0" applyFont="1" applyFill="1" applyBorder="1" applyAlignment="1">
      <alignment horizontal="center" vertical="center"/>
    </xf>
    <xf numFmtId="0" fontId="28" fillId="8" borderId="14" xfId="0" applyFont="1" applyFill="1" applyBorder="1" applyAlignment="1">
      <alignment horizontal="center" vertical="center"/>
    </xf>
    <xf numFmtId="0" fontId="28" fillId="8" borderId="2" xfId="0" applyFont="1" applyFill="1" applyBorder="1" applyAlignment="1">
      <alignment horizontal="center" vertical="center" wrapText="1"/>
    </xf>
    <xf numFmtId="0" fontId="28" fillId="8" borderId="3" xfId="0" applyFont="1" applyFill="1" applyBorder="1" applyAlignment="1">
      <alignment horizontal="center" vertical="center" wrapText="1"/>
    </xf>
    <xf numFmtId="0" fontId="28" fillId="8" borderId="4" xfId="0" applyFont="1" applyFill="1" applyBorder="1" applyAlignment="1">
      <alignment horizontal="center" vertical="center" wrapText="1"/>
    </xf>
    <xf numFmtId="0" fontId="28" fillId="0" borderId="5" xfId="0" applyFont="1" applyBorder="1" applyAlignment="1">
      <alignment horizontal="center" vertical="center" wrapText="1"/>
    </xf>
    <xf numFmtId="0" fontId="28" fillId="0" borderId="7" xfId="0" applyFont="1" applyBorder="1" applyAlignment="1">
      <alignment horizontal="center" vertical="center" wrapText="1"/>
    </xf>
    <xf numFmtId="0" fontId="69" fillId="0" borderId="5" xfId="0" applyFont="1" applyBorder="1" applyAlignment="1">
      <alignment horizontal="center" vertical="center" wrapText="1"/>
    </xf>
    <xf numFmtId="0" fontId="69" fillId="0" borderId="7" xfId="0" applyFont="1" applyBorder="1" applyAlignment="1">
      <alignment horizontal="center" vertical="center" wrapText="1"/>
    </xf>
    <xf numFmtId="0" fontId="69" fillId="0" borderId="12" xfId="0" applyFont="1" applyBorder="1" applyAlignment="1">
      <alignment horizontal="center" wrapText="1"/>
    </xf>
    <xf numFmtId="0" fontId="69" fillId="0" borderId="13" xfId="0" applyFont="1" applyBorder="1" applyAlignment="1">
      <alignment horizontal="center" wrapText="1"/>
    </xf>
    <xf numFmtId="0" fontId="69" fillId="0" borderId="14" xfId="0" applyFont="1" applyBorder="1" applyAlignment="1">
      <alignment horizontal="center" wrapText="1"/>
    </xf>
  </cellXfs>
  <cellStyles count="16">
    <cellStyle name="=C:\WINNT35\SYSTEM32\COMMAND.COM" xfId="3" xr:uid="{B7F75109-EC58-4BBD-8AB9-C705EAB60845}"/>
    <cellStyle name="Heading 1 2" xfId="6" xr:uid="{6B7117E3-0CC9-4BD6-86A0-FEBD933BFCD3}"/>
    <cellStyle name="Heading 2 2" xfId="5" xr:uid="{9FE5C20E-F7D9-4067-97F2-4966D4A6C36D}"/>
    <cellStyle name="HeadingTable" xfId="12" xr:uid="{7957BCCC-28C3-4A99-ACF5-D129EAD421BC}"/>
    <cellStyle name="Komma" xfId="15" builtinId="3"/>
    <cellStyle name="Link" xfId="7" builtinId="8"/>
    <cellStyle name="Normal" xfId="0" builtinId="0"/>
    <cellStyle name="Normal 2" xfId="4" xr:uid="{4C44CDE8-A5CD-4AEC-9574-383D39FC4AAA}"/>
    <cellStyle name="Normal 2 2" xfId="8" xr:uid="{F01DB21C-1EFA-486D-8A24-C3E6816F50EF}"/>
    <cellStyle name="Normal 3" xfId="13" xr:uid="{55EBE3FF-5F7B-4B09-B26B-DDD4854CA599}"/>
    <cellStyle name="Normal 4" xfId="10" xr:uid="{A874AFD2-4067-4E25-82DB-09C833B8D74A}"/>
    <cellStyle name="Normal_20 OPR" xfId="9" xr:uid="{42702CC4-ACAC-4A53-A334-4500CCAFCEDC}"/>
    <cellStyle name="optionalExposure" xfId="2" xr:uid="{137B6073-E951-438B-AF64-5DE6E967F39E}"/>
    <cellStyle name="Procent" xfId="1" builtinId="5"/>
    <cellStyle name="Standard 3" xfId="11" xr:uid="{C1F9AB89-D1ED-4C35-9B73-F1F1A95DCFFF}"/>
    <cellStyle name="Tabel - Overskrift 2" xfId="14" xr:uid="{23A1C0D8-1319-4BD9-8F90-9D97008F1665}"/>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B0F94AD5-2840-4277-B803-986AB73A5189}"/>
  </tableStyles>
  <colors>
    <mruColors>
      <color rgb="FF57A8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ustomXml" Target="../customXml/item3.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ustomXml" Target="../customXml/item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theme" Target="theme/theme1.xml"/><Relationship Id="rId8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180975</xdr:colOff>
      <xdr:row>73</xdr:row>
      <xdr:rowOff>0</xdr:rowOff>
    </xdr:from>
    <xdr:ext cx="184731" cy="264560"/>
    <xdr:sp macro="" textlink="">
      <xdr:nvSpPr>
        <xdr:cNvPr id="2" name="TextBox 1">
          <a:extLst>
            <a:ext uri="{FF2B5EF4-FFF2-40B4-BE49-F238E27FC236}">
              <a16:creationId xmlns:a16="http://schemas.microsoft.com/office/drawing/2014/main" id="{62D0B6A7-6423-49A0-9060-964599CB1D8A}"/>
            </a:ext>
          </a:extLst>
        </xdr:cNvPr>
        <xdr:cNvSpPr txBox="1"/>
      </xdr:nvSpPr>
      <xdr:spPr>
        <a:xfrm>
          <a:off x="5283200" y="84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1</xdr:col>
      <xdr:colOff>10215971</xdr:colOff>
      <xdr:row>1</xdr:row>
      <xdr:rowOff>49283</xdr:rowOff>
    </xdr:from>
    <xdr:to>
      <xdr:col>2</xdr:col>
      <xdr:colOff>324722</xdr:colOff>
      <xdr:row>2</xdr:row>
      <xdr:rowOff>24009</xdr:rowOff>
    </xdr:to>
    <xdr:pic>
      <xdr:nvPicPr>
        <xdr:cNvPr id="4" name="Billede 3">
          <a:extLst>
            <a:ext uri="{FF2B5EF4-FFF2-40B4-BE49-F238E27FC236}">
              <a16:creationId xmlns:a16="http://schemas.microsoft.com/office/drawing/2014/main" id="{E9755B56-CFE1-449A-A4D7-2F531BA616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832828" y="230712"/>
          <a:ext cx="2315300" cy="3586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a:extLst>
            <a:ext uri="{FF2B5EF4-FFF2-40B4-BE49-F238E27FC236}">
              <a16:creationId xmlns:a16="http://schemas.microsoft.com/office/drawing/2014/main" id="{F3E4F5C5-B615-4229-81A6-4294A4756C25}"/>
            </a:ext>
          </a:extLst>
        </xdr:cNvPr>
        <xdr:cNvSpPr>
          <a:spLocks noChangeAspect="1" noChangeArrowheads="1"/>
        </xdr:cNvSpPr>
      </xdr:nvSpPr>
      <xdr:spPr bwMode="auto">
        <a:xfrm>
          <a:off x="3909060" y="3505200"/>
          <a:ext cx="9199722" cy="191643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1323975</xdr:colOff>
      <xdr:row>11</xdr:row>
      <xdr:rowOff>161925</xdr:rowOff>
    </xdr:from>
    <xdr:ext cx="184731" cy="264560"/>
    <xdr:sp macro="" textlink="">
      <xdr:nvSpPr>
        <xdr:cNvPr id="2" name="TextBox 1">
          <a:extLst>
            <a:ext uri="{FF2B5EF4-FFF2-40B4-BE49-F238E27FC236}">
              <a16:creationId xmlns:a16="http://schemas.microsoft.com/office/drawing/2014/main" id="{CCAADB27-5F4F-485D-B77E-3D989136888F}"/>
            </a:ext>
          </a:extLst>
        </xdr:cNvPr>
        <xdr:cNvSpPr txBox="1"/>
      </xdr:nvSpPr>
      <xdr:spPr>
        <a:xfrm>
          <a:off x="2154555" y="5328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ofh\AppData\Local\Microsoft\Windows\INetCache\Content.Outlook\HZ6DXATK\S&#248;jle%20III%20appendiks%20pr.%2030.06.2025.xlsx" TargetMode="External"/><Relationship Id="rId1" Type="http://schemas.openxmlformats.org/officeDocument/2006/relationships/externalLinkPath" Target="file:///C:\Users\ofh\AppData\Local\Microsoft\Windows\INetCache\Content.Outlook\HZ6DXATK\S&#248;jle%20III%20appendiks%20pr.%2030.06.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nex A section summary"/>
      <sheetName val="EU OV1"/>
      <sheetName val="EU KM1"/>
      <sheetName val="EU INS1"/>
      <sheetName val="EU INS2"/>
      <sheetName val="EU OVC"/>
      <sheetName val="EU CMS1"/>
      <sheetName val="EU CMS2"/>
      <sheetName val="Table EU OVA"/>
      <sheetName val="Table EU OVB"/>
      <sheetName val="Template EU LI1 "/>
      <sheetName val="Template EU LI2"/>
      <sheetName val="Template EU LI3"/>
      <sheetName val="Table EU LIA"/>
      <sheetName val="Table EU LIB"/>
      <sheetName val="Template EU PV1"/>
      <sheetName val="Template EU CC1"/>
      <sheetName val="Template EU CC2 "/>
      <sheetName val="Table EU CCA  "/>
      <sheetName val="EU CCyB1"/>
      <sheetName val="EU CCyB2"/>
      <sheetName val="EU LR1 - LRSum"/>
      <sheetName val="EU LR2 - LRCom"/>
      <sheetName val="EU LR3 - LRSpl"/>
      <sheetName val="EU LRA"/>
      <sheetName val="EU LIQA"/>
      <sheetName val="EU LIQ1"/>
      <sheetName val="EU LIQB"/>
      <sheetName val="EU LIQ2"/>
      <sheetName val="Table EU CRA"/>
      <sheetName val="Table EU CRB"/>
      <sheetName val="Template EU CR1"/>
      <sheetName val="Template EU CR1-A"/>
      <sheetName val="Template EU CR2"/>
      <sheetName val="Template EU CR2a"/>
      <sheetName val="Template EU CQ1"/>
      <sheetName val="Template EU CQ2"/>
      <sheetName val="Template EU CQ3"/>
      <sheetName val="Template EU CQ4"/>
      <sheetName val="Template EU CQ5"/>
      <sheetName val="Template EU CQ6"/>
      <sheetName val="Template EU CQ7"/>
      <sheetName val="Template EU CQ8"/>
      <sheetName val="EU CRC"/>
      <sheetName val="EU CR3"/>
      <sheetName val="EU CRD"/>
      <sheetName val="EU CR4"/>
      <sheetName val="EU CR5"/>
      <sheetName val="EU CRE"/>
      <sheetName val="EU CR6"/>
      <sheetName val="EU CR6-A"/>
      <sheetName val="EU CR7"/>
      <sheetName val="EU CR7-A"/>
      <sheetName val="EU CR8"/>
      <sheetName val="EU CR9"/>
      <sheetName val="EU CR9.1"/>
      <sheetName val="EU CR10 "/>
      <sheetName val="Table EU CCRA"/>
      <sheetName val="Template EU CCR1"/>
      <sheetName val="Template EU CCR3"/>
      <sheetName val="Template EU CCR4"/>
      <sheetName val="Template EU CCR5"/>
      <sheetName val="Template EU CCR6"/>
      <sheetName val="Template EU CCR7"/>
      <sheetName val="Template EU CCR8"/>
      <sheetName val="Table SECA"/>
      <sheetName val="Template EU SEC1"/>
      <sheetName val="Template EU SEC2"/>
      <sheetName val="Template EU SEC3"/>
      <sheetName val="Template EU SEC4"/>
      <sheetName val="Template EU SEC5"/>
      <sheetName val="EU MRA"/>
      <sheetName val="EU MR1"/>
      <sheetName val="EU MRB"/>
      <sheetName val="EU MR2"/>
      <sheetName val="EU MR 3"/>
      <sheetName val="Table EU CVAA"/>
      <sheetName val="Template EU CVA1"/>
      <sheetName val="Table EU CVAB"/>
      <sheetName val="Template EU CVA2"/>
      <sheetName val="Template EU CVA3"/>
      <sheetName val="Template EU CVA4"/>
      <sheetName val="Table EU ORA"/>
      <sheetName val="Template EU OR1"/>
      <sheetName val="Template EU OR2"/>
      <sheetName val="Template EU OR3"/>
      <sheetName val="Table EU IRRBBA"/>
      <sheetName val="Template EU IRRBB1"/>
      <sheetName val="REMA"/>
      <sheetName val="REM1"/>
      <sheetName val="REM2"/>
      <sheetName val="REM3"/>
      <sheetName val="REM4"/>
      <sheetName val="REM5"/>
      <sheetName val="Template EU AE1"/>
      <sheetName val="Template EU AE2"/>
      <sheetName val="Template EU AE3"/>
      <sheetName val="Table EU AE4"/>
      <sheetName val="Qualitative-Environmental risk"/>
      <sheetName val="Qualitative-Social risk"/>
      <sheetName val="Qualitative-Governance risk"/>
      <sheetName val="1.CC Transition risk-Banking b."/>
      <sheetName val="2.CC Trans-BB.RE collateral"/>
      <sheetName val="3.CC Trans-BB.alignment metrics"/>
      <sheetName val="4.CC Transition-toppollutcomp"/>
      <sheetName val="5.CC Physical risk"/>
      <sheetName val="6. Summary GAR "/>
      <sheetName val="7.Mitigating actions-GAR assets"/>
      <sheetName val="8.Mitigating actions - GAR %"/>
      <sheetName val="9.Mitigating actions-BTAR"/>
      <sheetName val="10.Other mitigating actions"/>
      <sheetName val="EU CAE1"/>
    </sheetNames>
    <sheetDataSet>
      <sheetData sheetId="0"/>
      <sheetData sheetId="1"/>
      <sheetData sheetId="2">
        <row r="9">
          <cell r="D9">
            <v>16386.094713999999</v>
          </cell>
          <cell r="E9">
            <v>16377.46467444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7">
          <cell r="D7">
            <v>213019.03002000001</v>
          </cell>
        </row>
        <row r="16">
          <cell r="D16">
            <v>5746.3663011999997</v>
          </cell>
        </row>
        <row r="17">
          <cell r="D17">
            <v>-198.451402</v>
          </cell>
        </row>
        <row r="21">
          <cell r="D21">
            <v>218566.9449192</v>
          </cell>
        </row>
      </sheetData>
      <sheetData sheetId="22"/>
      <sheetData sheetId="23"/>
      <sheetData sheetId="24"/>
      <sheetData sheetId="25"/>
      <sheetData sheetId="26"/>
      <sheetData sheetId="27"/>
      <sheetData sheetId="28"/>
      <sheetData sheetId="29"/>
      <sheetData sheetId="30"/>
      <sheetData sheetId="31">
        <row r="9">
          <cell r="C9">
            <v>199946.99861737317</v>
          </cell>
          <cell r="F9">
            <v>820.00138262681855</v>
          </cell>
          <cell r="I9">
            <v>344.07088485542891</v>
          </cell>
          <cell r="L9">
            <v>53.513895811515312</v>
          </cell>
        </row>
        <row r="23">
          <cell r="C23">
            <v>12619.864710821999</v>
          </cell>
          <cell r="F23">
            <v>19.844999999999999</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25">
          <cell r="L25">
            <v>19868</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Set>
  </externalBook>
</externalLink>
</file>

<file path=xl/theme/theme1.xml><?xml version="1.0" encoding="utf-8"?>
<a:theme xmlns:a="http://schemas.openxmlformats.org/drawingml/2006/main" name="Office Theme">
  <a:themeElements>
    <a:clrScheme name="DLR Kredit">
      <a:dk1>
        <a:sysClr val="windowText" lastClr="000000"/>
      </a:dk1>
      <a:lt1>
        <a:sysClr val="window" lastClr="FFFFFF"/>
      </a:lt1>
      <a:dk2>
        <a:srgbClr val="73757E"/>
      </a:dk2>
      <a:lt2>
        <a:srgbClr val="AEB0B8"/>
      </a:lt2>
      <a:accent1>
        <a:srgbClr val="387D6B"/>
      </a:accent1>
      <a:accent2>
        <a:srgbClr val="296053"/>
      </a:accent2>
      <a:accent3>
        <a:srgbClr val="57A8A3"/>
      </a:accent3>
      <a:accent4>
        <a:srgbClr val="7BC7C1"/>
      </a:accent4>
      <a:accent5>
        <a:srgbClr val="ABDBDF"/>
      </a:accent5>
      <a:accent6>
        <a:srgbClr val="BA574B"/>
      </a:accent6>
      <a:hlink>
        <a:srgbClr val="57A8A3"/>
      </a:hlink>
      <a:folHlink>
        <a:srgbClr val="296053"/>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441F1-6CF5-48CD-9CC0-FDA303B4E7D2}">
  <dimension ref="B1:T108"/>
  <sheetViews>
    <sheetView showGridLines="0" tabSelected="1" zoomScaleNormal="100" workbookViewId="0"/>
  </sheetViews>
  <sheetFormatPr defaultColWidth="8.85546875" defaultRowHeight="15" x14ac:dyDescent="0.25"/>
  <cols>
    <col min="1" max="1" width="8.85546875" style="428"/>
    <col min="2" max="2" width="175.140625" style="428" customWidth="1"/>
    <col min="3" max="3" width="11.7109375" style="428" customWidth="1"/>
    <col min="4" max="4" width="11.42578125" style="428" customWidth="1"/>
    <col min="5" max="16384" width="8.85546875" style="428"/>
  </cols>
  <sheetData>
    <row r="1" spans="2:20" x14ac:dyDescent="0.25">
      <c r="C1" s="314"/>
    </row>
    <row r="2" spans="2:20" ht="30" x14ac:dyDescent="0.4">
      <c r="B2" s="681" t="s">
        <v>0</v>
      </c>
    </row>
    <row r="3" spans="2:20" ht="31.5" x14ac:dyDescent="0.5">
      <c r="B3" s="463"/>
    </row>
    <row r="4" spans="2:20" x14ac:dyDescent="0.25">
      <c r="C4" s="22" t="s">
        <v>1</v>
      </c>
      <c r="D4" s="22" t="s">
        <v>2</v>
      </c>
    </row>
    <row r="5" spans="2:20" x14ac:dyDescent="0.25">
      <c r="B5" s="1047" t="s">
        <v>2050</v>
      </c>
      <c r="C5" s="1047"/>
      <c r="D5" s="1047"/>
      <c r="E5" s="1047"/>
      <c r="F5" s="1047"/>
    </row>
    <row r="6" spans="2:20" x14ac:dyDescent="0.25">
      <c r="B6" s="464" t="s">
        <v>3</v>
      </c>
      <c r="C6" s="830" t="s">
        <v>1323</v>
      </c>
      <c r="D6" s="464" t="s">
        <v>1176</v>
      </c>
      <c r="E6" s="464"/>
      <c r="F6" s="464"/>
      <c r="G6" s="464"/>
      <c r="H6" s="464"/>
      <c r="I6" s="464"/>
      <c r="J6" s="464"/>
      <c r="K6" s="464"/>
      <c r="L6" s="464"/>
    </row>
    <row r="7" spans="2:20" x14ac:dyDescent="0.25">
      <c r="B7" s="465" t="s">
        <v>6</v>
      </c>
      <c r="C7" s="830" t="s">
        <v>1323</v>
      </c>
      <c r="D7" s="464" t="s">
        <v>1176</v>
      </c>
      <c r="E7" s="465"/>
      <c r="F7" s="465"/>
      <c r="G7" s="465"/>
      <c r="H7" s="465"/>
      <c r="I7" s="465"/>
      <c r="J7" s="465"/>
      <c r="K7" s="465"/>
      <c r="L7" s="465"/>
      <c r="P7" s="308"/>
      <c r="Q7" s="308"/>
      <c r="R7" s="308"/>
      <c r="S7" s="308"/>
      <c r="T7" s="308"/>
    </row>
    <row r="8" spans="2:20" ht="14.45" customHeight="1" x14ac:dyDescent="0.25">
      <c r="B8" s="465" t="s">
        <v>1321</v>
      </c>
      <c r="C8" s="830" t="s">
        <v>1323</v>
      </c>
      <c r="D8" s="464" t="s">
        <v>1176</v>
      </c>
      <c r="Q8" s="309"/>
      <c r="R8" s="309"/>
      <c r="S8" s="309"/>
      <c r="T8" s="309"/>
    </row>
    <row r="9" spans="2:20" ht="14.45" customHeight="1" x14ac:dyDescent="0.25">
      <c r="B9" s="465" t="s">
        <v>1322</v>
      </c>
      <c r="C9" s="830" t="s">
        <v>1323</v>
      </c>
      <c r="D9" s="464" t="s">
        <v>1176</v>
      </c>
      <c r="Q9" s="309"/>
      <c r="R9" s="309"/>
      <c r="S9" s="309"/>
      <c r="T9" s="309"/>
    </row>
    <row r="10" spans="2:20" ht="14.45" customHeight="1" x14ac:dyDescent="0.25">
      <c r="D10" s="464"/>
      <c r="Q10" s="309"/>
      <c r="R10" s="309"/>
      <c r="S10" s="309"/>
      <c r="T10" s="309"/>
    </row>
    <row r="11" spans="2:20" ht="12.95" customHeight="1" x14ac:dyDescent="0.25">
      <c r="D11" s="464"/>
      <c r="Q11" s="310"/>
      <c r="R11" s="310"/>
      <c r="S11" s="310"/>
      <c r="T11" s="310"/>
    </row>
    <row r="12" spans="2:20" ht="15" customHeight="1" x14ac:dyDescent="0.25">
      <c r="B12" s="684" t="s">
        <v>2051</v>
      </c>
      <c r="C12" s="316"/>
      <c r="D12" s="316"/>
      <c r="E12" s="316"/>
      <c r="F12" s="316"/>
      <c r="Q12" s="310"/>
      <c r="R12" s="310"/>
      <c r="S12" s="310"/>
      <c r="T12" s="310"/>
    </row>
    <row r="13" spans="2:20" x14ac:dyDescent="0.25">
      <c r="B13" s="464" t="s">
        <v>8</v>
      </c>
      <c r="C13" s="464" t="s">
        <v>4</v>
      </c>
      <c r="D13" s="464" t="s">
        <v>5</v>
      </c>
      <c r="E13" s="464"/>
      <c r="F13" s="464"/>
      <c r="G13" s="464"/>
      <c r="H13" s="464"/>
      <c r="I13" s="464"/>
      <c r="J13" s="464"/>
      <c r="K13" s="464"/>
      <c r="L13" s="464"/>
      <c r="Q13" s="310"/>
      <c r="R13" s="310"/>
      <c r="S13" s="310"/>
      <c r="T13" s="310"/>
    </row>
    <row r="14" spans="2:20" x14ac:dyDescent="0.25">
      <c r="B14" s="465" t="s">
        <v>9</v>
      </c>
      <c r="C14" s="465" t="s">
        <v>4</v>
      </c>
      <c r="D14" s="464" t="s">
        <v>5</v>
      </c>
      <c r="E14" s="465"/>
      <c r="F14" s="465"/>
      <c r="G14" s="465"/>
      <c r="H14" s="465"/>
      <c r="I14" s="465"/>
      <c r="J14" s="465"/>
      <c r="K14" s="465"/>
      <c r="L14" s="465"/>
    </row>
    <row r="15" spans="2:20" x14ac:dyDescent="0.25">
      <c r="B15" s="465" t="s">
        <v>10</v>
      </c>
      <c r="C15" s="465" t="s">
        <v>4</v>
      </c>
      <c r="D15" s="464" t="s">
        <v>5</v>
      </c>
      <c r="E15" s="465"/>
      <c r="F15" s="465"/>
      <c r="G15" s="465"/>
      <c r="H15" s="465"/>
      <c r="I15" s="465"/>
      <c r="J15" s="465"/>
      <c r="K15" s="465"/>
      <c r="L15" s="465"/>
    </row>
    <row r="16" spans="2:20" x14ac:dyDescent="0.25">
      <c r="D16" s="464"/>
    </row>
    <row r="17" spans="2:12" x14ac:dyDescent="0.25">
      <c r="D17" s="464"/>
    </row>
    <row r="18" spans="2:12" x14ac:dyDescent="0.25">
      <c r="B18" s="685" t="s">
        <v>2052</v>
      </c>
      <c r="C18" s="682"/>
      <c r="D18" s="682"/>
      <c r="E18" s="682"/>
      <c r="F18" s="682"/>
    </row>
    <row r="19" spans="2:12" x14ac:dyDescent="0.25">
      <c r="B19" s="464" t="s">
        <v>11</v>
      </c>
      <c r="C19" s="464" t="s">
        <v>7</v>
      </c>
      <c r="D19" s="464" t="s">
        <v>1176</v>
      </c>
      <c r="E19" s="464"/>
      <c r="F19" s="464"/>
      <c r="G19" s="464"/>
      <c r="H19" s="464"/>
      <c r="I19" s="464"/>
      <c r="J19" s="464"/>
      <c r="K19" s="464"/>
      <c r="L19" s="464"/>
    </row>
    <row r="20" spans="2:12" x14ac:dyDescent="0.25">
      <c r="B20" s="465" t="s">
        <v>12</v>
      </c>
      <c r="C20" s="464" t="s">
        <v>7</v>
      </c>
      <c r="D20" s="464" t="s">
        <v>1176</v>
      </c>
      <c r="E20" s="465"/>
      <c r="F20" s="465"/>
      <c r="G20" s="465"/>
      <c r="H20" s="465"/>
      <c r="I20" s="465"/>
      <c r="J20" s="465"/>
      <c r="K20" s="465"/>
      <c r="L20" s="465"/>
    </row>
    <row r="21" spans="2:12" x14ac:dyDescent="0.25">
      <c r="B21" s="465" t="s">
        <v>13</v>
      </c>
      <c r="C21" s="465" t="s">
        <v>4</v>
      </c>
      <c r="D21" s="464" t="s">
        <v>5</v>
      </c>
      <c r="E21" s="465"/>
      <c r="F21" s="465"/>
      <c r="G21" s="465"/>
      <c r="H21" s="465"/>
      <c r="I21" s="465"/>
      <c r="J21" s="465"/>
      <c r="K21" s="465"/>
      <c r="L21" s="465"/>
    </row>
    <row r="22" spans="2:12" x14ac:dyDescent="0.25">
      <c r="C22" s="311"/>
      <c r="D22" s="464"/>
      <c r="E22" s="311"/>
      <c r="F22" s="311"/>
    </row>
    <row r="23" spans="2:12" x14ac:dyDescent="0.25">
      <c r="D23" s="464"/>
    </row>
    <row r="24" spans="2:12" x14ac:dyDescent="0.25">
      <c r="B24" s="686" t="s">
        <v>2053</v>
      </c>
      <c r="C24" s="317"/>
      <c r="D24" s="317"/>
      <c r="E24" s="317"/>
      <c r="F24" s="317"/>
    </row>
    <row r="25" spans="2:12" x14ac:dyDescent="0.25">
      <c r="B25" s="465" t="s">
        <v>14</v>
      </c>
      <c r="C25" s="465" t="s">
        <v>7</v>
      </c>
      <c r="D25" s="464" t="s">
        <v>1176</v>
      </c>
      <c r="E25" s="311"/>
      <c r="F25" s="311"/>
    </row>
    <row r="26" spans="2:12" x14ac:dyDescent="0.25">
      <c r="C26" s="311"/>
      <c r="D26" s="464"/>
      <c r="E26" s="311"/>
      <c r="F26" s="311"/>
    </row>
    <row r="27" spans="2:12" ht="14.45" customHeight="1" x14ac:dyDescent="0.25">
      <c r="B27" s="312"/>
      <c r="C27" s="312"/>
      <c r="D27" s="464"/>
      <c r="E27" s="312"/>
      <c r="F27" s="312"/>
    </row>
    <row r="28" spans="2:12" ht="14.45" customHeight="1" x14ac:dyDescent="0.25">
      <c r="B28" s="687" t="s">
        <v>2054</v>
      </c>
      <c r="C28" s="318"/>
      <c r="D28" s="318"/>
      <c r="E28" s="318"/>
      <c r="F28" s="318"/>
    </row>
    <row r="29" spans="2:12" ht="14.45" customHeight="1" x14ac:dyDescent="0.25">
      <c r="B29" s="464" t="s">
        <v>15</v>
      </c>
      <c r="C29" s="464" t="s">
        <v>7</v>
      </c>
      <c r="D29" s="464" t="s">
        <v>1176</v>
      </c>
      <c r="E29" s="464"/>
      <c r="F29" s="464"/>
      <c r="G29" s="464"/>
      <c r="H29" s="464"/>
      <c r="I29" s="464"/>
      <c r="J29" s="464"/>
      <c r="K29" s="464"/>
      <c r="L29" s="464"/>
    </row>
    <row r="30" spans="2:12" ht="14.45" customHeight="1" x14ac:dyDescent="0.25">
      <c r="B30" s="465" t="s">
        <v>16</v>
      </c>
      <c r="C30" s="465" t="s">
        <v>7</v>
      </c>
      <c r="D30" s="464" t="s">
        <v>1176</v>
      </c>
      <c r="E30" s="465"/>
      <c r="F30" s="465"/>
      <c r="G30" s="465"/>
      <c r="H30" s="465"/>
      <c r="I30" s="465"/>
      <c r="J30" s="465"/>
      <c r="K30" s="465"/>
      <c r="L30" s="465"/>
    </row>
    <row r="31" spans="2:12" ht="14.45" customHeight="1" x14ac:dyDescent="0.25">
      <c r="B31" s="465" t="s">
        <v>17</v>
      </c>
      <c r="C31" s="465" t="s">
        <v>7</v>
      </c>
      <c r="D31" s="464" t="s">
        <v>1176</v>
      </c>
      <c r="E31" s="465"/>
      <c r="F31" s="465"/>
      <c r="G31" s="465"/>
      <c r="H31" s="465"/>
      <c r="I31" s="465"/>
      <c r="J31" s="465"/>
      <c r="K31" s="465"/>
      <c r="L31" s="465"/>
    </row>
    <row r="32" spans="2:12" x14ac:dyDescent="0.25">
      <c r="D32" s="464"/>
    </row>
    <row r="33" spans="2:12" x14ac:dyDescent="0.25">
      <c r="D33" s="464"/>
    </row>
    <row r="34" spans="2:12" x14ac:dyDescent="0.25">
      <c r="B34" s="688" t="s">
        <v>2055</v>
      </c>
      <c r="C34" s="319"/>
      <c r="D34" s="319"/>
      <c r="E34" s="319"/>
      <c r="F34" s="319"/>
    </row>
    <row r="35" spans="2:12" x14ac:dyDescent="0.25">
      <c r="B35" s="465" t="s">
        <v>18</v>
      </c>
      <c r="C35" s="465" t="s">
        <v>1323</v>
      </c>
      <c r="D35" s="464" t="s">
        <v>1176</v>
      </c>
      <c r="E35" s="465"/>
      <c r="F35" s="465"/>
      <c r="G35" s="465"/>
      <c r="H35" s="465"/>
      <c r="I35" s="465"/>
      <c r="J35" s="465"/>
      <c r="K35" s="465"/>
      <c r="L35" s="465"/>
    </row>
    <row r="36" spans="2:12" x14ac:dyDescent="0.25">
      <c r="B36" s="465" t="s">
        <v>19</v>
      </c>
      <c r="C36" s="465" t="s">
        <v>7</v>
      </c>
      <c r="D36" s="464" t="s">
        <v>1176</v>
      </c>
      <c r="E36" s="465"/>
      <c r="F36" s="465"/>
      <c r="G36" s="465"/>
      <c r="H36" s="465"/>
      <c r="I36" s="465"/>
      <c r="J36" s="465"/>
      <c r="K36" s="465"/>
      <c r="L36" s="465"/>
    </row>
    <row r="37" spans="2:12" x14ac:dyDescent="0.25">
      <c r="D37" s="464"/>
    </row>
    <row r="38" spans="2:12" x14ac:dyDescent="0.25">
      <c r="D38" s="464"/>
    </row>
    <row r="39" spans="2:12" x14ac:dyDescent="0.25">
      <c r="B39" s="689" t="s">
        <v>2056</v>
      </c>
      <c r="C39" s="315"/>
      <c r="D39" s="315"/>
      <c r="E39" s="315"/>
      <c r="F39" s="315"/>
    </row>
    <row r="40" spans="2:12" x14ac:dyDescent="0.25">
      <c r="B40" s="465" t="s">
        <v>20</v>
      </c>
      <c r="C40" s="464" t="s">
        <v>7</v>
      </c>
      <c r="D40" s="464" t="s">
        <v>1176</v>
      </c>
      <c r="E40" s="465"/>
      <c r="F40" s="465"/>
      <c r="G40" s="465"/>
      <c r="H40" s="465"/>
      <c r="I40" s="465"/>
      <c r="J40" s="465"/>
      <c r="K40" s="465"/>
      <c r="L40" s="465"/>
    </row>
    <row r="41" spans="2:12" x14ac:dyDescent="0.25">
      <c r="B41" s="465" t="s">
        <v>21</v>
      </c>
      <c r="C41" s="464" t="s">
        <v>7</v>
      </c>
      <c r="D41" s="464" t="s">
        <v>1176</v>
      </c>
      <c r="E41" s="465"/>
      <c r="F41" s="465"/>
      <c r="G41" s="465"/>
      <c r="H41" s="465"/>
      <c r="I41" s="465"/>
      <c r="J41" s="465"/>
      <c r="K41" s="465"/>
      <c r="L41" s="465"/>
    </row>
    <row r="42" spans="2:12" x14ac:dyDescent="0.25">
      <c r="B42" s="394" t="s">
        <v>22</v>
      </c>
      <c r="C42" s="395" t="s">
        <v>7</v>
      </c>
      <c r="D42" s="395" t="s">
        <v>1176</v>
      </c>
      <c r="E42" s="465"/>
      <c r="F42" s="465"/>
      <c r="G42" s="465"/>
      <c r="H42" s="465"/>
      <c r="I42" s="465"/>
      <c r="J42" s="465"/>
      <c r="K42" s="465"/>
      <c r="L42" s="465"/>
    </row>
    <row r="43" spans="2:12" x14ac:dyDescent="0.25">
      <c r="B43" s="465" t="s">
        <v>23</v>
      </c>
      <c r="C43" s="464" t="s">
        <v>4</v>
      </c>
      <c r="D43" s="464" t="s">
        <v>5</v>
      </c>
      <c r="E43" s="465"/>
      <c r="F43" s="465"/>
      <c r="G43" s="465"/>
      <c r="H43" s="465"/>
      <c r="I43" s="465"/>
      <c r="J43" s="465"/>
      <c r="K43" s="465"/>
      <c r="L43" s="465"/>
    </row>
    <row r="44" spans="2:12" x14ac:dyDescent="0.25">
      <c r="B44" s="465" t="s">
        <v>24</v>
      </c>
      <c r="C44" s="464" t="s">
        <v>7</v>
      </c>
      <c r="D44" s="464" t="s">
        <v>1176</v>
      </c>
      <c r="E44" s="465"/>
      <c r="F44" s="465"/>
      <c r="G44" s="465"/>
      <c r="H44" s="465"/>
      <c r="I44" s="465"/>
      <c r="J44" s="465"/>
      <c r="K44" s="465"/>
      <c r="L44" s="465"/>
    </row>
    <row r="45" spans="2:12" x14ac:dyDescent="0.25">
      <c r="B45" s="465" t="s">
        <v>25</v>
      </c>
      <c r="C45" s="464" t="s">
        <v>4</v>
      </c>
      <c r="D45" s="464" t="s">
        <v>5</v>
      </c>
      <c r="E45" s="465"/>
      <c r="F45" s="465"/>
      <c r="G45" s="465"/>
      <c r="H45" s="465"/>
      <c r="I45" s="465"/>
      <c r="J45" s="465"/>
      <c r="K45" s="465"/>
      <c r="L45" s="465"/>
    </row>
    <row r="46" spans="2:12" x14ac:dyDescent="0.25">
      <c r="B46" s="465" t="s">
        <v>26</v>
      </c>
      <c r="C46" s="464" t="s">
        <v>4</v>
      </c>
      <c r="D46" s="464" t="s">
        <v>5</v>
      </c>
      <c r="E46" s="465"/>
      <c r="F46" s="465"/>
      <c r="G46" s="465"/>
      <c r="H46" s="465"/>
      <c r="I46" s="465"/>
      <c r="J46" s="465"/>
      <c r="K46" s="465"/>
      <c r="L46" s="465"/>
    </row>
    <row r="47" spans="2:12" x14ac:dyDescent="0.25">
      <c r="B47" s="465" t="s">
        <v>27</v>
      </c>
      <c r="C47" s="464" t="s">
        <v>7</v>
      </c>
      <c r="D47" s="464" t="s">
        <v>1176</v>
      </c>
      <c r="E47" s="465"/>
      <c r="F47" s="465"/>
      <c r="G47" s="465"/>
      <c r="H47" s="465"/>
      <c r="I47" s="465"/>
      <c r="J47" s="465"/>
      <c r="K47" s="465"/>
      <c r="L47" s="465"/>
    </row>
    <row r="48" spans="2:12" x14ac:dyDescent="0.25">
      <c r="B48" s="465" t="s">
        <v>28</v>
      </c>
      <c r="C48" s="464" t="s">
        <v>7</v>
      </c>
      <c r="D48" s="464" t="s">
        <v>1176</v>
      </c>
      <c r="E48" s="465"/>
      <c r="F48" s="465"/>
      <c r="G48" s="465"/>
      <c r="H48" s="465"/>
      <c r="I48" s="465"/>
      <c r="J48" s="465"/>
      <c r="K48" s="465"/>
      <c r="L48" s="465"/>
    </row>
    <row r="49" spans="2:12" x14ac:dyDescent="0.25">
      <c r="B49" s="465" t="s">
        <v>29</v>
      </c>
      <c r="C49" s="464" t="s">
        <v>4</v>
      </c>
      <c r="D49" s="464" t="s">
        <v>5</v>
      </c>
      <c r="E49" s="465"/>
      <c r="F49" s="465"/>
      <c r="G49" s="465"/>
      <c r="H49" s="465"/>
      <c r="I49" s="465"/>
      <c r="J49" s="465"/>
      <c r="K49" s="465"/>
      <c r="L49" s="465"/>
    </row>
    <row r="50" spans="2:12" x14ac:dyDescent="0.25">
      <c r="B50" s="465" t="s">
        <v>30</v>
      </c>
      <c r="C50" s="464" t="s">
        <v>7</v>
      </c>
      <c r="D50" s="464" t="s">
        <v>1176</v>
      </c>
      <c r="E50" s="465"/>
      <c r="F50" s="465"/>
      <c r="G50" s="465"/>
      <c r="H50" s="465"/>
      <c r="I50" s="465"/>
      <c r="J50" s="465"/>
      <c r="K50" s="465"/>
      <c r="L50" s="465"/>
    </row>
    <row r="51" spans="2:12" x14ac:dyDescent="0.25">
      <c r="B51" s="394" t="s">
        <v>31</v>
      </c>
      <c r="C51" s="395" t="s">
        <v>4</v>
      </c>
      <c r="D51" s="395" t="s">
        <v>5</v>
      </c>
      <c r="E51" s="465"/>
      <c r="F51" s="465"/>
      <c r="G51" s="465"/>
      <c r="H51" s="465"/>
      <c r="I51" s="465"/>
      <c r="J51" s="465"/>
      <c r="K51" s="465"/>
      <c r="L51" s="465"/>
    </row>
    <row r="52" spans="2:12" x14ac:dyDescent="0.25">
      <c r="C52" s="464"/>
      <c r="D52" s="464"/>
    </row>
    <row r="53" spans="2:12" x14ac:dyDescent="0.25">
      <c r="C53" s="464"/>
      <c r="D53" s="464"/>
    </row>
    <row r="54" spans="2:12" x14ac:dyDescent="0.25">
      <c r="B54" s="690" t="s">
        <v>2057</v>
      </c>
      <c r="C54" s="320"/>
      <c r="D54" s="320"/>
      <c r="E54" s="320"/>
      <c r="F54" s="320"/>
    </row>
    <row r="55" spans="2:12" x14ac:dyDescent="0.25">
      <c r="B55" s="465" t="s">
        <v>32</v>
      </c>
      <c r="C55" s="464" t="s">
        <v>7</v>
      </c>
      <c r="D55" s="464" t="s">
        <v>1176</v>
      </c>
      <c r="E55" s="465"/>
      <c r="F55" s="465"/>
      <c r="G55" s="465"/>
      <c r="H55" s="465"/>
      <c r="I55" s="465"/>
      <c r="J55" s="465"/>
      <c r="K55" s="465"/>
      <c r="L55" s="465"/>
    </row>
    <row r="56" spans="2:12" x14ac:dyDescent="0.25">
      <c r="C56" s="464"/>
      <c r="D56" s="464"/>
    </row>
    <row r="57" spans="2:12" x14ac:dyDescent="0.25">
      <c r="D57" s="464"/>
    </row>
    <row r="58" spans="2:12" x14ac:dyDescent="0.25">
      <c r="B58" s="686" t="s">
        <v>2058</v>
      </c>
      <c r="C58" s="317"/>
      <c r="D58" s="317"/>
      <c r="E58" s="317"/>
      <c r="F58" s="317"/>
    </row>
    <row r="59" spans="2:12" x14ac:dyDescent="0.25">
      <c r="B59" s="465" t="s">
        <v>33</v>
      </c>
      <c r="C59" s="464" t="s">
        <v>7</v>
      </c>
      <c r="D59" s="464" t="s">
        <v>1176</v>
      </c>
      <c r="E59" s="465"/>
      <c r="F59" s="465"/>
      <c r="G59" s="465"/>
      <c r="H59" s="465"/>
      <c r="I59" s="465"/>
      <c r="J59" s="465"/>
      <c r="K59" s="465"/>
      <c r="L59" s="465"/>
    </row>
    <row r="60" spans="2:12" x14ac:dyDescent="0.25">
      <c r="B60" s="465" t="s">
        <v>2065</v>
      </c>
      <c r="C60" s="464" t="s">
        <v>7</v>
      </c>
      <c r="D60" s="464" t="s">
        <v>1176</v>
      </c>
      <c r="E60" s="465"/>
      <c r="F60" s="465"/>
      <c r="G60" s="465"/>
      <c r="H60" s="465"/>
      <c r="I60" s="465"/>
      <c r="J60" s="465"/>
      <c r="K60" s="465"/>
      <c r="L60" s="465"/>
    </row>
    <row r="61" spans="2:12" x14ac:dyDescent="0.25">
      <c r="C61" s="464"/>
      <c r="D61" s="464"/>
    </row>
    <row r="62" spans="2:12" x14ac:dyDescent="0.25">
      <c r="D62" s="464"/>
    </row>
    <row r="63" spans="2:12" x14ac:dyDescent="0.25">
      <c r="B63" s="691" t="s">
        <v>2059</v>
      </c>
      <c r="C63" s="321"/>
      <c r="D63" s="321"/>
      <c r="E63" s="321"/>
      <c r="F63" s="321"/>
    </row>
    <row r="64" spans="2:12" x14ac:dyDescent="0.25">
      <c r="B64" s="465" t="s">
        <v>34</v>
      </c>
      <c r="C64" s="464" t="s">
        <v>7</v>
      </c>
      <c r="D64" s="464" t="s">
        <v>1176</v>
      </c>
      <c r="E64" s="465"/>
      <c r="F64" s="465"/>
      <c r="G64" s="465"/>
      <c r="H64" s="465"/>
      <c r="I64" s="465"/>
      <c r="J64" s="465"/>
      <c r="K64" s="465"/>
      <c r="L64" s="465"/>
    </row>
    <row r="65" spans="2:15" x14ac:dyDescent="0.25">
      <c r="B65" s="465" t="s">
        <v>35</v>
      </c>
      <c r="C65" s="464" t="s">
        <v>4</v>
      </c>
      <c r="D65" s="464" t="s">
        <v>5</v>
      </c>
      <c r="E65" s="465"/>
      <c r="F65" s="465"/>
      <c r="G65" s="465"/>
      <c r="H65" s="465"/>
      <c r="I65" s="465"/>
      <c r="J65" s="465"/>
      <c r="K65" s="465"/>
      <c r="L65" s="465"/>
    </row>
    <row r="66" spans="2:15" x14ac:dyDescent="0.25">
      <c r="B66" s="465" t="s">
        <v>36</v>
      </c>
      <c r="C66" s="464" t="s">
        <v>7</v>
      </c>
      <c r="D66" s="464" t="s">
        <v>1176</v>
      </c>
      <c r="E66" s="465"/>
      <c r="F66" s="465"/>
      <c r="G66" s="465"/>
      <c r="H66" s="465"/>
      <c r="I66" s="465"/>
      <c r="J66" s="465"/>
      <c r="K66" s="465"/>
      <c r="L66" s="465"/>
    </row>
    <row r="67" spans="2:15" x14ac:dyDescent="0.25">
      <c r="B67" s="465" t="s">
        <v>37</v>
      </c>
      <c r="C67" s="464" t="s">
        <v>7</v>
      </c>
      <c r="D67" s="464" t="s">
        <v>1176</v>
      </c>
      <c r="E67" s="465"/>
      <c r="F67" s="465"/>
      <c r="G67" s="465"/>
      <c r="H67" s="465"/>
      <c r="I67" s="465"/>
      <c r="J67" s="465"/>
      <c r="K67" s="465"/>
      <c r="L67" s="465"/>
    </row>
    <row r="68" spans="2:15" x14ac:dyDescent="0.25">
      <c r="B68" s="465" t="s">
        <v>38</v>
      </c>
      <c r="C68" s="464" t="s">
        <v>1323</v>
      </c>
      <c r="D68" s="464" t="s">
        <v>1176</v>
      </c>
      <c r="E68" s="465"/>
      <c r="F68" s="465"/>
      <c r="G68" s="465"/>
      <c r="H68" s="465"/>
      <c r="I68" s="465"/>
      <c r="J68" s="465"/>
      <c r="K68" s="465"/>
      <c r="L68" s="465"/>
    </row>
    <row r="69" spans="2:15" x14ac:dyDescent="0.25">
      <c r="B69" s="465" t="s">
        <v>39</v>
      </c>
      <c r="C69" s="464" t="s">
        <v>4</v>
      </c>
      <c r="D69" s="464" t="s">
        <v>5</v>
      </c>
      <c r="E69" s="465"/>
      <c r="F69" s="465"/>
      <c r="G69" s="465"/>
      <c r="H69" s="465"/>
      <c r="I69" s="465"/>
      <c r="J69" s="465"/>
      <c r="K69" s="465"/>
      <c r="L69" s="465"/>
    </row>
    <row r="70" spans="2:15" x14ac:dyDescent="0.25">
      <c r="B70" s="466"/>
      <c r="C70" s="464"/>
      <c r="D70" s="464"/>
      <c r="E70" s="466"/>
      <c r="F70" s="466"/>
      <c r="G70" s="466"/>
      <c r="H70" s="466"/>
      <c r="I70" s="466"/>
      <c r="J70" s="466"/>
      <c r="K70" s="466"/>
      <c r="L70" s="466"/>
    </row>
    <row r="71" spans="2:15" x14ac:dyDescent="0.25">
      <c r="D71" s="464"/>
      <c r="O71" s="313"/>
    </row>
    <row r="72" spans="2:15" x14ac:dyDescent="0.25">
      <c r="B72" s="692" t="s">
        <v>2060</v>
      </c>
      <c r="C72" s="322"/>
      <c r="D72" s="322"/>
      <c r="E72" s="322"/>
      <c r="F72" s="322"/>
    </row>
    <row r="73" spans="2:15" x14ac:dyDescent="0.25">
      <c r="B73" s="465" t="s">
        <v>2048</v>
      </c>
      <c r="C73" s="464" t="s">
        <v>7</v>
      </c>
      <c r="D73" s="464" t="s">
        <v>1176</v>
      </c>
      <c r="E73" s="465"/>
      <c r="F73" s="465"/>
      <c r="G73" s="465"/>
      <c r="H73" s="465"/>
      <c r="I73" s="465"/>
      <c r="J73" s="465"/>
      <c r="K73" s="465"/>
      <c r="L73" s="465"/>
    </row>
    <row r="74" spans="2:15" x14ac:dyDescent="0.25">
      <c r="C74" s="464"/>
      <c r="D74" s="464"/>
    </row>
    <row r="75" spans="2:15" x14ac:dyDescent="0.25">
      <c r="D75" s="464"/>
    </row>
    <row r="76" spans="2:15" x14ac:dyDescent="0.25">
      <c r="B76" s="693" t="s">
        <v>2061</v>
      </c>
      <c r="C76" s="323"/>
      <c r="D76" s="323"/>
      <c r="E76" s="323"/>
      <c r="F76" s="323"/>
    </row>
    <row r="77" spans="2:15" x14ac:dyDescent="0.25">
      <c r="B77" s="465" t="s">
        <v>40</v>
      </c>
      <c r="C77" s="464" t="s">
        <v>4</v>
      </c>
      <c r="D77" s="464" t="s">
        <v>5</v>
      </c>
      <c r="E77" s="465"/>
      <c r="F77" s="465"/>
      <c r="G77" s="465"/>
      <c r="H77" s="465"/>
      <c r="I77" s="465"/>
      <c r="J77" s="465"/>
      <c r="K77" s="465"/>
      <c r="L77" s="465"/>
    </row>
    <row r="78" spans="2:15" x14ac:dyDescent="0.25">
      <c r="C78" s="464"/>
      <c r="D78" s="464"/>
    </row>
    <row r="79" spans="2:15" x14ac:dyDescent="0.25">
      <c r="C79" s="464"/>
      <c r="D79" s="464"/>
    </row>
    <row r="80" spans="2:15" x14ac:dyDescent="0.25">
      <c r="B80" s="694" t="s">
        <v>2062</v>
      </c>
      <c r="C80" s="362"/>
      <c r="D80" s="362"/>
      <c r="E80" s="362"/>
      <c r="F80" s="362"/>
    </row>
    <row r="81" spans="2:12" x14ac:dyDescent="0.25">
      <c r="B81" s="465" t="s">
        <v>41</v>
      </c>
      <c r="C81" s="464" t="s">
        <v>4</v>
      </c>
      <c r="D81" s="464" t="s">
        <v>5</v>
      </c>
      <c r="E81" s="465"/>
      <c r="F81" s="465"/>
      <c r="G81" s="465"/>
      <c r="H81" s="465"/>
      <c r="I81" s="465"/>
      <c r="J81" s="465"/>
      <c r="K81" s="465"/>
      <c r="L81" s="465"/>
    </row>
    <row r="82" spans="2:12" x14ac:dyDescent="0.25">
      <c r="B82" s="465" t="s">
        <v>42</v>
      </c>
      <c r="C82" s="464" t="s">
        <v>4</v>
      </c>
      <c r="D82" s="464" t="s">
        <v>5</v>
      </c>
      <c r="E82" s="465"/>
      <c r="F82" s="465"/>
      <c r="G82" s="465"/>
      <c r="H82" s="465"/>
      <c r="I82" s="465"/>
      <c r="J82" s="465"/>
      <c r="K82" s="465"/>
      <c r="L82" s="465"/>
    </row>
    <row r="83" spans="2:12" x14ac:dyDescent="0.25">
      <c r="B83" s="465" t="s">
        <v>43</v>
      </c>
      <c r="C83" s="464" t="s">
        <v>4</v>
      </c>
      <c r="D83" s="464" t="s">
        <v>5</v>
      </c>
      <c r="E83" s="465"/>
      <c r="F83" s="465"/>
      <c r="G83" s="465"/>
      <c r="H83" s="465"/>
      <c r="I83" s="465"/>
      <c r="J83" s="465"/>
      <c r="K83" s="465"/>
      <c r="L83" s="465"/>
    </row>
    <row r="84" spans="2:12" x14ac:dyDescent="0.25">
      <c r="C84" s="464"/>
      <c r="D84" s="464"/>
    </row>
    <row r="85" spans="2:12" x14ac:dyDescent="0.25">
      <c r="D85" s="464"/>
    </row>
    <row r="86" spans="2:12" x14ac:dyDescent="0.25">
      <c r="B86" s="694" t="s">
        <v>2063</v>
      </c>
      <c r="C86" s="362"/>
      <c r="D86" s="362"/>
      <c r="E86" s="362"/>
      <c r="F86" s="362"/>
    </row>
    <row r="87" spans="2:12" x14ac:dyDescent="0.25">
      <c r="B87" s="464" t="s">
        <v>44</v>
      </c>
      <c r="C87" s="464" t="s">
        <v>4</v>
      </c>
      <c r="D87" s="464" t="s">
        <v>5</v>
      </c>
      <c r="E87" s="464"/>
      <c r="F87" s="464"/>
      <c r="G87" s="464"/>
      <c r="H87" s="464"/>
      <c r="I87" s="464"/>
      <c r="J87" s="464"/>
      <c r="K87" s="464"/>
      <c r="L87" s="464"/>
    </row>
    <row r="88" spans="2:12" x14ac:dyDescent="0.25">
      <c r="B88" s="465" t="s">
        <v>45</v>
      </c>
      <c r="C88" s="464" t="s">
        <v>4</v>
      </c>
      <c r="D88" s="464" t="s">
        <v>5</v>
      </c>
      <c r="E88" s="465"/>
      <c r="F88" s="465"/>
      <c r="G88" s="465"/>
      <c r="H88" s="465"/>
      <c r="I88" s="465"/>
      <c r="J88" s="465"/>
      <c r="K88" s="465"/>
      <c r="L88" s="465"/>
    </row>
    <row r="89" spans="2:12" x14ac:dyDescent="0.25">
      <c r="C89" s="464"/>
      <c r="D89" s="464"/>
    </row>
    <row r="90" spans="2:12" x14ac:dyDescent="0.25">
      <c r="C90" s="464"/>
      <c r="D90" s="464"/>
    </row>
    <row r="91" spans="2:12" x14ac:dyDescent="0.25">
      <c r="B91" s="695" t="s">
        <v>2064</v>
      </c>
      <c r="C91" s="696"/>
      <c r="D91" s="696"/>
      <c r="E91" s="696"/>
      <c r="F91" s="696"/>
    </row>
    <row r="92" spans="2:12" x14ac:dyDescent="0.25">
      <c r="B92" s="465" t="s">
        <v>46</v>
      </c>
      <c r="C92" s="464" t="s">
        <v>7</v>
      </c>
      <c r="D92" s="464" t="s">
        <v>1176</v>
      </c>
      <c r="E92" s="465"/>
      <c r="F92" s="465"/>
    </row>
    <row r="95" spans="2:12" x14ac:dyDescent="0.25">
      <c r="B95" s="791" t="s">
        <v>47</v>
      </c>
      <c r="C95" s="792"/>
      <c r="D95" s="792"/>
      <c r="E95" s="792"/>
      <c r="F95" s="792"/>
    </row>
    <row r="96" spans="2:12" x14ac:dyDescent="0.25">
      <c r="B96" s="789" t="s">
        <v>48</v>
      </c>
      <c r="C96" s="464" t="s">
        <v>7</v>
      </c>
      <c r="D96" s="464" t="s">
        <v>1176</v>
      </c>
    </row>
    <row r="97" spans="2:4" x14ac:dyDescent="0.25">
      <c r="B97" s="789" t="s">
        <v>49</v>
      </c>
      <c r="C97" s="464" t="s">
        <v>7</v>
      </c>
      <c r="D97" s="464" t="s">
        <v>1176</v>
      </c>
    </row>
    <row r="98" spans="2:4" x14ac:dyDescent="0.25">
      <c r="B98" s="789" t="s">
        <v>50</v>
      </c>
      <c r="C98" s="464" t="s">
        <v>7</v>
      </c>
      <c r="D98" s="464" t="s">
        <v>1176</v>
      </c>
    </row>
    <row r="99" spans="2:4" x14ac:dyDescent="0.25">
      <c r="B99" s="789" t="s">
        <v>51</v>
      </c>
      <c r="C99" s="464" t="s">
        <v>7</v>
      </c>
      <c r="D99" s="1046" t="s">
        <v>1176</v>
      </c>
    </row>
    <row r="100" spans="2:4" x14ac:dyDescent="0.25">
      <c r="B100" s="789" t="s">
        <v>52</v>
      </c>
      <c r="C100" s="464" t="s">
        <v>7</v>
      </c>
      <c r="D100" s="464" t="s">
        <v>1176</v>
      </c>
    </row>
    <row r="101" spans="2:4" x14ac:dyDescent="0.25">
      <c r="B101" s="789" t="s">
        <v>53</v>
      </c>
      <c r="C101" s="464" t="s">
        <v>7</v>
      </c>
      <c r="D101" s="464" t="s">
        <v>1176</v>
      </c>
    </row>
    <row r="102" spans="2:4" x14ac:dyDescent="0.25">
      <c r="B102" s="789" t="s">
        <v>54</v>
      </c>
      <c r="C102" s="464" t="s">
        <v>7</v>
      </c>
      <c r="D102" s="464" t="s">
        <v>1176</v>
      </c>
    </row>
    <row r="103" spans="2:4" x14ac:dyDescent="0.25">
      <c r="B103" s="790" t="s">
        <v>55</v>
      </c>
      <c r="C103" s="464" t="s">
        <v>7</v>
      </c>
      <c r="D103" s="464" t="s">
        <v>1176</v>
      </c>
    </row>
    <row r="104" spans="2:4" x14ac:dyDescent="0.25">
      <c r="B104" s="790"/>
      <c r="C104" s="464"/>
      <c r="D104" s="464"/>
    </row>
    <row r="105" spans="2:4" x14ac:dyDescent="0.25">
      <c r="B105" s="790"/>
      <c r="C105" s="464"/>
      <c r="D105" s="464"/>
    </row>
    <row r="106" spans="2:4" x14ac:dyDescent="0.25">
      <c r="B106" s="790"/>
      <c r="C106" s="464"/>
      <c r="D106" s="464"/>
    </row>
    <row r="107" spans="2:4" x14ac:dyDescent="0.25">
      <c r="B107" s="830"/>
      <c r="C107" s="830"/>
      <c r="D107" s="830"/>
    </row>
    <row r="108" spans="2:4" x14ac:dyDescent="0.25">
      <c r="B108" s="789"/>
      <c r="C108" s="830"/>
      <c r="D108" s="830"/>
    </row>
  </sheetData>
  <mergeCells count="1">
    <mergeCell ref="B5:F5"/>
  </mergeCells>
  <hyperlinks>
    <hyperlink ref="B13:L13" location="'Skema EU LI1 '!A1" display="Template EU LI1 - Differences between the accounting scope and the scope of prudential consolidation and mapping of financial statement categories with regulatory risk categories" xr:uid="{9FA18AA5-E9BE-4395-9182-23AC960E5A07}"/>
    <hyperlink ref="B14:L14" location="'Skema EU LI2'!A1" display="Template EU LI2 - Main sources of differences between regulatory exposure amounts and carrying values in financial statements " xr:uid="{B6F9F69A-BCE4-45F6-B15B-AA320EC24D00}"/>
    <hyperlink ref="B15:L15" location="'Skema EU PV1'!A1" display="Template EU PV1 - Prudent valuation adjustments (PVA)" xr:uid="{A9C334C2-1DB6-4CF0-B622-E133B3818D97}"/>
    <hyperlink ref="B19:L19" location="'Skema EU CC1'!A1" display="Template EU CC1 - Composition of regulatory own funds" xr:uid="{67553323-6B00-4BF1-9B11-58A4DE65EC45}"/>
    <hyperlink ref="B21:L21" location="'Tabel EU CCA  '!A1" display="Template EU CCA: Main features of regulatory own funds instruments and eligible liabilities instruments" xr:uid="{BE74EE87-91DE-4BCA-94AC-C09DC17D9330}"/>
    <hyperlink ref="B29:L29" location="'EU LR1 - LRSum'!A1" display="Template EU LR1 - LRSum: Summary reconciliation of accounting assets and leverage ratio exposures" xr:uid="{27D780AB-2768-493E-9781-832452367AD8}"/>
    <hyperlink ref="B30:L30" location="'EU LR2 - LRCom'!A1" display="Template EU LR2 - LRCom: Leverage ratio common disclosure" xr:uid="{4E8A719A-3C52-4CA7-8AFF-C662D2EE44E7}"/>
    <hyperlink ref="B31:L31" location="'EU LR3 - LRSpl'!A1" display="Template EU LR3 - LRSpl: Split-up of on balance sheet exposures (excluding derivatives, SFTs and exempted exposures)" xr:uid="{5956E749-B0B3-4D21-AFCB-A13FA5E09F98}"/>
    <hyperlink ref="B35:L35" location="'EU LIQ1'!A1" display="Templates EU LIQ1 - Quantitative information of LCR" xr:uid="{B0984F5E-0E1A-45AE-B1C9-3854C549F210}"/>
    <hyperlink ref="B36:L36" location="'EU LIQ2'!A1" display="Template EU LIQ2: Net Stable Funding Ratio " xr:uid="{96B25CB7-A5A1-4F45-9832-96529A745C8C}"/>
    <hyperlink ref="B45:L45" location="'Skema EU CQ2'!A1" display="Template EU CQ2: Quality of forbearance" xr:uid="{2A0D3FF2-3C48-4E69-80D1-DEE04250F380}"/>
    <hyperlink ref="B47:L47" location="'Skema EU CQ4'!A1" display="Template EU CQ4: Quality of non-performing exposures by geography " xr:uid="{9489B0A1-20B8-4638-989E-F335EB48CE4B}"/>
    <hyperlink ref="B48:L48" location="'Skema EU CQ5'!A1" display="Template EU CQ5: Credit quality of loans and advances by industry" xr:uid="{387C7BE8-07D3-424C-94FA-558198A60C0C}"/>
    <hyperlink ref="B49:L49" location="'Skema EU CQ6'!A1" display="Template EU CQ6: Collateral valuation - loans and advances " xr:uid="{580750DF-F7CA-4532-93CE-C1C21466DF3D}"/>
    <hyperlink ref="B50:L50" location="'Skema EU CQ7'!A1" display="Template EU CQ7: Collateral obtained by taking possession and execution processes " xr:uid="{FA7A3419-C1E3-455A-A8A4-79060BAF29EB}"/>
    <hyperlink ref="B51:L51" location="'Skema EU CQ8'!A1" display="Template EU CQ8: Collateral obtained by taking possession and execution processes – vintage breakdown" xr:uid="{52C9CA73-19C8-48AE-990C-C64EA5022A67}"/>
    <hyperlink ref="B44:L44" location="'Skema EU CQ1'!A1" display="Template EU CQ1: Credit quality of forborne exposures" xr:uid="{BAABBC22-A7DE-461E-BBD8-46EBB486106C}"/>
    <hyperlink ref="B41:L41" location="'Skema EU CR1-A'!A1" display="Template EU CR1-A: Maturity of exposures" xr:uid="{A7E068C5-4C1D-495C-8A10-5F872D0B69E4}"/>
    <hyperlink ref="B42:L42" location="'Skema EU CR2'!A1" display="Template EU CR2: Changes in the stock of non-performing loans and advances" xr:uid="{C00D57D9-7AA2-4B38-9E12-8216107CF2C4}"/>
    <hyperlink ref="B46" location="'Template CQ2'!A1" display="Template CQ2: Credit quality of performing and non-performing exposures by past due days" xr:uid="{C39D09B2-CE16-4330-898F-961340F31D80}"/>
    <hyperlink ref="B46:L46" location="'Skema EU CQ3'!A1" display="Template EU CQ3: Credit quality of performing and non-performing exposures by past due days" xr:uid="{51EB8B46-C709-45C8-AE7B-AB5D70C4069E}"/>
    <hyperlink ref="B40:L40" location="'Skema EU CR1'!A1" display="Template EU CR1: Performing and non-performing exposures and related provisions" xr:uid="{160068D3-B048-453D-8D9C-11E8F736BAF8}"/>
    <hyperlink ref="B43:L43" location="'Skema EU CR2a'!A1" display="Template EU CR2a: Changes in the stock of non-performing loans and advances and related net accumulated recoveries" xr:uid="{A2BA9CD9-0D60-4E8C-ABCE-ACA18DACD860}"/>
    <hyperlink ref="B55:L55" location="'EU CR3'!A1" display="Template EU CR3 –  CRM techniques overview:  Disclosure of the use of credit risk mitigation techniques" xr:uid="{975ED09E-E0C7-4FD8-8AC8-5D1896601D4D}"/>
    <hyperlink ref="B64:L64" location="'EU CR6'!A1" display="Template EU CR6 – IRB approach – Credit risk exposures by exposure class and PD range" xr:uid="{41F72DC7-6BC4-46AB-88D2-EA6F16443357}"/>
    <hyperlink ref="B65:L65" location="'EU CR6-A'!A1" display="Template EU CR6-A – Scope of the use of IRB and SA approaches" xr:uid="{A077AA42-0143-4745-A17A-CA9A9D5A0CC7}"/>
    <hyperlink ref="B66:L66" location="'EU CR7'!A1" display="Template EU CR7 – IRB approach – Effect on the RWEAs of credit derivatives used as CRM techniques" xr:uid="{5845CA6A-1250-4922-B220-9390A8C0DA5A}"/>
    <hyperlink ref="B67:L67" location="'EU CR7-A'!A1" display="Template EU CR7-A – IRB approach – Disclosure of the extent of the use of CRM techniques" xr:uid="{DF16BAB5-1E1E-41F0-BFC2-2A86549F4726}"/>
    <hyperlink ref="B68:L68" location="'EU CR8'!A1" display="Template EU CR8 –  RWEA flow statements of credit risk exposures under the IRB approach " xr:uid="{931D59D9-A797-4841-9784-BE144B20B441}"/>
    <hyperlink ref="B69:L69" location="'EU CR9'!A1" display="Template CR9 –IRB approach – Back-testing of PD per exposure class (fixed PD scale)" xr:uid="{0F9F1545-5E64-4195-8C22-164F82249DDD}"/>
    <hyperlink ref="B59:L59" location="'EU CR4'!A1" display="Template EU CR4 – standardised approach – Credit risk exposure and CRM effects" xr:uid="{CDEE931B-2414-4CE7-AD05-040F4A2CE864}"/>
    <hyperlink ref="B60:L60" location="'EU CR5'!A1" display="Template EU CR5 – standardised approach" xr:uid="{91B504A9-9F25-4AC1-B82A-0D73E56B035D}"/>
    <hyperlink ref="B73:L73" location="'EU MR1'!A1" display="Template EU MR1 - Market risk under the standardised approach" xr:uid="{DBEB12FD-8362-4E82-A1A3-226717A32181}"/>
    <hyperlink ref="B77:L77" location="'Skema EU OR1'!A1" display="Template EU OR1 - Operational risk own funds requirements and risk-weighted exposure amounts" xr:uid="{F21986D7-BB85-4BCD-A1A4-9ABC2C3D2839}"/>
    <hyperlink ref="B81:L81" location="'REM1'!A1" display="Template EU REM1 - Remuneration awarded for the financial year " xr:uid="{8B2C62E5-065B-4D49-8751-5228C8F0EA73}"/>
    <hyperlink ref="B82:L82" location="'REM2'!A1" display="Template EU REM2 - Special payments  to staff whose professional activities have a material impact on institutions’ risk profile (identified staff)" xr:uid="{E1AC6AA7-0B2C-4E9B-B834-117FD2DEAF72}"/>
    <hyperlink ref="B83:L83" location="'REM5'!A1" display="Template EU REM5 - Information on remuneration of staff whose professional activities have a material impact on institutions’ risk profile (identified staff)" xr:uid="{91D59B08-A6CD-4E8A-B349-4965DC591BFA}"/>
    <hyperlink ref="B87:L87" location="'Skema EU AE1'!A1" display="Template EU AE1 - Encumbered and unencumbered assets" xr:uid="{BD57F2B2-859B-4ACC-BD0E-E0391F04DADE}"/>
    <hyperlink ref="B88:L88" location="'Skema EU AE3'!A1" display="Template EU AE3 - Sources of encumbrance" xr:uid="{B71F2688-F2AF-4608-B6F7-12C426B31052}"/>
    <hyperlink ref="B20" location="'Skema EU CC2 '!A1" display="Skema CC2 – Afstemning mellem lovbestemt kapitalgrundlag og balancen i de reviderede regnskaber" xr:uid="{152184B3-9D9D-4D75-90CD-7FE1091CC5DC}"/>
    <hyperlink ref="D20" location="'Skema EU CC2 '!A1" display="31.12.2022" xr:uid="{5E0349C4-43B1-4E04-B071-5B30D47875FA}"/>
    <hyperlink ref="D25" location="'EU CCyB2'!A1" display="31.12.2022" xr:uid="{E3FD16FB-5AC8-470C-89E4-3B38F83E9471}"/>
    <hyperlink ref="C25" location="'EU CCyB2'!A1" display="Årligt" xr:uid="{13EFF303-5742-455D-B035-F47964A2BD38}"/>
    <hyperlink ref="B25" location="'EU CCyB2'!A1" display="Skema EU CCyB2 - Størrelsen af den institutspecifikke kontracykliske kapitalbuffer" xr:uid="{72CC1A82-8A56-4FC3-BBCC-DA0E32BDB825}"/>
    <hyperlink ref="D92" location="'Skema EU IRRBB1'!A1" display="31.12.2022" xr:uid="{ACF3A846-847E-4597-8837-6A2CEE7F1DDA}"/>
    <hyperlink ref="C92" location="'Skema EU IRRBB1'!A1" display="Årligt" xr:uid="{99410CE3-40FE-4A23-814F-8CAE43C50A7D}"/>
    <hyperlink ref="B92" location="'Skema EU IRRBB1'!A1" display="Skema EU IRRBB1 — Renterisici for aktiviteter, der ikke indgår i handelsbeholdningen" xr:uid="{EB481A12-96A9-452E-AD4D-BD80DA70370B}"/>
    <hyperlink ref="B6" location="'EU OV1'!A1" display="Skema EU OV1 – Oversigt over samlede risikoeksponeringer" xr:uid="{8CF9C07A-B7DC-45A4-A388-EA03F3628ECF}"/>
    <hyperlink ref="C20" location="'Skema EU CC1'!A1" display="Template EU CC1 - Composition of regulatory own funds" xr:uid="{75355E9A-D36F-4F4C-9A9C-45E11CC73A5D}"/>
    <hyperlink ref="B8" location="'EU CMS1'!A1" display="Skema EU CMS1 — Sammenligning af størrelsen af modelberegnede og standardiserede risikovægtede eksponeringer efter risikoniveau" xr:uid="{0BC9278E-F13D-4C08-A29B-6CB6AA5228D1}"/>
    <hyperlink ref="B9" location="'EU CMS2'!A1" display="Skema EU CMS2 — Sammenligning af størrelsen af modelberegnede og standardiserede risikovægtede eksponeringer for kreditrisiko efter aktivklasseniveau" xr:uid="{61B38C41-3267-442E-8B9C-2E91E12F990A}"/>
    <hyperlink ref="B7" location="'EU KM1'!A1" display="Skema EU KM1 – Skema om væsentlige målekriterier" xr:uid="{A1388664-84E7-4951-B884-4AFE84A21C3A}"/>
    <hyperlink ref="C6" location="'EU OV1'!A1" display="Kvartalsvist" xr:uid="{327AD581-C46A-460F-920C-BCF82DD55794}"/>
    <hyperlink ref="C7" location="'EU KM1'!A1" display="Kvartalsvist" xr:uid="{F5DF69ED-3F15-4A22-923B-C9C9DA82F8F1}"/>
    <hyperlink ref="C8" location="'EU CMS1'!A1" display="Kvartalsvist" xr:uid="{5734E416-5F58-4EF2-A2AD-D9560B036FC0}"/>
    <hyperlink ref="C9" location="'EU CMS2'!A1" display="Kvartalsvist" xr:uid="{649A8064-8FAC-45B2-AA08-1295D64DDC7C}"/>
    <hyperlink ref="B96" location="'Qualitative-Environmental risk'!A1" display="'Qualitative-Environmental risk'!A1" xr:uid="{4C5B047B-218F-499E-B707-5190BB0A54CC}"/>
    <hyperlink ref="B97" location="'Qualitative-Social risk'!A1" display="'Qualitative-Social risk'!A1" xr:uid="{BF8B7180-0530-45C2-AA3B-92BFD1CD6467}"/>
    <hyperlink ref="B98" location="'Qualitative-Governance risk'!A1" display="'Qualitative-Governance risk'!A1" xr:uid="{C5711B88-2551-413A-A49F-3F82911D9F5F}"/>
    <hyperlink ref="B99" location="'1.CC Transition risk-Banking b.'!A1" display="'1.CC Transition risk-Banking b.'!A1" xr:uid="{A64BB754-AE6F-4706-8A11-87AFF8762DDD}"/>
    <hyperlink ref="B100" location="'2.CC Trans-BB.RE collateral'!A1" display="'2.CC Trans-BB.RE collateral'!A1" xr:uid="{BED63808-0270-4FC2-9367-D87891536AD8}"/>
    <hyperlink ref="B103" location="'5.CC Physical risk'!A1" display="'5.CC Physical risk'!A1" xr:uid="{22F7FDC6-9B95-4E2D-A6BD-0EF85A8E93CE}"/>
    <hyperlink ref="B101" location="'3.CC Trans-BB.alignment metrics'!A1" display="Skema 3: Anlægsbeholdning — indikatorer for potentiel omstillingsrisiko forbundet med klimaændringer: Tilpasningsparametre" xr:uid="{FB858B51-32BF-4466-A1CE-86A07B2B4023}"/>
    <hyperlink ref="B102" location="'4.CC Transition-toppollutcomp'!A1" display="Skema 4: Anlægsbeholdning — indikatorer for potentiel omstillingsrisiko forbundet med klimaændringer: Eksponeringer mod de 20 største kulstofintensive virksomheder" xr:uid="{70AB5C76-EC12-4ED1-BE19-D972D5E19FBB}"/>
    <hyperlink ref="C96" location="'Qualitative-Environmental risk'!A1" display="Halvårligt" xr:uid="{30443CDF-70E9-4F99-9211-26D6CB3E33FE}"/>
    <hyperlink ref="C97" location="'Qualitative-Social risk'!A1" display="Halvårligt" xr:uid="{EC20E56D-BE3E-4A77-8B48-EFDDE679492A}"/>
    <hyperlink ref="C98" location="'Qualitative-Governance risk'!A1" display="Halvårligt" xr:uid="{50C2A329-9958-4A4E-B6F2-72FBF023EB51}"/>
    <hyperlink ref="C99" location="'1.CC Transition risk-Banking b.'!A1" display="Halvårligt" xr:uid="{22FA6579-4D19-4560-93EA-0B81E1AC5EE1}"/>
    <hyperlink ref="C100" location="'2.CC Trans-BB.RE collateral'!A1" display="Halvårligt" xr:uid="{1E554E99-14DB-4E82-B88E-9062FE625061}"/>
    <hyperlink ref="C101" location="'3.CC Trans-BB.alignment metrics'!A1" display="Halvårligt" xr:uid="{5D8EF71E-9094-4C5C-8709-4FDFC3FB62E4}"/>
    <hyperlink ref="C102" location="'4.CC Transition-toppollutcomp'!A1" display="Halvårligt" xr:uid="{E637AF96-E7A5-4BE9-907C-73CD637B90AE}"/>
    <hyperlink ref="C103" location="'5.CC Physical risk'!A1" display="Halvårligt" xr:uid="{E28F8D5A-C821-4575-8084-06D5D1714B2D}"/>
  </hyperlinks>
  <pageMargins left="0.7" right="0.7" top="0.75" bottom="0.75" header="0.3" footer="0.3"/>
  <pageSetup paperSize="9" scale="46" orientation="portrait" r:id="rId1"/>
  <colBreaks count="2" manualBreakCount="2">
    <brk id="4" max="143" man="1"/>
    <brk id="6"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8E1C6-FD18-4FE7-A844-12CCA56DFBCD}">
  <sheetPr>
    <tabColor theme="4" tint="0.39997558519241921"/>
  </sheetPr>
  <dimension ref="A2:D11"/>
  <sheetViews>
    <sheetView showGridLines="0" zoomScaleNormal="100" workbookViewId="0">
      <selection activeCell="B2" sqref="B2:C2"/>
    </sheetView>
  </sheetViews>
  <sheetFormatPr defaultColWidth="11.42578125" defaultRowHeight="15" x14ac:dyDescent="0.25"/>
  <cols>
    <col min="1" max="1" width="6.140625" customWidth="1"/>
    <col min="2" max="2" width="14.85546875" customWidth="1"/>
    <col min="3" max="3" width="13.140625" customWidth="1"/>
    <col min="4" max="4" width="95.85546875" customWidth="1"/>
  </cols>
  <sheetData>
    <row r="2" spans="1:4" x14ac:dyDescent="0.25">
      <c r="B2" s="3" t="s">
        <v>113</v>
      </c>
      <c r="C2" s="3" t="s">
        <v>185</v>
      </c>
    </row>
    <row r="3" spans="1:4" ht="18.75" x14ac:dyDescent="0.25">
      <c r="A3" s="3"/>
      <c r="B3" s="325" t="s">
        <v>197</v>
      </c>
      <c r="C3" s="329"/>
      <c r="D3" s="325"/>
    </row>
    <row r="4" spans="1:4" x14ac:dyDescent="0.25">
      <c r="B4" t="s">
        <v>187</v>
      </c>
    </row>
    <row r="7" spans="1:4" x14ac:dyDescent="0.25">
      <c r="B7" s="17" t="s">
        <v>188</v>
      </c>
      <c r="C7" s="17" t="s">
        <v>189</v>
      </c>
      <c r="D7" s="26" t="s">
        <v>190</v>
      </c>
    </row>
    <row r="8" spans="1:4" ht="30" x14ac:dyDescent="0.25">
      <c r="B8" s="17" t="s">
        <v>198</v>
      </c>
      <c r="C8" s="17" t="s">
        <v>192</v>
      </c>
      <c r="D8" s="26" t="s">
        <v>199</v>
      </c>
    </row>
    <row r="9" spans="1:4" ht="30" x14ac:dyDescent="0.25">
      <c r="B9" s="17" t="s">
        <v>200</v>
      </c>
      <c r="C9" s="17" t="s">
        <v>195</v>
      </c>
      <c r="D9" s="26" t="s">
        <v>201</v>
      </c>
    </row>
    <row r="10" spans="1:4" ht="30" x14ac:dyDescent="0.25">
      <c r="B10" s="17" t="s">
        <v>202</v>
      </c>
      <c r="C10" s="17" t="s">
        <v>203</v>
      </c>
      <c r="D10" s="26" t="s">
        <v>204</v>
      </c>
    </row>
    <row r="11" spans="1:4" s="14" customFormat="1" ht="30" x14ac:dyDescent="0.25">
      <c r="B11" s="5" t="s">
        <v>200</v>
      </c>
      <c r="C11" s="5" t="s">
        <v>205</v>
      </c>
      <c r="D11" s="6" t="s">
        <v>206</v>
      </c>
    </row>
  </sheetData>
  <pageMargins left="0.70866141732283472" right="0.70866141732283472" top="0.74803149606299213" bottom="0.74803149606299213" header="0.31496062992125984" footer="0.31496062992125984"/>
  <pageSetup paperSize="9" orientation="landscape" r:id="rId1"/>
  <headerFooter>
    <oddHeader>&amp;CDA
Bilag V</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786C4-464F-4966-B8EF-F1BD87A01B58}">
  <sheetPr>
    <tabColor theme="4" tint="0.39997558519241921"/>
    <pageSetUpPr fitToPage="1"/>
  </sheetPr>
  <dimension ref="B1:N19"/>
  <sheetViews>
    <sheetView showGridLines="0" zoomScaleNormal="100" workbookViewId="0"/>
  </sheetViews>
  <sheetFormatPr defaultColWidth="11.42578125" defaultRowHeight="15" x14ac:dyDescent="0.25"/>
  <cols>
    <col min="1" max="1" width="9.140625" style="428" customWidth="1"/>
    <col min="2" max="2" width="5" style="428" customWidth="1"/>
    <col min="3" max="3" width="37.85546875" style="428" customWidth="1"/>
    <col min="4" max="4" width="6.28515625" style="428" customWidth="1"/>
    <col min="5" max="5" width="7.140625" style="428" customWidth="1"/>
    <col min="6" max="6" width="8" style="428" customWidth="1"/>
    <col min="7" max="7" width="5.85546875" style="428" customWidth="1"/>
    <col min="8" max="8" width="9.85546875" style="428" customWidth="1"/>
    <col min="9" max="9" width="12.28515625" style="428" customWidth="1"/>
    <col min="10" max="10" width="13.140625" style="428" customWidth="1"/>
    <col min="11" max="11" width="21.42578125" style="428" customWidth="1"/>
    <col min="12" max="12" width="21" style="428" customWidth="1"/>
    <col min="13" max="13" width="19.5703125" style="428" customWidth="1"/>
    <col min="14" max="16384" width="11.42578125" style="428"/>
  </cols>
  <sheetData>
    <row r="1" spans="2:14" x14ac:dyDescent="0.25">
      <c r="B1" s="3" t="s">
        <v>113</v>
      </c>
      <c r="D1" s="3" t="s">
        <v>5</v>
      </c>
    </row>
    <row r="2" spans="2:14" ht="18.75" x14ac:dyDescent="0.3">
      <c r="B2" s="628" t="s">
        <v>10</v>
      </c>
      <c r="C2" s="413"/>
      <c r="D2" s="413"/>
      <c r="E2" s="413"/>
      <c r="F2" s="413"/>
      <c r="G2" s="413"/>
      <c r="H2" s="413"/>
      <c r="I2" s="413"/>
      <c r="J2" s="413"/>
      <c r="K2" s="413"/>
      <c r="L2" s="413"/>
      <c r="M2" s="413"/>
    </row>
    <row r="3" spans="2:14" x14ac:dyDescent="0.25">
      <c r="B3" s="22" t="s">
        <v>207</v>
      </c>
      <c r="D3"/>
      <c r="E3"/>
      <c r="F3"/>
      <c r="G3"/>
      <c r="H3"/>
      <c r="I3"/>
      <c r="J3"/>
      <c r="K3"/>
      <c r="L3"/>
      <c r="M3"/>
    </row>
    <row r="4" spans="2:14" x14ac:dyDescent="0.25">
      <c r="B4" s="48"/>
      <c r="C4"/>
      <c r="D4"/>
      <c r="E4"/>
      <c r="F4"/>
      <c r="G4"/>
      <c r="H4"/>
      <c r="I4"/>
      <c r="J4"/>
      <c r="K4"/>
      <c r="L4"/>
      <c r="M4"/>
    </row>
    <row r="5" spans="2:14" x14ac:dyDescent="0.25">
      <c r="B5" s="456"/>
      <c r="C5" s="398"/>
      <c r="D5" s="17" t="s">
        <v>114</v>
      </c>
      <c r="E5" s="17" t="s">
        <v>115</v>
      </c>
      <c r="F5" s="17" t="s">
        <v>116</v>
      </c>
      <c r="G5" s="17" t="s">
        <v>127</v>
      </c>
      <c r="H5" s="17" t="s">
        <v>128</v>
      </c>
      <c r="I5" s="629" t="s">
        <v>208</v>
      </c>
      <c r="J5" s="629" t="s">
        <v>209</v>
      </c>
      <c r="K5" s="17" t="s">
        <v>129</v>
      </c>
      <c r="L5" s="17" t="s">
        <v>130</v>
      </c>
      <c r="M5" s="17" t="s">
        <v>210</v>
      </c>
      <c r="N5" s="9"/>
    </row>
    <row r="6" spans="2:14" ht="54.75" customHeight="1" x14ac:dyDescent="0.25">
      <c r="B6" s="456"/>
      <c r="C6" s="398"/>
      <c r="D6" s="1080" t="s">
        <v>211</v>
      </c>
      <c r="E6" s="1081"/>
      <c r="F6" s="1081"/>
      <c r="G6" s="1081"/>
      <c r="H6" s="1082"/>
      <c r="I6" s="1083" t="s">
        <v>212</v>
      </c>
      <c r="J6" s="1084"/>
      <c r="K6" s="1085" t="s">
        <v>213</v>
      </c>
      <c r="L6" s="630"/>
      <c r="M6" s="631"/>
      <c r="N6" s="9"/>
    </row>
    <row r="7" spans="2:14" ht="90" x14ac:dyDescent="0.25">
      <c r="B7" s="456"/>
      <c r="C7" s="632" t="s">
        <v>214</v>
      </c>
      <c r="D7" s="17" t="s">
        <v>146</v>
      </c>
      <c r="E7" s="17" t="s">
        <v>215</v>
      </c>
      <c r="F7" s="17" t="s">
        <v>216</v>
      </c>
      <c r="G7" s="17" t="s">
        <v>217</v>
      </c>
      <c r="H7" s="17" t="s">
        <v>218</v>
      </c>
      <c r="I7" s="629" t="s">
        <v>219</v>
      </c>
      <c r="J7" s="629" t="s">
        <v>220</v>
      </c>
      <c r="K7" s="1086"/>
      <c r="L7" s="629" t="s">
        <v>221</v>
      </c>
      <c r="M7" s="629" t="s">
        <v>222</v>
      </c>
      <c r="N7" s="9"/>
    </row>
    <row r="8" spans="2:14" x14ac:dyDescent="0.25">
      <c r="B8" s="457">
        <v>1</v>
      </c>
      <c r="C8" s="632" t="s">
        <v>223</v>
      </c>
      <c r="D8" s="17"/>
      <c r="E8" s="17"/>
      <c r="F8" s="17"/>
      <c r="G8" s="17"/>
      <c r="H8" s="17"/>
      <c r="I8" s="633"/>
      <c r="J8" s="633"/>
      <c r="K8" s="151"/>
      <c r="L8" s="17"/>
      <c r="M8" s="17"/>
      <c r="N8" s="9"/>
    </row>
    <row r="9" spans="2:14" x14ac:dyDescent="0.25">
      <c r="B9" s="458">
        <v>2</v>
      </c>
      <c r="C9" s="634" t="s">
        <v>119</v>
      </c>
      <c r="D9" s="635"/>
      <c r="E9" s="635"/>
      <c r="F9" s="635"/>
      <c r="G9" s="635"/>
      <c r="H9" s="635"/>
      <c r="I9" s="636"/>
      <c r="J9" s="636"/>
      <c r="K9" s="637"/>
      <c r="L9" s="635"/>
      <c r="M9" s="635"/>
      <c r="N9" s="9"/>
    </row>
    <row r="10" spans="2:14" x14ac:dyDescent="0.25">
      <c r="B10" s="457">
        <v>3</v>
      </c>
      <c r="C10" s="148" t="s">
        <v>224</v>
      </c>
      <c r="D10" s="638"/>
      <c r="E10" s="638"/>
      <c r="F10" s="638"/>
      <c r="G10" s="638"/>
      <c r="H10" s="638"/>
      <c r="I10" s="639"/>
      <c r="J10" s="639"/>
      <c r="K10" s="638"/>
      <c r="L10" s="638"/>
      <c r="M10" s="638"/>
      <c r="N10" s="9"/>
    </row>
    <row r="11" spans="2:14" x14ac:dyDescent="0.25">
      <c r="B11" s="457">
        <v>4</v>
      </c>
      <c r="C11" s="148" t="s">
        <v>225</v>
      </c>
      <c r="D11" s="638"/>
      <c r="E11" s="638"/>
      <c r="F11" s="638"/>
      <c r="G11" s="638"/>
      <c r="H11" s="638"/>
      <c r="I11" s="639"/>
      <c r="J11" s="639"/>
      <c r="K11" s="638"/>
      <c r="L11" s="638"/>
      <c r="M11" s="638"/>
      <c r="N11" s="9"/>
    </row>
    <row r="12" spans="2:14" x14ac:dyDescent="0.25">
      <c r="B12" s="457">
        <v>5</v>
      </c>
      <c r="C12" s="148" t="s">
        <v>226</v>
      </c>
      <c r="D12" s="638"/>
      <c r="E12" s="638"/>
      <c r="F12" s="638"/>
      <c r="G12" s="638"/>
      <c r="H12" s="638"/>
      <c r="I12" s="639"/>
      <c r="J12" s="639"/>
      <c r="K12" s="638"/>
      <c r="L12" s="638"/>
      <c r="M12" s="638"/>
      <c r="N12" s="9"/>
    </row>
    <row r="13" spans="2:14" x14ac:dyDescent="0.25">
      <c r="B13" s="457">
        <v>6</v>
      </c>
      <c r="C13" s="148" t="s">
        <v>227</v>
      </c>
      <c r="D13" s="638"/>
      <c r="E13" s="638"/>
      <c r="F13" s="638"/>
      <c r="G13" s="638"/>
      <c r="H13" s="638"/>
      <c r="I13" s="639"/>
      <c r="J13" s="639"/>
      <c r="K13" s="638"/>
      <c r="L13" s="638"/>
      <c r="M13" s="638"/>
      <c r="N13" s="9"/>
    </row>
    <row r="14" spans="2:14" x14ac:dyDescent="0.25">
      <c r="B14" s="457">
        <v>7</v>
      </c>
      <c r="C14" s="148" t="s">
        <v>228</v>
      </c>
      <c r="D14" s="638"/>
      <c r="E14" s="638"/>
      <c r="F14" s="638"/>
      <c r="G14" s="638"/>
      <c r="H14" s="638"/>
      <c r="I14" s="639"/>
      <c r="J14" s="639"/>
      <c r="K14" s="638"/>
      <c r="L14" s="638"/>
      <c r="M14" s="638"/>
      <c r="N14" s="9"/>
    </row>
    <row r="15" spans="2:14" x14ac:dyDescent="0.25">
      <c r="B15" s="459">
        <v>8</v>
      </c>
      <c r="C15" s="634" t="s">
        <v>119</v>
      </c>
      <c r="D15" s="640"/>
      <c r="E15" s="640"/>
      <c r="F15" s="640"/>
      <c r="G15" s="640"/>
      <c r="H15" s="640"/>
      <c r="I15" s="640"/>
      <c r="J15" s="640"/>
      <c r="K15" s="641"/>
      <c r="L15" s="640"/>
      <c r="M15" s="640"/>
      <c r="N15" s="9"/>
    </row>
    <row r="16" spans="2:14" x14ac:dyDescent="0.25">
      <c r="B16" s="459">
        <v>9</v>
      </c>
      <c r="C16" s="634" t="s">
        <v>119</v>
      </c>
      <c r="D16" s="640"/>
      <c r="E16" s="640"/>
      <c r="F16" s="640"/>
      <c r="G16" s="640"/>
      <c r="H16" s="640"/>
      <c r="I16" s="640"/>
      <c r="J16" s="640"/>
      <c r="K16" s="641"/>
      <c r="L16" s="640"/>
      <c r="M16" s="640"/>
      <c r="N16" s="9"/>
    </row>
    <row r="17" spans="2:14" ht="30" x14ac:dyDescent="0.25">
      <c r="B17" s="457">
        <v>10</v>
      </c>
      <c r="C17" s="148" t="s">
        <v>229</v>
      </c>
      <c r="D17" s="638"/>
      <c r="E17" s="638"/>
      <c r="F17" s="638"/>
      <c r="G17" s="638"/>
      <c r="H17" s="638"/>
      <c r="I17" s="639"/>
      <c r="J17" s="639"/>
      <c r="K17" s="638"/>
      <c r="L17" s="638"/>
      <c r="M17" s="638"/>
      <c r="N17" s="9"/>
    </row>
    <row r="18" spans="2:14" x14ac:dyDescent="0.25">
      <c r="B18" s="459">
        <v>11</v>
      </c>
      <c r="C18" s="634" t="s">
        <v>119</v>
      </c>
      <c r="D18" s="640"/>
      <c r="E18" s="640"/>
      <c r="F18" s="640"/>
      <c r="G18" s="640"/>
      <c r="H18" s="640"/>
      <c r="I18" s="640"/>
      <c r="J18" s="640"/>
      <c r="K18" s="641"/>
      <c r="L18" s="640"/>
      <c r="M18" s="640"/>
      <c r="N18" s="9"/>
    </row>
    <row r="19" spans="2:14" ht="30" x14ac:dyDescent="0.25">
      <c r="B19" s="457">
        <v>12</v>
      </c>
      <c r="C19" s="642" t="s">
        <v>230</v>
      </c>
      <c r="D19" s="643"/>
      <c r="E19" s="643"/>
      <c r="F19" s="643"/>
      <c r="G19" s="643"/>
      <c r="H19" s="643"/>
      <c r="I19" s="643"/>
      <c r="J19" s="643"/>
      <c r="K19" s="644">
        <v>23.451292364263399</v>
      </c>
      <c r="L19" s="645"/>
      <c r="M19" s="645"/>
      <c r="N19" s="9"/>
    </row>
  </sheetData>
  <mergeCells count="3">
    <mergeCell ref="D6:H6"/>
    <mergeCell ref="I6:J6"/>
    <mergeCell ref="K6:K7"/>
  </mergeCells>
  <pageMargins left="0.70866141732283472" right="0.70866141732283472" top="0.74803149606299213" bottom="0.74803149606299213" header="0.31496062992125984" footer="0.31496062992125984"/>
  <pageSetup paperSize="9" scale="74" orientation="landscape" r:id="rId1"/>
  <headerFooter>
    <oddHeader>&amp;CDA
Bilag 5</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BD374-C822-40D1-984C-AE7003826B88}">
  <sheetPr>
    <tabColor theme="4" tint="-0.249977111117893"/>
  </sheetPr>
  <dimension ref="A1:I126"/>
  <sheetViews>
    <sheetView showGridLines="0" zoomScaleNormal="100" zoomScalePageLayoutView="130" workbookViewId="0"/>
  </sheetViews>
  <sheetFormatPr defaultColWidth="9" defaultRowHeight="15" x14ac:dyDescent="0.25"/>
  <cols>
    <col min="1" max="1" width="9.140625" style="428" customWidth="1"/>
    <col min="2" max="2" width="10.85546875" style="428" customWidth="1"/>
    <col min="3" max="3" width="61.28515625" style="428" customWidth="1"/>
    <col min="4" max="4" width="20.42578125" style="428" customWidth="1"/>
    <col min="5" max="5" width="57" style="428" customWidth="1"/>
    <col min="6" max="16384" width="9" style="428"/>
  </cols>
  <sheetData>
    <row r="1" spans="2:9" x14ac:dyDescent="0.25">
      <c r="B1" s="3" t="s">
        <v>113</v>
      </c>
      <c r="C1" s="3" t="s">
        <v>1176</v>
      </c>
    </row>
    <row r="2" spans="2:9" ht="18.75" x14ac:dyDescent="0.3">
      <c r="B2" s="626" t="s">
        <v>11</v>
      </c>
      <c r="C2" s="455"/>
      <c r="D2" s="455"/>
      <c r="E2" s="455"/>
    </row>
    <row r="3" spans="2:9" ht="18.75" x14ac:dyDescent="0.3">
      <c r="B3" s="25"/>
    </row>
    <row r="4" spans="2:9" ht="18.75" x14ac:dyDescent="0.3">
      <c r="B4" s="25"/>
    </row>
    <row r="5" spans="2:9" customFormat="1" x14ac:dyDescent="0.25">
      <c r="D5" s="408" t="s">
        <v>1324</v>
      </c>
      <c r="E5" s="408" t="s">
        <v>1325</v>
      </c>
    </row>
    <row r="6" spans="2:9" customFormat="1" ht="30" x14ac:dyDescent="0.25">
      <c r="D6" s="408" t="s">
        <v>1326</v>
      </c>
      <c r="E6" s="408" t="s">
        <v>231</v>
      </c>
    </row>
    <row r="7" spans="2:9" customFormat="1" x14ac:dyDescent="0.25">
      <c r="B7" s="1093" t="s">
        <v>1327</v>
      </c>
      <c r="C7" s="1094"/>
      <c r="D7" s="1094"/>
      <c r="E7" s="1095"/>
    </row>
    <row r="8" spans="2:9" customFormat="1" x14ac:dyDescent="0.25">
      <c r="B8" s="888">
        <v>1</v>
      </c>
      <c r="C8" s="889" t="s">
        <v>1328</v>
      </c>
      <c r="D8" s="890">
        <v>569.964023</v>
      </c>
      <c r="E8" s="891"/>
    </row>
    <row r="9" spans="2:9" customFormat="1" x14ac:dyDescent="0.25">
      <c r="B9" s="888"/>
      <c r="C9" s="889" t="s">
        <v>1329</v>
      </c>
      <c r="D9" s="890"/>
      <c r="E9" s="892"/>
    </row>
    <row r="10" spans="2:9" customFormat="1" x14ac:dyDescent="0.25">
      <c r="B10" s="888"/>
      <c r="C10" s="889" t="s">
        <v>1330</v>
      </c>
      <c r="D10" s="890"/>
      <c r="E10" s="892"/>
    </row>
    <row r="11" spans="2:9" customFormat="1" x14ac:dyDescent="0.25">
      <c r="B11" s="888"/>
      <c r="C11" s="889" t="s">
        <v>1331</v>
      </c>
      <c r="D11" s="890"/>
      <c r="E11" s="892"/>
    </row>
    <row r="12" spans="2:9" customFormat="1" x14ac:dyDescent="0.25">
      <c r="B12" s="888">
        <v>2</v>
      </c>
      <c r="C12" s="889" t="s">
        <v>1332</v>
      </c>
      <c r="D12" s="890">
        <v>13844.64637244</v>
      </c>
      <c r="E12" s="892"/>
    </row>
    <row r="13" spans="2:9" customFormat="1" x14ac:dyDescent="0.25">
      <c r="B13" s="888">
        <v>3</v>
      </c>
      <c r="C13" s="889" t="s">
        <v>1333</v>
      </c>
      <c r="D13" s="890">
        <v>2503.0457996499999</v>
      </c>
      <c r="E13" s="892"/>
      <c r="I13" s="44"/>
    </row>
    <row r="14" spans="2:9" customFormat="1" x14ac:dyDescent="0.25">
      <c r="B14" s="888" t="s">
        <v>1334</v>
      </c>
      <c r="C14" s="889" t="s">
        <v>1335</v>
      </c>
      <c r="D14" s="890"/>
      <c r="E14" s="892"/>
    </row>
    <row r="15" spans="2:9" customFormat="1" ht="36" x14ac:dyDescent="0.25">
      <c r="B15" s="888">
        <v>4</v>
      </c>
      <c r="C15" s="889" t="s">
        <v>1336</v>
      </c>
      <c r="D15" s="890"/>
      <c r="E15" s="892"/>
    </row>
    <row r="16" spans="2:9" customFormat="1" ht="24" x14ac:dyDescent="0.25">
      <c r="B16" s="888">
        <v>5</v>
      </c>
      <c r="C16" s="889" t="s">
        <v>1337</v>
      </c>
      <c r="D16" s="890"/>
      <c r="E16" s="892"/>
    </row>
    <row r="17" spans="2:5" customFormat="1" ht="24" x14ac:dyDescent="0.25">
      <c r="B17" s="888" t="s">
        <v>1338</v>
      </c>
      <c r="C17" s="889" t="s">
        <v>1339</v>
      </c>
      <c r="D17" s="890"/>
      <c r="E17" s="892"/>
    </row>
    <row r="18" spans="2:5" customFormat="1" x14ac:dyDescent="0.25">
      <c r="B18" s="893">
        <v>6</v>
      </c>
      <c r="C18" s="894" t="s">
        <v>1340</v>
      </c>
      <c r="D18" s="895">
        <v>16917.65619509</v>
      </c>
      <c r="E18" s="896"/>
    </row>
    <row r="19" spans="2:5" customFormat="1" x14ac:dyDescent="0.25">
      <c r="B19" s="1090" t="s">
        <v>1341</v>
      </c>
      <c r="C19" s="1091"/>
      <c r="D19" s="1091"/>
      <c r="E19" s="1092"/>
    </row>
    <row r="20" spans="2:5" customFormat="1" x14ac:dyDescent="0.25">
      <c r="B20" s="888">
        <v>7</v>
      </c>
      <c r="C20" s="897" t="s">
        <v>1342</v>
      </c>
      <c r="D20" s="898">
        <v>-311.94013661999998</v>
      </c>
      <c r="E20" s="892"/>
    </row>
    <row r="21" spans="2:5" customFormat="1" ht="24" x14ac:dyDescent="0.25">
      <c r="B21" s="888">
        <v>8</v>
      </c>
      <c r="C21" s="897" t="s">
        <v>1343</v>
      </c>
      <c r="D21" s="898"/>
      <c r="E21" s="891"/>
    </row>
    <row r="22" spans="2:5" customFormat="1" x14ac:dyDescent="0.25">
      <c r="B22" s="888">
        <v>9</v>
      </c>
      <c r="C22" s="897" t="s">
        <v>1344</v>
      </c>
      <c r="D22" s="898"/>
      <c r="E22" s="892"/>
    </row>
    <row r="23" spans="2:5" customFormat="1" ht="48" x14ac:dyDescent="0.25">
      <c r="B23" s="888">
        <v>10</v>
      </c>
      <c r="C23" s="897" t="s">
        <v>1345</v>
      </c>
      <c r="D23" s="898"/>
      <c r="E23" s="892"/>
    </row>
    <row r="24" spans="2:5" customFormat="1" ht="36" x14ac:dyDescent="0.25">
      <c r="B24" s="888">
        <v>11</v>
      </c>
      <c r="C24" s="897" t="s">
        <v>1346</v>
      </c>
      <c r="D24" s="898"/>
      <c r="E24" s="892"/>
    </row>
    <row r="25" spans="2:5" customFormat="1" x14ac:dyDescent="0.25">
      <c r="B25" s="888">
        <v>12</v>
      </c>
      <c r="C25" s="897" t="s">
        <v>1347</v>
      </c>
      <c r="D25" s="898">
        <v>-143.115261</v>
      </c>
      <c r="E25" s="892"/>
    </row>
    <row r="26" spans="2:5" customFormat="1" ht="24" x14ac:dyDescent="0.25">
      <c r="B26" s="888">
        <v>13</v>
      </c>
      <c r="C26" s="897" t="s">
        <v>1348</v>
      </c>
      <c r="D26" s="898"/>
      <c r="E26" s="892"/>
    </row>
    <row r="27" spans="2:5" customFormat="1" ht="24" x14ac:dyDescent="0.25">
      <c r="B27" s="888">
        <v>14</v>
      </c>
      <c r="C27" s="897" t="s">
        <v>1349</v>
      </c>
      <c r="D27" s="898"/>
      <c r="E27" s="892"/>
    </row>
    <row r="28" spans="2:5" customFormat="1" x14ac:dyDescent="0.25">
      <c r="B28" s="888">
        <v>15</v>
      </c>
      <c r="C28" s="897" t="s">
        <v>1350</v>
      </c>
      <c r="D28" s="898"/>
      <c r="E28" s="892"/>
    </row>
    <row r="29" spans="2:5" customFormat="1" ht="24" x14ac:dyDescent="0.25">
      <c r="B29" s="888">
        <v>16</v>
      </c>
      <c r="C29" s="897" t="s">
        <v>1351</v>
      </c>
      <c r="D29" s="898">
        <v>-46.122083000000003</v>
      </c>
      <c r="E29" s="892"/>
    </row>
    <row r="30" spans="2:5" customFormat="1" ht="60" x14ac:dyDescent="0.25">
      <c r="B30" s="888">
        <v>17</v>
      </c>
      <c r="C30" s="897" t="s">
        <v>1352</v>
      </c>
      <c r="D30" s="898"/>
      <c r="E30" s="892"/>
    </row>
    <row r="31" spans="2:5" customFormat="1" ht="60" x14ac:dyDescent="0.25">
      <c r="B31" s="888">
        <v>18</v>
      </c>
      <c r="C31" s="897" t="s">
        <v>1353</v>
      </c>
      <c r="D31" s="898"/>
      <c r="E31" s="892"/>
    </row>
    <row r="32" spans="2:5" customFormat="1" ht="60" x14ac:dyDescent="0.25">
      <c r="B32" s="888">
        <v>19</v>
      </c>
      <c r="C32" s="897" t="s">
        <v>1354</v>
      </c>
      <c r="D32" s="898"/>
      <c r="E32" s="892"/>
    </row>
    <row r="33" spans="2:6" customFormat="1" x14ac:dyDescent="0.25">
      <c r="B33" s="888">
        <v>20</v>
      </c>
      <c r="C33" s="897" t="s">
        <v>1355</v>
      </c>
      <c r="D33" s="898"/>
      <c r="E33" s="892"/>
    </row>
    <row r="34" spans="2:6" customFormat="1" ht="36" x14ac:dyDescent="0.25">
      <c r="B34" s="888" t="s">
        <v>1356</v>
      </c>
      <c r="C34" s="897" t="s">
        <v>1357</v>
      </c>
      <c r="D34" s="898"/>
      <c r="E34" s="892"/>
    </row>
    <row r="35" spans="2:6" customFormat="1" ht="24" x14ac:dyDescent="0.25">
      <c r="B35" s="888" t="s">
        <v>1358</v>
      </c>
      <c r="C35" s="897" t="s">
        <v>1359</v>
      </c>
      <c r="D35" s="898"/>
      <c r="E35" s="892"/>
    </row>
    <row r="36" spans="2:6" customFormat="1" x14ac:dyDescent="0.25">
      <c r="B36" s="888" t="s">
        <v>1360</v>
      </c>
      <c r="C36" s="892" t="s">
        <v>1361</v>
      </c>
      <c r="D36" s="898"/>
      <c r="E36" s="892"/>
    </row>
    <row r="37" spans="2:6" customFormat="1" x14ac:dyDescent="0.25">
      <c r="B37" s="888" t="s">
        <v>1362</v>
      </c>
      <c r="C37" s="897" t="s">
        <v>1363</v>
      </c>
      <c r="D37" s="898"/>
      <c r="E37" s="892"/>
    </row>
    <row r="38" spans="2:6" customFormat="1" ht="36" x14ac:dyDescent="0.25">
      <c r="B38" s="888">
        <v>21</v>
      </c>
      <c r="C38" s="897" t="s">
        <v>1364</v>
      </c>
      <c r="D38" s="898"/>
      <c r="E38" s="892"/>
    </row>
    <row r="39" spans="2:6" customFormat="1" x14ac:dyDescent="0.25">
      <c r="B39" s="888">
        <v>22</v>
      </c>
      <c r="C39" s="897" t="s">
        <v>1365</v>
      </c>
      <c r="D39" s="898"/>
      <c r="E39" s="892"/>
    </row>
    <row r="40" spans="2:6" customFormat="1" ht="36" x14ac:dyDescent="0.25">
      <c r="B40" s="888">
        <v>23</v>
      </c>
      <c r="C40" s="897" t="s">
        <v>1366</v>
      </c>
      <c r="D40" s="898"/>
      <c r="E40" s="892"/>
    </row>
    <row r="41" spans="2:6" customFormat="1" x14ac:dyDescent="0.25">
      <c r="B41" s="888">
        <v>24</v>
      </c>
      <c r="C41" s="897" t="s">
        <v>1355</v>
      </c>
      <c r="D41" s="898"/>
      <c r="E41" s="892"/>
    </row>
    <row r="42" spans="2:6" customFormat="1" x14ac:dyDescent="0.25">
      <c r="B42" s="888">
        <v>25</v>
      </c>
      <c r="C42" s="897" t="s">
        <v>1367</v>
      </c>
      <c r="D42" s="898"/>
      <c r="E42" s="892"/>
    </row>
    <row r="43" spans="2:6" customFormat="1" x14ac:dyDescent="0.25">
      <c r="B43" s="888" t="s">
        <v>1368</v>
      </c>
      <c r="C43" s="897" t="s">
        <v>1369</v>
      </c>
      <c r="D43" s="898"/>
      <c r="E43" s="892"/>
    </row>
    <row r="44" spans="2:6" customFormat="1" ht="48" x14ac:dyDescent="0.25">
      <c r="B44" s="888" t="s">
        <v>1370</v>
      </c>
      <c r="C44" s="897" t="s">
        <v>1371</v>
      </c>
      <c r="D44" s="898"/>
      <c r="E44" s="892"/>
    </row>
    <row r="45" spans="2:6" customFormat="1" x14ac:dyDescent="0.25">
      <c r="B45" s="888">
        <v>26</v>
      </c>
      <c r="C45" s="897" t="s">
        <v>1355</v>
      </c>
      <c r="D45" s="898"/>
      <c r="E45" s="892"/>
    </row>
    <row r="46" spans="2:6" customFormat="1" ht="24" x14ac:dyDescent="0.25">
      <c r="B46" s="888">
        <v>27</v>
      </c>
      <c r="C46" s="897" t="s">
        <v>1372</v>
      </c>
      <c r="D46" s="898"/>
      <c r="E46" s="892"/>
      <c r="F46" s="46"/>
    </row>
    <row r="47" spans="2:6" customFormat="1" x14ac:dyDescent="0.25">
      <c r="B47" s="888" t="s">
        <v>1373</v>
      </c>
      <c r="C47" s="897" t="s">
        <v>1374</v>
      </c>
      <c r="D47" s="898">
        <v>-30.384</v>
      </c>
      <c r="E47" s="892"/>
      <c r="F47" s="46"/>
    </row>
    <row r="48" spans="2:6" customFormat="1" x14ac:dyDescent="0.25">
      <c r="B48" s="888">
        <v>28</v>
      </c>
      <c r="C48" s="899" t="s">
        <v>1375</v>
      </c>
      <c r="D48" s="898">
        <v>-531.56148062</v>
      </c>
      <c r="E48" s="892"/>
    </row>
    <row r="49" spans="2:5" customFormat="1" x14ac:dyDescent="0.25">
      <c r="B49" s="888">
        <v>29</v>
      </c>
      <c r="C49" s="899" t="s">
        <v>1376</v>
      </c>
      <c r="D49" s="900">
        <v>16386.09471447</v>
      </c>
      <c r="E49" s="892"/>
    </row>
    <row r="50" spans="2:5" customFormat="1" x14ac:dyDescent="0.25">
      <c r="B50" s="1090" t="s">
        <v>1377</v>
      </c>
      <c r="C50" s="1091"/>
      <c r="D50" s="1091"/>
      <c r="E50" s="1092"/>
    </row>
    <row r="51" spans="2:5" customFormat="1" x14ac:dyDescent="0.25">
      <c r="B51" s="888">
        <v>30</v>
      </c>
      <c r="C51" s="897" t="s">
        <v>1378</v>
      </c>
      <c r="D51" s="901"/>
      <c r="E51" s="891"/>
    </row>
    <row r="52" spans="2:5" customFormat="1" ht="24" x14ac:dyDescent="0.25">
      <c r="B52" s="888">
        <v>31</v>
      </c>
      <c r="C52" s="897" t="s">
        <v>1379</v>
      </c>
      <c r="D52" s="901"/>
      <c r="E52" s="892"/>
    </row>
    <row r="53" spans="2:5" customFormat="1" ht="24" x14ac:dyDescent="0.25">
      <c r="B53" s="888">
        <v>32</v>
      </c>
      <c r="C53" s="897" t="s">
        <v>1380</v>
      </c>
      <c r="D53" s="901"/>
      <c r="E53" s="892"/>
    </row>
    <row r="54" spans="2:5" customFormat="1" ht="36" x14ac:dyDescent="0.25">
      <c r="B54" s="888">
        <v>33</v>
      </c>
      <c r="C54" s="897" t="s">
        <v>1381</v>
      </c>
      <c r="D54" s="901"/>
      <c r="E54" s="892"/>
    </row>
    <row r="55" spans="2:5" s="14" customFormat="1" ht="24" x14ac:dyDescent="0.25">
      <c r="B55" s="888" t="s">
        <v>1382</v>
      </c>
      <c r="C55" s="897" t="s">
        <v>1383</v>
      </c>
      <c r="D55" s="901"/>
      <c r="E55" s="892"/>
    </row>
    <row r="56" spans="2:5" s="14" customFormat="1" ht="24" x14ac:dyDescent="0.25">
      <c r="B56" s="888" t="s">
        <v>1384</v>
      </c>
      <c r="C56" s="897" t="s">
        <v>1385</v>
      </c>
      <c r="D56" s="901"/>
      <c r="E56" s="892"/>
    </row>
    <row r="57" spans="2:5" customFormat="1" ht="36" x14ac:dyDescent="0.25">
      <c r="B57" s="888">
        <v>34</v>
      </c>
      <c r="C57" s="897" t="s">
        <v>1386</v>
      </c>
      <c r="D57" s="901"/>
      <c r="E57" s="892"/>
    </row>
    <row r="58" spans="2:5" customFormat="1" x14ac:dyDescent="0.25">
      <c r="B58" s="888">
        <v>35</v>
      </c>
      <c r="C58" s="897" t="s">
        <v>1387</v>
      </c>
      <c r="D58" s="901"/>
      <c r="E58" s="892"/>
    </row>
    <row r="59" spans="2:5" customFormat="1" x14ac:dyDescent="0.25">
      <c r="B59" s="893">
        <v>36</v>
      </c>
      <c r="C59" s="899" t="s">
        <v>1388</v>
      </c>
      <c r="D59" s="902"/>
      <c r="E59" s="892"/>
    </row>
    <row r="60" spans="2:5" customFormat="1" x14ac:dyDescent="0.25">
      <c r="B60" s="1090" t="s">
        <v>1389</v>
      </c>
      <c r="C60" s="1091"/>
      <c r="D60" s="1091"/>
      <c r="E60" s="1092"/>
    </row>
    <row r="61" spans="2:5" customFormat="1" ht="24" x14ac:dyDescent="0.25">
      <c r="B61" s="888">
        <v>37</v>
      </c>
      <c r="C61" s="897" t="s">
        <v>1390</v>
      </c>
      <c r="D61" s="901"/>
      <c r="E61" s="892"/>
    </row>
    <row r="62" spans="2:5" customFormat="1" ht="60" x14ac:dyDescent="0.25">
      <c r="B62" s="888">
        <v>38</v>
      </c>
      <c r="C62" s="897" t="s">
        <v>1391</v>
      </c>
      <c r="D62" s="901"/>
      <c r="E62" s="892"/>
    </row>
    <row r="63" spans="2:5" customFormat="1" ht="60" x14ac:dyDescent="0.25">
      <c r="B63" s="888">
        <v>39</v>
      </c>
      <c r="C63" s="897" t="s">
        <v>1392</v>
      </c>
      <c r="D63" s="901"/>
      <c r="E63" s="892"/>
    </row>
    <row r="64" spans="2:5" customFormat="1" ht="48" x14ac:dyDescent="0.25">
      <c r="B64" s="888">
        <v>40</v>
      </c>
      <c r="C64" s="897" t="s">
        <v>1393</v>
      </c>
      <c r="D64" s="901"/>
      <c r="E64" s="892"/>
    </row>
    <row r="65" spans="1:5" customFormat="1" x14ac:dyDescent="0.25">
      <c r="B65" s="888">
        <v>41</v>
      </c>
      <c r="C65" s="897" t="s">
        <v>1355</v>
      </c>
      <c r="D65" s="901"/>
      <c r="E65" s="892"/>
    </row>
    <row r="66" spans="1:5" customFormat="1" ht="17.100000000000001" customHeight="1" x14ac:dyDescent="0.25">
      <c r="B66" s="888">
        <v>42</v>
      </c>
      <c r="C66" s="897" t="s">
        <v>1394</v>
      </c>
      <c r="D66" s="901"/>
      <c r="E66" s="892"/>
    </row>
    <row r="67" spans="1:5" customFormat="1" x14ac:dyDescent="0.25">
      <c r="B67" s="888" t="s">
        <v>1395</v>
      </c>
      <c r="C67" s="897" t="s">
        <v>1396</v>
      </c>
      <c r="D67" s="901"/>
      <c r="E67" s="892"/>
    </row>
    <row r="68" spans="1:5" customFormat="1" x14ac:dyDescent="0.25">
      <c r="B68" s="893">
        <v>43</v>
      </c>
      <c r="C68" s="899" t="s">
        <v>1397</v>
      </c>
      <c r="D68" s="902"/>
      <c r="E68" s="892"/>
    </row>
    <row r="69" spans="1:5" customFormat="1" x14ac:dyDescent="0.25">
      <c r="B69" s="893">
        <v>44</v>
      </c>
      <c r="C69" s="899" t="s">
        <v>1398</v>
      </c>
      <c r="D69" s="902"/>
      <c r="E69" s="892"/>
    </row>
    <row r="70" spans="1:5" customFormat="1" x14ac:dyDescent="0.25">
      <c r="B70" s="893">
        <v>45</v>
      </c>
      <c r="C70" s="899" t="s">
        <v>1399</v>
      </c>
      <c r="D70" s="903">
        <v>16386.09471447</v>
      </c>
      <c r="E70" s="892"/>
    </row>
    <row r="71" spans="1:5" customFormat="1" x14ac:dyDescent="0.25">
      <c r="B71" s="1090" t="s">
        <v>1400</v>
      </c>
      <c r="C71" s="1091"/>
      <c r="D71" s="1091"/>
      <c r="E71" s="1092"/>
    </row>
    <row r="72" spans="1:5" customFormat="1" x14ac:dyDescent="0.25">
      <c r="B72" s="888">
        <v>46</v>
      </c>
      <c r="C72" s="897" t="s">
        <v>1401</v>
      </c>
      <c r="D72" s="904">
        <v>1714.68949333</v>
      </c>
      <c r="E72" s="892"/>
    </row>
    <row r="73" spans="1:5" customFormat="1" ht="36" x14ac:dyDescent="0.25">
      <c r="B73" s="888">
        <v>47</v>
      </c>
      <c r="C73" s="897" t="s">
        <v>1402</v>
      </c>
      <c r="D73" s="904"/>
      <c r="E73" s="892"/>
    </row>
    <row r="74" spans="1:5" s="14" customFormat="1" ht="24" x14ac:dyDescent="0.25">
      <c r="A74" s="3"/>
      <c r="B74" s="888" t="s">
        <v>1403</v>
      </c>
      <c r="C74" s="897" t="s">
        <v>1404</v>
      </c>
      <c r="D74" s="904"/>
      <c r="E74" s="892"/>
    </row>
    <row r="75" spans="1:5" s="14" customFormat="1" ht="24" x14ac:dyDescent="0.25">
      <c r="A75" s="3"/>
      <c r="B75" s="888" t="s">
        <v>1405</v>
      </c>
      <c r="C75" s="897" t="s">
        <v>1406</v>
      </c>
      <c r="D75" s="904"/>
      <c r="E75" s="892"/>
    </row>
    <row r="76" spans="1:5" customFormat="1" ht="48" x14ac:dyDescent="0.25">
      <c r="B76" s="888">
        <v>48</v>
      </c>
      <c r="C76" s="897" t="s">
        <v>1407</v>
      </c>
      <c r="D76" s="904"/>
      <c r="E76" s="892"/>
    </row>
    <row r="77" spans="1:5" customFormat="1" x14ac:dyDescent="0.25">
      <c r="B77" s="888">
        <v>49</v>
      </c>
      <c r="C77" s="897" t="s">
        <v>1408</v>
      </c>
      <c r="D77" s="904"/>
      <c r="E77" s="892"/>
    </row>
    <row r="78" spans="1:5" customFormat="1" x14ac:dyDescent="0.25">
      <c r="B78" s="888">
        <v>50</v>
      </c>
      <c r="C78" s="897" t="s">
        <v>1409</v>
      </c>
      <c r="D78" s="904"/>
      <c r="E78" s="892"/>
    </row>
    <row r="79" spans="1:5" customFormat="1" x14ac:dyDescent="0.25">
      <c r="B79" s="893">
        <v>51</v>
      </c>
      <c r="C79" s="899" t="s">
        <v>1410</v>
      </c>
      <c r="D79" s="903">
        <v>1714.68949333</v>
      </c>
      <c r="E79" s="896"/>
    </row>
    <row r="80" spans="1:5" customFormat="1" x14ac:dyDescent="0.25">
      <c r="B80" s="1090" t="s">
        <v>1411</v>
      </c>
      <c r="C80" s="1091"/>
      <c r="D80" s="1091"/>
      <c r="E80" s="1092"/>
    </row>
    <row r="81" spans="2:5" customFormat="1" ht="24" x14ac:dyDescent="0.25">
      <c r="B81" s="888">
        <v>52</v>
      </c>
      <c r="C81" s="897" t="s">
        <v>1412</v>
      </c>
      <c r="D81" s="904"/>
      <c r="E81" s="892"/>
    </row>
    <row r="82" spans="2:5" customFormat="1" ht="60" x14ac:dyDescent="0.25">
      <c r="B82" s="888">
        <v>53</v>
      </c>
      <c r="C82" s="897" t="s">
        <v>1413</v>
      </c>
      <c r="D82" s="904"/>
      <c r="E82" s="892"/>
    </row>
    <row r="83" spans="2:5" customFormat="1" ht="48" x14ac:dyDescent="0.25">
      <c r="B83" s="888">
        <v>54</v>
      </c>
      <c r="C83" s="897" t="s">
        <v>1414</v>
      </c>
      <c r="D83" s="904"/>
      <c r="E83" s="892"/>
    </row>
    <row r="84" spans="2:5" customFormat="1" x14ac:dyDescent="0.25">
      <c r="B84" s="888" t="s">
        <v>1415</v>
      </c>
      <c r="C84" s="897" t="s">
        <v>1355</v>
      </c>
      <c r="D84" s="904"/>
      <c r="E84" s="892"/>
    </row>
    <row r="85" spans="2:5" customFormat="1" ht="48" x14ac:dyDescent="0.25">
      <c r="B85" s="888">
        <v>55</v>
      </c>
      <c r="C85" s="897" t="s">
        <v>1416</v>
      </c>
      <c r="D85" s="904"/>
      <c r="E85" s="892"/>
    </row>
    <row r="86" spans="2:5" customFormat="1" x14ac:dyDescent="0.25">
      <c r="B86" s="888">
        <v>56</v>
      </c>
      <c r="C86" s="897" t="s">
        <v>1355</v>
      </c>
      <c r="D86" s="904"/>
      <c r="E86" s="892"/>
    </row>
    <row r="87" spans="2:5" customFormat="1" ht="24" x14ac:dyDescent="0.25">
      <c r="B87" s="888" t="s">
        <v>1417</v>
      </c>
      <c r="C87" s="892" t="s">
        <v>1418</v>
      </c>
      <c r="D87" s="903"/>
      <c r="E87" s="892"/>
    </row>
    <row r="88" spans="2:5" customFormat="1" x14ac:dyDescent="0.25">
      <c r="B88" s="888" t="s">
        <v>1419</v>
      </c>
      <c r="C88" s="892" t="s">
        <v>1420</v>
      </c>
      <c r="D88" s="903"/>
      <c r="E88" s="892"/>
    </row>
    <row r="89" spans="2:5" customFormat="1" x14ac:dyDescent="0.25">
      <c r="B89" s="893">
        <v>57</v>
      </c>
      <c r="C89" s="896" t="s">
        <v>1421</v>
      </c>
      <c r="D89" s="903"/>
      <c r="E89" s="892"/>
    </row>
    <row r="90" spans="2:5" customFormat="1" x14ac:dyDescent="0.25">
      <c r="B90" s="893">
        <v>58</v>
      </c>
      <c r="C90" s="896" t="s">
        <v>1422</v>
      </c>
      <c r="D90" s="903">
        <v>1714.68949333</v>
      </c>
      <c r="E90" s="892"/>
    </row>
    <row r="91" spans="2:5" customFormat="1" x14ac:dyDescent="0.25">
      <c r="B91" s="893">
        <v>59</v>
      </c>
      <c r="C91" s="896" t="s">
        <v>1423</v>
      </c>
      <c r="D91" s="903">
        <v>18100.784207799999</v>
      </c>
      <c r="E91" s="892"/>
    </row>
    <row r="92" spans="2:5" customFormat="1" x14ac:dyDescent="0.25">
      <c r="B92" s="893">
        <v>60</v>
      </c>
      <c r="C92" s="896" t="s">
        <v>1424</v>
      </c>
      <c r="D92" s="903">
        <v>78324.664909119994</v>
      </c>
      <c r="E92" s="896"/>
    </row>
    <row r="93" spans="2:5" customFormat="1" x14ac:dyDescent="0.25">
      <c r="B93" s="1090" t="s">
        <v>1425</v>
      </c>
      <c r="C93" s="1091"/>
      <c r="D93" s="1091"/>
      <c r="E93" s="1092"/>
    </row>
    <row r="94" spans="2:5" customFormat="1" x14ac:dyDescent="0.25">
      <c r="B94" s="888">
        <v>61</v>
      </c>
      <c r="C94" s="897" t="s">
        <v>1426</v>
      </c>
      <c r="D94" s="905">
        <v>0.2092</v>
      </c>
      <c r="E94" s="892"/>
    </row>
    <row r="95" spans="2:5" customFormat="1" x14ac:dyDescent="0.25">
      <c r="B95" s="888">
        <v>62</v>
      </c>
      <c r="C95" s="897" t="s">
        <v>1427</v>
      </c>
      <c r="D95" s="905">
        <v>0.2092</v>
      </c>
      <c r="E95" s="892"/>
    </row>
    <row r="96" spans="2:5" customFormat="1" x14ac:dyDescent="0.25">
      <c r="B96" s="888">
        <v>63</v>
      </c>
      <c r="C96" s="897" t="s">
        <v>1428</v>
      </c>
      <c r="D96" s="905">
        <v>0.2311</v>
      </c>
      <c r="E96" s="892"/>
    </row>
    <row r="97" spans="2:5" customFormat="1" ht="14.65" customHeight="1" x14ac:dyDescent="0.25">
      <c r="B97" s="888">
        <v>64</v>
      </c>
      <c r="C97" s="897" t="s">
        <v>1429</v>
      </c>
      <c r="D97" s="906">
        <v>0.12909999999999999</v>
      </c>
      <c r="E97" s="892"/>
    </row>
    <row r="98" spans="2:5" customFormat="1" ht="17.649999999999999" customHeight="1" x14ac:dyDescent="0.25">
      <c r="B98" s="888">
        <v>65</v>
      </c>
      <c r="C98" s="892" t="s">
        <v>1430</v>
      </c>
      <c r="D98" s="906">
        <v>2.5000000000000001E-2</v>
      </c>
      <c r="E98" s="892"/>
    </row>
    <row r="99" spans="2:5" customFormat="1" x14ac:dyDescent="0.25">
      <c r="B99" s="888">
        <v>66</v>
      </c>
      <c r="C99" s="892" t="s">
        <v>1431</v>
      </c>
      <c r="D99" s="906">
        <v>2.5000000000000001E-2</v>
      </c>
      <c r="E99" s="892"/>
    </row>
    <row r="100" spans="2:5" customFormat="1" x14ac:dyDescent="0.25">
      <c r="B100" s="888">
        <v>67</v>
      </c>
      <c r="C100" s="892" t="s">
        <v>1432</v>
      </c>
      <c r="D100" s="906">
        <v>1.0161999999999999E-2</v>
      </c>
      <c r="E100" s="892"/>
    </row>
    <row r="101" spans="2:5" customFormat="1" x14ac:dyDescent="0.25">
      <c r="B101" s="888" t="s">
        <v>1433</v>
      </c>
      <c r="C101" s="897" t="s">
        <v>1434</v>
      </c>
      <c r="D101" s="906"/>
      <c r="E101" s="892"/>
    </row>
    <row r="102" spans="2:5" customFormat="1" ht="24" x14ac:dyDescent="0.25">
      <c r="B102" s="888" t="s">
        <v>1435</v>
      </c>
      <c r="C102" s="897" t="s">
        <v>1436</v>
      </c>
      <c r="D102" s="906">
        <v>1.5633999999999999E-2</v>
      </c>
      <c r="E102" s="892"/>
    </row>
    <row r="103" spans="2:5" customFormat="1" ht="24" x14ac:dyDescent="0.25">
      <c r="B103" s="888">
        <v>68</v>
      </c>
      <c r="C103" s="899" t="s">
        <v>1437</v>
      </c>
      <c r="D103" s="906">
        <v>0.20921000000000001</v>
      </c>
      <c r="E103" s="892"/>
    </row>
    <row r="104" spans="2:5" customFormat="1" x14ac:dyDescent="0.25">
      <c r="B104" s="1090" t="s">
        <v>1438</v>
      </c>
      <c r="C104" s="1091"/>
      <c r="D104" s="1091"/>
      <c r="E104" s="1092"/>
    </row>
    <row r="105" spans="2:5" customFormat="1" x14ac:dyDescent="0.25">
      <c r="B105" s="888">
        <v>69</v>
      </c>
      <c r="C105" s="907" t="s">
        <v>1355</v>
      </c>
      <c r="D105" s="901"/>
      <c r="E105" s="892"/>
    </row>
    <row r="106" spans="2:5" customFormat="1" x14ac:dyDescent="0.25">
      <c r="B106" s="888">
        <v>70</v>
      </c>
      <c r="C106" s="907" t="s">
        <v>1355</v>
      </c>
      <c r="D106" s="901"/>
      <c r="E106" s="892"/>
    </row>
    <row r="107" spans="2:5" customFormat="1" x14ac:dyDescent="0.25">
      <c r="B107" s="888">
        <v>71</v>
      </c>
      <c r="C107" s="907" t="s">
        <v>1355</v>
      </c>
      <c r="D107" s="901"/>
      <c r="E107" s="892"/>
    </row>
    <row r="108" spans="2:5" customFormat="1" x14ac:dyDescent="0.25">
      <c r="B108" s="1090" t="s">
        <v>1439</v>
      </c>
      <c r="C108" s="1091"/>
      <c r="D108" s="1091"/>
      <c r="E108" s="1092"/>
    </row>
    <row r="109" spans="2:5" customFormat="1" ht="32.25" customHeight="1" x14ac:dyDescent="0.25">
      <c r="B109" s="1096">
        <v>72</v>
      </c>
      <c r="C109" s="1099" t="s">
        <v>1440</v>
      </c>
      <c r="D109" s="1096"/>
      <c r="E109" s="1102"/>
    </row>
    <row r="110" spans="2:5" customFormat="1" ht="11.1" customHeight="1" x14ac:dyDescent="0.25">
      <c r="B110" s="1097"/>
      <c r="C110" s="1100"/>
      <c r="D110" s="1097"/>
      <c r="E110" s="1103"/>
    </row>
    <row r="111" spans="2:5" customFormat="1" ht="1.1499999999999999" customHeight="1" x14ac:dyDescent="0.25">
      <c r="B111" s="1098"/>
      <c r="C111" s="1101"/>
      <c r="D111" s="1098"/>
      <c r="E111" s="1104"/>
    </row>
    <row r="112" spans="2:5" customFormat="1" ht="48" x14ac:dyDescent="0.25">
      <c r="B112" s="888">
        <v>73</v>
      </c>
      <c r="C112" s="897" t="s">
        <v>1441</v>
      </c>
      <c r="D112" s="901"/>
      <c r="E112" s="892"/>
    </row>
    <row r="113" spans="2:5" customFormat="1" x14ac:dyDescent="0.25">
      <c r="B113" s="888">
        <v>74</v>
      </c>
      <c r="C113" s="897" t="s">
        <v>1355</v>
      </c>
      <c r="D113" s="901"/>
      <c r="E113" s="892"/>
    </row>
    <row r="114" spans="2:5" customFormat="1" ht="29.1" customHeight="1" x14ac:dyDescent="0.25">
      <c r="B114" s="888">
        <v>75</v>
      </c>
      <c r="C114" s="897" t="s">
        <v>1442</v>
      </c>
      <c r="D114" s="901"/>
      <c r="E114" s="892"/>
    </row>
    <row r="115" spans="2:5" customFormat="1" x14ac:dyDescent="0.25">
      <c r="B115" s="1090" t="s">
        <v>1443</v>
      </c>
      <c r="C115" s="1091"/>
      <c r="D115" s="1091"/>
      <c r="E115" s="1092"/>
    </row>
    <row r="116" spans="2:5" customFormat="1" ht="36" x14ac:dyDescent="0.25">
      <c r="B116" s="888">
        <v>76</v>
      </c>
      <c r="C116" s="897" t="s">
        <v>1444</v>
      </c>
      <c r="D116" s="901"/>
      <c r="E116" s="892"/>
    </row>
    <row r="117" spans="2:5" customFormat="1" ht="24" x14ac:dyDescent="0.25">
      <c r="B117" s="888">
        <v>77</v>
      </c>
      <c r="C117" s="897" t="s">
        <v>1445</v>
      </c>
      <c r="D117" s="901"/>
      <c r="E117" s="892"/>
    </row>
    <row r="118" spans="2:5" customFormat="1" ht="24" x14ac:dyDescent="0.25">
      <c r="B118" s="888">
        <v>78</v>
      </c>
      <c r="C118" s="897" t="s">
        <v>1446</v>
      </c>
      <c r="D118" s="901"/>
      <c r="E118" s="892"/>
    </row>
    <row r="119" spans="2:5" customFormat="1" ht="19.149999999999999" customHeight="1" x14ac:dyDescent="0.25">
      <c r="B119" s="888">
        <v>79</v>
      </c>
      <c r="C119" s="897" t="s">
        <v>1447</v>
      </c>
      <c r="D119" s="901"/>
      <c r="E119" s="892"/>
    </row>
    <row r="120" spans="2:5" customFormat="1" x14ac:dyDescent="0.25">
      <c r="B120" s="1087" t="s">
        <v>1448</v>
      </c>
      <c r="C120" s="1088"/>
      <c r="D120" s="1088"/>
      <c r="E120" s="1089"/>
    </row>
    <row r="121" spans="2:5" customFormat="1" ht="24" x14ac:dyDescent="0.25">
      <c r="B121" s="888">
        <v>80</v>
      </c>
      <c r="C121" s="897" t="s">
        <v>1449</v>
      </c>
      <c r="D121" s="897"/>
      <c r="E121" s="892"/>
    </row>
    <row r="122" spans="2:5" customFormat="1" ht="24" x14ac:dyDescent="0.25">
      <c r="B122" s="888">
        <v>81</v>
      </c>
      <c r="C122" s="897" t="s">
        <v>1450</v>
      </c>
      <c r="D122" s="897"/>
      <c r="E122" s="892"/>
    </row>
    <row r="123" spans="2:5" customFormat="1" x14ac:dyDescent="0.25">
      <c r="B123" s="888">
        <v>82</v>
      </c>
      <c r="C123" s="897" t="s">
        <v>1451</v>
      </c>
      <c r="D123" s="889"/>
      <c r="E123" s="892"/>
    </row>
    <row r="124" spans="2:5" customFormat="1" ht="24" x14ac:dyDescent="0.25">
      <c r="B124" s="888">
        <v>83</v>
      </c>
      <c r="C124" s="897" t="s">
        <v>1452</v>
      </c>
      <c r="D124" s="889"/>
      <c r="E124" s="892"/>
    </row>
    <row r="125" spans="2:5" customFormat="1" x14ac:dyDescent="0.25">
      <c r="B125" s="888">
        <v>84</v>
      </c>
      <c r="C125" s="897" t="s">
        <v>1453</v>
      </c>
      <c r="D125" s="889"/>
      <c r="E125" s="892"/>
    </row>
    <row r="126" spans="2:5" customFormat="1" ht="18.600000000000001" customHeight="1" x14ac:dyDescent="0.25">
      <c r="B126" s="888">
        <v>85</v>
      </c>
      <c r="C126" s="897" t="s">
        <v>1454</v>
      </c>
      <c r="D126" s="889"/>
      <c r="E126" s="892"/>
    </row>
  </sheetData>
  <mergeCells count="15">
    <mergeCell ref="B120:E120"/>
    <mergeCell ref="B80:E80"/>
    <mergeCell ref="B7:E7"/>
    <mergeCell ref="B19:E19"/>
    <mergeCell ref="B50:E50"/>
    <mergeCell ref="B60:E60"/>
    <mergeCell ref="B71:E71"/>
    <mergeCell ref="B115:E115"/>
    <mergeCell ref="B93:E93"/>
    <mergeCell ref="B104:E104"/>
    <mergeCell ref="B108:E108"/>
    <mergeCell ref="B109:B111"/>
    <mergeCell ref="C109:C111"/>
    <mergeCell ref="D109:D111"/>
    <mergeCell ref="E109:E111"/>
  </mergeCells>
  <pageMargins left="0.23622047244094491" right="0.23622047244094491" top="0.74803149606299213" bottom="0.74803149606299213" header="0.31496062992125984" footer="0.31496062992125984"/>
  <pageSetup paperSize="9" scale="13" orientation="landscape" r:id="rId1"/>
  <headerFooter>
    <oddHeader>&amp;CDA
Bilag VII</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38AFE-D89D-4F19-A74A-F38671BD48C8}">
  <sheetPr>
    <tabColor theme="4" tint="-0.249977111117893"/>
    <pageSetUpPr fitToPage="1"/>
  </sheetPr>
  <dimension ref="B1:T40"/>
  <sheetViews>
    <sheetView showGridLines="0" zoomScaleNormal="100" zoomScalePageLayoutView="90" workbookViewId="0"/>
  </sheetViews>
  <sheetFormatPr defaultColWidth="9" defaultRowHeight="15" x14ac:dyDescent="0.25"/>
  <cols>
    <col min="1" max="1" width="9.140625" style="428" customWidth="1"/>
    <col min="2" max="2" width="10.42578125" style="428" customWidth="1"/>
    <col min="3" max="3" width="53" style="428" customWidth="1"/>
    <col min="4" max="4" width="39.85546875" style="428" customWidth="1"/>
    <col min="5" max="5" width="37.140625" style="428" customWidth="1"/>
    <col min="6" max="6" width="20.42578125" style="428" customWidth="1"/>
    <col min="7" max="16384" width="9" style="428"/>
  </cols>
  <sheetData>
    <row r="1" spans="2:20" x14ac:dyDescent="0.25">
      <c r="B1" s="3" t="s">
        <v>113</v>
      </c>
      <c r="C1" s="3" t="s">
        <v>1176</v>
      </c>
    </row>
    <row r="2" spans="2:20" ht="18.75" x14ac:dyDescent="0.25">
      <c r="B2" s="625" t="s">
        <v>12</v>
      </c>
      <c r="C2" s="455"/>
      <c r="D2" s="455"/>
      <c r="E2" s="455"/>
      <c r="F2" s="455"/>
    </row>
    <row r="3" spans="2:20" ht="15" customHeight="1" x14ac:dyDescent="0.25">
      <c r="B3" s="1105" t="s">
        <v>237</v>
      </c>
      <c r="C3" s="1105"/>
      <c r="D3" s="1105"/>
      <c r="E3" s="1105"/>
      <c r="F3" s="1105"/>
      <c r="G3" s="399"/>
      <c r="H3" s="399"/>
      <c r="I3" s="399"/>
      <c r="J3" s="399"/>
      <c r="K3" s="399"/>
      <c r="L3" s="399"/>
      <c r="M3" s="399"/>
      <c r="N3" s="399"/>
      <c r="O3" s="399"/>
      <c r="P3" s="399"/>
      <c r="Q3" s="399"/>
      <c r="R3" s="399"/>
      <c r="S3" s="399"/>
      <c r="T3" s="399"/>
    </row>
    <row r="4" spans="2:20" x14ac:dyDescent="0.25">
      <c r="B4" s="1105"/>
      <c r="C4" s="1105"/>
      <c r="D4" s="1105"/>
      <c r="E4" s="1105"/>
      <c r="F4" s="1105"/>
      <c r="G4" s="399"/>
      <c r="H4" s="399"/>
      <c r="I4" s="399"/>
      <c r="J4" s="399"/>
      <c r="K4" s="399"/>
      <c r="L4" s="399"/>
      <c r="M4" s="399"/>
      <c r="N4" s="399"/>
      <c r="O4" s="399"/>
      <c r="P4" s="399"/>
      <c r="Q4" s="399"/>
      <c r="R4" s="399"/>
      <c r="S4" s="399"/>
      <c r="T4" s="399"/>
    </row>
    <row r="5" spans="2:20" x14ac:dyDescent="0.25">
      <c r="B5" s="1105"/>
      <c r="C5" s="1105"/>
      <c r="D5" s="1105"/>
      <c r="E5" s="1105"/>
      <c r="F5" s="1105"/>
      <c r="G5" s="399"/>
      <c r="H5" s="399"/>
      <c r="I5" s="399"/>
      <c r="J5" s="399"/>
      <c r="K5" s="399"/>
      <c r="L5" s="399"/>
      <c r="M5" s="399"/>
      <c r="N5" s="399"/>
      <c r="O5" s="399"/>
      <c r="P5" s="399"/>
      <c r="Q5" s="399"/>
      <c r="R5" s="399"/>
      <c r="S5" s="399"/>
      <c r="T5" s="399"/>
    </row>
    <row r="6" spans="2:20" customFormat="1" x14ac:dyDescent="0.25">
      <c r="D6" s="402" t="s">
        <v>1254</v>
      </c>
      <c r="E6" s="402" t="s">
        <v>1255</v>
      </c>
      <c r="F6" s="402" t="s">
        <v>1256</v>
      </c>
    </row>
    <row r="7" spans="2:20" customFormat="1" ht="30" x14ac:dyDescent="0.25">
      <c r="C7" s="49"/>
      <c r="D7" s="50" t="s">
        <v>1455</v>
      </c>
      <c r="E7" s="50" t="s">
        <v>1456</v>
      </c>
      <c r="F7" s="50" t="s">
        <v>1457</v>
      </c>
    </row>
    <row r="8" spans="2:20" customFormat="1" x14ac:dyDescent="0.25">
      <c r="C8" s="49"/>
      <c r="D8" s="50" t="s">
        <v>1458</v>
      </c>
      <c r="E8" s="50" t="s">
        <v>1458</v>
      </c>
      <c r="F8" s="50"/>
    </row>
    <row r="9" spans="2:20" customFormat="1" ht="30" customHeight="1" x14ac:dyDescent="0.25">
      <c r="B9" s="1106" t="s">
        <v>1459</v>
      </c>
      <c r="C9" s="1107"/>
      <c r="D9" s="1107"/>
      <c r="E9" s="1107"/>
      <c r="F9" s="1108"/>
    </row>
    <row r="10" spans="2:20" customFormat="1" ht="30" x14ac:dyDescent="0.25">
      <c r="B10" s="818">
        <v>1</v>
      </c>
      <c r="C10" s="819" t="s">
        <v>141</v>
      </c>
      <c r="D10" s="392">
        <v>3061</v>
      </c>
      <c r="E10" s="392">
        <v>3061</v>
      </c>
      <c r="F10" s="402"/>
    </row>
    <row r="11" spans="2:20" customFormat="1" x14ac:dyDescent="0.25">
      <c r="B11" s="820">
        <v>2</v>
      </c>
      <c r="C11" s="821" t="s">
        <v>142</v>
      </c>
      <c r="D11" s="392">
        <v>171.13308095999994</v>
      </c>
      <c r="E11" s="392">
        <v>171.13308095999994</v>
      </c>
      <c r="F11" s="402"/>
    </row>
    <row r="12" spans="2:20" customFormat="1" x14ac:dyDescent="0.25">
      <c r="B12" s="820">
        <v>3</v>
      </c>
      <c r="C12" s="821" t="s">
        <v>143</v>
      </c>
      <c r="D12" s="392">
        <v>200365.61911577001</v>
      </c>
      <c r="E12" s="392">
        <v>200365.61911577001</v>
      </c>
      <c r="F12" s="402"/>
    </row>
    <row r="13" spans="2:20" customFormat="1" x14ac:dyDescent="0.25">
      <c r="B13" s="820">
        <v>4</v>
      </c>
      <c r="C13" s="821" t="s">
        <v>144</v>
      </c>
      <c r="D13" s="392">
        <v>3.3709878099999999</v>
      </c>
      <c r="E13" s="392">
        <v>3.3709878099999999</v>
      </c>
      <c r="F13" s="402"/>
    </row>
    <row r="14" spans="2:20" customFormat="1" x14ac:dyDescent="0.25">
      <c r="B14" s="820">
        <v>5</v>
      </c>
      <c r="C14" s="821" t="s">
        <v>145</v>
      </c>
      <c r="D14" s="392">
        <v>8897.6316973000066</v>
      </c>
      <c r="E14" s="392">
        <v>8897.6316973000066</v>
      </c>
      <c r="F14" s="402"/>
    </row>
    <row r="15" spans="2:20" customFormat="1" x14ac:dyDescent="0.25">
      <c r="B15" s="820">
        <v>6</v>
      </c>
      <c r="C15" s="821" t="s">
        <v>146</v>
      </c>
      <c r="D15" s="392">
        <v>49.705650549999994</v>
      </c>
      <c r="E15" s="392">
        <v>49.705650549999994</v>
      </c>
      <c r="F15" s="402"/>
    </row>
    <row r="16" spans="2:20" customFormat="1" x14ac:dyDescent="0.25">
      <c r="B16" s="820">
        <v>7</v>
      </c>
      <c r="C16" s="821" t="s">
        <v>147</v>
      </c>
      <c r="D16" s="392">
        <v>149.24999997</v>
      </c>
      <c r="E16" s="392">
        <v>149.24999997</v>
      </c>
      <c r="F16" s="402"/>
    </row>
    <row r="17" spans="2:6" customFormat="1" x14ac:dyDescent="0.25">
      <c r="B17" s="820">
        <v>8</v>
      </c>
      <c r="C17" s="821" t="s">
        <v>148</v>
      </c>
      <c r="D17" s="392">
        <v>8.7821443100000032</v>
      </c>
      <c r="E17" s="392">
        <v>8.7821443100000032</v>
      </c>
      <c r="F17" s="402"/>
    </row>
    <row r="18" spans="2:6" customFormat="1" x14ac:dyDescent="0.25">
      <c r="B18" s="820">
        <v>9</v>
      </c>
      <c r="C18" s="821" t="s">
        <v>149</v>
      </c>
      <c r="D18" s="392">
        <v>2.8203889999999999E-2</v>
      </c>
      <c r="E18" s="392">
        <v>2.8203889999999999E-2</v>
      </c>
      <c r="F18" s="402"/>
    </row>
    <row r="19" spans="2:6" customFormat="1" x14ac:dyDescent="0.25">
      <c r="B19" s="820">
        <v>10</v>
      </c>
      <c r="C19" s="821" t="s">
        <v>150</v>
      </c>
      <c r="D19" s="392">
        <v>0</v>
      </c>
      <c r="E19" s="392">
        <v>0</v>
      </c>
      <c r="F19" s="402"/>
    </row>
    <row r="20" spans="2:6" customFormat="1" x14ac:dyDescent="0.25">
      <c r="B20" s="820">
        <v>11</v>
      </c>
      <c r="C20" s="821" t="s">
        <v>151</v>
      </c>
      <c r="D20" s="401">
        <v>0</v>
      </c>
      <c r="E20" s="392">
        <v>0</v>
      </c>
      <c r="F20" s="402"/>
    </row>
    <row r="21" spans="2:6" customFormat="1" x14ac:dyDescent="0.25">
      <c r="B21" s="820">
        <v>12</v>
      </c>
      <c r="C21" s="821" t="s">
        <v>152</v>
      </c>
      <c r="D21" s="392">
        <v>281.11618797999995</v>
      </c>
      <c r="E21" s="392">
        <v>281.11618797999995</v>
      </c>
      <c r="F21" s="402"/>
    </row>
    <row r="22" spans="2:6" customFormat="1" x14ac:dyDescent="0.25">
      <c r="B22" s="820">
        <v>13</v>
      </c>
      <c r="C22" s="821" t="s">
        <v>153</v>
      </c>
      <c r="D22" s="392">
        <v>31.392949460000001</v>
      </c>
      <c r="E22" s="392">
        <v>31.392949460000001</v>
      </c>
      <c r="F22" s="402"/>
    </row>
    <row r="23" spans="2:6" customFormat="1" x14ac:dyDescent="0.25">
      <c r="B23" s="495"/>
      <c r="C23" s="51" t="s">
        <v>1460</v>
      </c>
      <c r="D23" s="393">
        <v>213019.03001799996</v>
      </c>
      <c r="E23" s="393">
        <v>213019.03001799996</v>
      </c>
      <c r="F23" s="402"/>
    </row>
    <row r="24" spans="2:6" customFormat="1" ht="30" customHeight="1" x14ac:dyDescent="0.25">
      <c r="B24" s="1106" t="s">
        <v>1461</v>
      </c>
      <c r="C24" s="1107"/>
      <c r="D24" s="1107"/>
      <c r="E24" s="1107"/>
      <c r="F24" s="1108"/>
    </row>
    <row r="25" spans="2:6" customFormat="1" x14ac:dyDescent="0.25">
      <c r="B25" s="495">
        <v>1</v>
      </c>
      <c r="C25" s="815" t="s">
        <v>157</v>
      </c>
      <c r="D25" s="392">
        <v>186677.27920955999</v>
      </c>
      <c r="E25" s="392">
        <v>186677.27920955999</v>
      </c>
      <c r="F25" s="402"/>
    </row>
    <row r="26" spans="2:6" customFormat="1" x14ac:dyDescent="0.25">
      <c r="B26" s="495">
        <v>2</v>
      </c>
      <c r="C26" s="816" t="s">
        <v>158</v>
      </c>
      <c r="D26" s="392">
        <v>4997.81787755</v>
      </c>
      <c r="E26" s="392">
        <v>4997.81787755</v>
      </c>
      <c r="F26" s="402"/>
    </row>
    <row r="27" spans="2:6" customFormat="1" x14ac:dyDescent="0.25">
      <c r="B27" s="495">
        <v>3</v>
      </c>
      <c r="C27" s="816" t="s">
        <v>159</v>
      </c>
      <c r="D27" s="392">
        <v>71.213145990000001</v>
      </c>
      <c r="E27" s="392">
        <v>71.213145990000001</v>
      </c>
      <c r="F27" s="402"/>
    </row>
    <row r="28" spans="2:6" customFormat="1" x14ac:dyDescent="0.25">
      <c r="B28" s="495">
        <v>4</v>
      </c>
      <c r="C28" s="816" t="s">
        <v>160</v>
      </c>
      <c r="D28" s="392">
        <v>2072.1589106500001</v>
      </c>
      <c r="E28" s="392">
        <v>2072.1589106500001</v>
      </c>
      <c r="F28" s="402"/>
    </row>
    <row r="29" spans="2:6" customFormat="1" x14ac:dyDescent="0.25">
      <c r="B29" s="495">
        <v>5</v>
      </c>
      <c r="C29" s="816" t="s">
        <v>153</v>
      </c>
      <c r="D29" s="392">
        <v>1.1262081000000002</v>
      </c>
      <c r="E29" s="392">
        <v>1.1262081000000002</v>
      </c>
      <c r="F29" s="402"/>
    </row>
    <row r="30" spans="2:6" customFormat="1" x14ac:dyDescent="0.25">
      <c r="B30" s="495">
        <v>6</v>
      </c>
      <c r="C30" s="816" t="s">
        <v>161</v>
      </c>
      <c r="D30" s="392">
        <v>41.967246927888723</v>
      </c>
      <c r="E30" s="392">
        <v>41.967246927888723</v>
      </c>
      <c r="F30" s="402"/>
    </row>
    <row r="31" spans="2:6" customFormat="1" x14ac:dyDescent="0.25">
      <c r="B31" s="495">
        <v>7</v>
      </c>
      <c r="C31" s="816" t="s">
        <v>162</v>
      </c>
      <c r="D31" s="392">
        <v>1714.68949333</v>
      </c>
      <c r="E31" s="392">
        <v>1714.68949333</v>
      </c>
      <c r="F31" s="402"/>
    </row>
    <row r="32" spans="2:6" customFormat="1" x14ac:dyDescent="0.25">
      <c r="B32" s="495">
        <v>8</v>
      </c>
      <c r="C32" s="816" t="s">
        <v>163</v>
      </c>
      <c r="D32" s="392">
        <v>569.964023</v>
      </c>
      <c r="E32" s="392">
        <v>569.964023</v>
      </c>
      <c r="F32" s="402"/>
    </row>
    <row r="33" spans="2:6" customFormat="1" x14ac:dyDescent="0.25">
      <c r="B33" s="495">
        <v>9</v>
      </c>
      <c r="C33" s="816" t="s">
        <v>164</v>
      </c>
      <c r="D33" s="392">
        <v>86.216878819999991</v>
      </c>
      <c r="E33" s="392">
        <v>86.216878819999991</v>
      </c>
      <c r="F33" s="402"/>
    </row>
    <row r="34" spans="2:6" customFormat="1" x14ac:dyDescent="0.25">
      <c r="B34" s="495">
        <v>10</v>
      </c>
      <c r="C34" s="816" t="s">
        <v>165</v>
      </c>
      <c r="D34" s="392">
        <v>2416.8289206499999</v>
      </c>
      <c r="E34" s="392">
        <v>2416.8289206499999</v>
      </c>
      <c r="F34" s="402"/>
    </row>
    <row r="35" spans="2:6" customFormat="1" x14ac:dyDescent="0.25">
      <c r="B35" s="495">
        <v>11</v>
      </c>
      <c r="C35" s="816" t="s">
        <v>166</v>
      </c>
      <c r="D35" s="392">
        <v>14369.768103440001</v>
      </c>
      <c r="E35" s="392">
        <v>14369.768103440001</v>
      </c>
      <c r="F35" s="402"/>
    </row>
    <row r="36" spans="2:6" customFormat="1" x14ac:dyDescent="0.25">
      <c r="B36" s="495"/>
      <c r="C36" s="51" t="s">
        <v>1462</v>
      </c>
      <c r="D36" s="393">
        <v>213019.03001801792</v>
      </c>
      <c r="E36" s="393">
        <v>213019.03001801792</v>
      </c>
      <c r="F36" s="402"/>
    </row>
    <row r="37" spans="2:6" customFormat="1" ht="15" customHeight="1" x14ac:dyDescent="0.25">
      <c r="B37" s="52" t="s">
        <v>1463</v>
      </c>
      <c r="C37" s="53"/>
      <c r="D37" s="908"/>
      <c r="E37" s="54"/>
      <c r="F37" s="55"/>
    </row>
    <row r="38" spans="2:6" customFormat="1" x14ac:dyDescent="0.25">
      <c r="B38" s="495">
        <v>1</v>
      </c>
      <c r="C38" s="401" t="s">
        <v>163</v>
      </c>
      <c r="D38" s="392">
        <v>569.964023</v>
      </c>
      <c r="E38" s="392">
        <v>569.964023</v>
      </c>
      <c r="F38" s="402"/>
    </row>
    <row r="39" spans="2:6" customFormat="1" x14ac:dyDescent="0.25">
      <c r="B39" s="495"/>
      <c r="C39" s="51" t="s">
        <v>1464</v>
      </c>
      <c r="D39" s="393">
        <v>569.964023</v>
      </c>
      <c r="E39" s="393">
        <v>569.964023</v>
      </c>
      <c r="F39" s="402"/>
    </row>
    <row r="40" spans="2:6" customFormat="1" x14ac:dyDescent="0.25"/>
  </sheetData>
  <mergeCells count="3">
    <mergeCell ref="B3:F5"/>
    <mergeCell ref="B9:F9"/>
    <mergeCell ref="B24:F24"/>
  </mergeCells>
  <pageMargins left="0.7" right="0.7" top="0.75" bottom="0.75" header="0.3" footer="0.3"/>
  <pageSetup paperSize="9" scale="77" orientation="landscape" r:id="rId1"/>
  <headerFooter>
    <oddHeader>&amp;CDA
Bilag VII</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7B6EF-92BD-4185-93BA-7E8D33EC499D}">
  <sheetPr>
    <tabColor theme="4" tint="-0.249977111117893"/>
    <pageSetUpPr fitToPage="1"/>
  </sheetPr>
  <dimension ref="B1:F58"/>
  <sheetViews>
    <sheetView showGridLines="0" zoomScaleNormal="100" workbookViewId="0"/>
  </sheetViews>
  <sheetFormatPr defaultColWidth="9" defaultRowHeight="15" x14ac:dyDescent="0.25"/>
  <cols>
    <col min="1" max="1" width="9.140625" style="428" customWidth="1"/>
    <col min="2" max="2" width="11.5703125" style="428" customWidth="1"/>
    <col min="3" max="3" width="117.42578125" style="428" customWidth="1"/>
    <col min="4" max="4" width="43.85546875" style="428" customWidth="1"/>
    <col min="5" max="6" width="43.7109375" style="428" customWidth="1"/>
    <col min="7" max="16384" width="9" style="428"/>
  </cols>
  <sheetData>
    <row r="1" spans="2:6" x14ac:dyDescent="0.25">
      <c r="B1" s="3" t="s">
        <v>113</v>
      </c>
      <c r="C1" s="3" t="s">
        <v>5</v>
      </c>
    </row>
    <row r="2" spans="2:6" ht="18.75" x14ac:dyDescent="0.25">
      <c r="B2" s="624" t="s">
        <v>13</v>
      </c>
      <c r="C2" s="455"/>
      <c r="D2" s="455"/>
      <c r="E2" s="455"/>
      <c r="F2" s="455"/>
    </row>
    <row r="4" spans="2:6" x14ac:dyDescent="0.25">
      <c r="B4"/>
      <c r="C4"/>
      <c r="D4" s="56" t="s">
        <v>114</v>
      </c>
      <c r="E4" s="56" t="s">
        <v>114</v>
      </c>
      <c r="F4" s="56" t="s">
        <v>114</v>
      </c>
    </row>
    <row r="5" spans="2:6" ht="27" customHeight="1" x14ac:dyDescent="0.25">
      <c r="B5"/>
      <c r="C5" s="57"/>
      <c r="D5" s="5" t="s">
        <v>239</v>
      </c>
      <c r="E5" s="5" t="s">
        <v>239</v>
      </c>
      <c r="F5" s="5" t="s">
        <v>239</v>
      </c>
    </row>
    <row r="6" spans="2:6" x14ac:dyDescent="0.25">
      <c r="B6" s="402">
        <v>1</v>
      </c>
      <c r="C6" s="400" t="s">
        <v>240</v>
      </c>
      <c r="D6" s="400" t="s">
        <v>241</v>
      </c>
      <c r="E6" s="400" t="s">
        <v>241</v>
      </c>
      <c r="F6" s="400" t="s">
        <v>241</v>
      </c>
    </row>
    <row r="7" spans="2:6" x14ac:dyDescent="0.25">
      <c r="B7" s="402">
        <v>2</v>
      </c>
      <c r="C7" s="400" t="s">
        <v>242</v>
      </c>
      <c r="D7" s="400" t="s">
        <v>243</v>
      </c>
      <c r="E7" s="400" t="s">
        <v>244</v>
      </c>
      <c r="F7" s="400" t="s">
        <v>245</v>
      </c>
    </row>
    <row r="8" spans="2:6" x14ac:dyDescent="0.25">
      <c r="B8" s="402" t="s">
        <v>246</v>
      </c>
      <c r="C8" s="400" t="s">
        <v>247</v>
      </c>
      <c r="D8" s="400" t="s">
        <v>248</v>
      </c>
      <c r="E8" s="400" t="s">
        <v>248</v>
      </c>
      <c r="F8" s="400" t="s">
        <v>248</v>
      </c>
    </row>
    <row r="9" spans="2:6" x14ac:dyDescent="0.25">
      <c r="B9" s="402">
        <v>3</v>
      </c>
      <c r="C9" s="400" t="s">
        <v>249</v>
      </c>
      <c r="D9" s="400" t="s">
        <v>250</v>
      </c>
      <c r="E9" s="400" t="s">
        <v>250</v>
      </c>
      <c r="F9" s="400" t="s">
        <v>250</v>
      </c>
    </row>
    <row r="10" spans="2:6" x14ac:dyDescent="0.25">
      <c r="B10" s="402" t="s">
        <v>251</v>
      </c>
      <c r="C10" s="400" t="s">
        <v>252</v>
      </c>
      <c r="D10" s="400"/>
      <c r="E10" s="400"/>
      <c r="F10" s="400"/>
    </row>
    <row r="11" spans="2:6" x14ac:dyDescent="0.25">
      <c r="B11" s="402"/>
      <c r="C11" s="58" t="s">
        <v>253</v>
      </c>
      <c r="D11" s="400"/>
      <c r="E11" s="400"/>
      <c r="F11" s="400"/>
    </row>
    <row r="12" spans="2:6" x14ac:dyDescent="0.25">
      <c r="B12" s="402">
        <v>4</v>
      </c>
      <c r="C12" s="400" t="s">
        <v>254</v>
      </c>
      <c r="D12" s="400" t="s">
        <v>255</v>
      </c>
      <c r="E12" s="400" t="s">
        <v>255</v>
      </c>
      <c r="F12" s="400" t="s">
        <v>255</v>
      </c>
    </row>
    <row r="13" spans="2:6" x14ac:dyDescent="0.25">
      <c r="B13" s="402">
        <v>5</v>
      </c>
      <c r="C13" s="400" t="s">
        <v>256</v>
      </c>
      <c r="D13" s="400" t="s">
        <v>255</v>
      </c>
      <c r="E13" s="400" t="s">
        <v>255</v>
      </c>
      <c r="F13" s="400" t="s">
        <v>255</v>
      </c>
    </row>
    <row r="14" spans="2:6" x14ac:dyDescent="0.25">
      <c r="B14" s="402">
        <v>6</v>
      </c>
      <c r="C14" s="400" t="s">
        <v>257</v>
      </c>
      <c r="D14" s="400" t="s">
        <v>119</v>
      </c>
      <c r="E14" s="400" t="s">
        <v>119</v>
      </c>
      <c r="F14" s="400" t="s">
        <v>119</v>
      </c>
    </row>
    <row r="15" spans="2:6" x14ac:dyDescent="0.25">
      <c r="B15" s="402">
        <v>7</v>
      </c>
      <c r="C15" s="400" t="s">
        <v>258</v>
      </c>
      <c r="D15" s="400" t="s">
        <v>255</v>
      </c>
      <c r="E15" s="400" t="s">
        <v>255</v>
      </c>
      <c r="F15" s="400" t="s">
        <v>255</v>
      </c>
    </row>
    <row r="16" spans="2:6" x14ac:dyDescent="0.25">
      <c r="B16" s="402">
        <v>8</v>
      </c>
      <c r="C16" s="400" t="s">
        <v>259</v>
      </c>
      <c r="D16" s="400" t="s">
        <v>260</v>
      </c>
      <c r="E16" s="400" t="s">
        <v>261</v>
      </c>
      <c r="F16" s="400" t="s">
        <v>262</v>
      </c>
    </row>
    <row r="17" spans="2:6" x14ac:dyDescent="0.25">
      <c r="B17" s="402">
        <v>9</v>
      </c>
      <c r="C17" s="400" t="s">
        <v>263</v>
      </c>
      <c r="D17" s="400" t="s">
        <v>264</v>
      </c>
      <c r="E17" s="400" t="s">
        <v>265</v>
      </c>
      <c r="F17" s="400" t="s">
        <v>266</v>
      </c>
    </row>
    <row r="18" spans="2:6" x14ac:dyDescent="0.25">
      <c r="B18" s="402" t="s">
        <v>267</v>
      </c>
      <c r="C18" s="400" t="s">
        <v>268</v>
      </c>
      <c r="D18" s="400">
        <v>100</v>
      </c>
      <c r="E18" s="400">
        <v>100</v>
      </c>
      <c r="F18" s="400">
        <v>100</v>
      </c>
    </row>
    <row r="19" spans="2:6" x14ac:dyDescent="0.25">
      <c r="B19" s="402" t="s">
        <v>269</v>
      </c>
      <c r="C19" s="400" t="s">
        <v>270</v>
      </c>
      <c r="D19" s="400">
        <v>100</v>
      </c>
      <c r="E19" s="400">
        <v>100</v>
      </c>
      <c r="F19" s="400">
        <v>100</v>
      </c>
    </row>
    <row r="20" spans="2:6" x14ac:dyDescent="0.25">
      <c r="B20" s="402">
        <v>10</v>
      </c>
      <c r="C20" s="400" t="s">
        <v>271</v>
      </c>
      <c r="D20" s="400" t="s">
        <v>272</v>
      </c>
      <c r="E20" s="400" t="s">
        <v>272</v>
      </c>
      <c r="F20" s="400" t="s">
        <v>272</v>
      </c>
    </row>
    <row r="21" spans="2:6" x14ac:dyDescent="0.25">
      <c r="B21" s="402">
        <v>11</v>
      </c>
      <c r="C21" s="400" t="s">
        <v>273</v>
      </c>
      <c r="D21" s="400" t="s">
        <v>274</v>
      </c>
      <c r="E21" s="400" t="s">
        <v>274</v>
      </c>
      <c r="F21" s="400" t="s">
        <v>275</v>
      </c>
    </row>
    <row r="22" spans="2:6" x14ac:dyDescent="0.25">
      <c r="B22" s="402">
        <v>12</v>
      </c>
      <c r="C22" s="400" t="s">
        <v>276</v>
      </c>
      <c r="D22" s="400" t="s">
        <v>277</v>
      </c>
      <c r="E22" s="400" t="s">
        <v>277</v>
      </c>
      <c r="F22" s="400" t="s">
        <v>277</v>
      </c>
    </row>
    <row r="23" spans="2:6" x14ac:dyDescent="0.25">
      <c r="B23" s="402">
        <v>13</v>
      </c>
      <c r="C23" s="400" t="s">
        <v>278</v>
      </c>
      <c r="D23" s="400" t="s">
        <v>279</v>
      </c>
      <c r="E23" s="400" t="s">
        <v>279</v>
      </c>
      <c r="F23" s="400" t="s">
        <v>280</v>
      </c>
    </row>
    <row r="24" spans="2:6" x14ac:dyDescent="0.25">
      <c r="B24" s="402">
        <v>14</v>
      </c>
      <c r="C24" s="400" t="s">
        <v>281</v>
      </c>
      <c r="D24" s="400" t="s">
        <v>282</v>
      </c>
      <c r="E24" s="400" t="s">
        <v>282</v>
      </c>
      <c r="F24" s="400" t="s">
        <v>282</v>
      </c>
    </row>
    <row r="25" spans="2:6" x14ac:dyDescent="0.25">
      <c r="B25" s="1071">
        <v>15</v>
      </c>
      <c r="C25" s="1114" t="s">
        <v>283</v>
      </c>
      <c r="D25" s="1109" t="s">
        <v>284</v>
      </c>
      <c r="E25" s="1109" t="s">
        <v>284</v>
      </c>
      <c r="F25" s="1109" t="s">
        <v>285</v>
      </c>
    </row>
    <row r="26" spans="2:6" x14ac:dyDescent="0.25">
      <c r="B26" s="1071"/>
      <c r="C26" s="1114"/>
      <c r="D26" s="1110"/>
      <c r="E26" s="1110"/>
      <c r="F26" s="1110"/>
    </row>
    <row r="27" spans="2:6" x14ac:dyDescent="0.25">
      <c r="B27" s="402">
        <v>16</v>
      </c>
      <c r="C27" s="400" t="s">
        <v>286</v>
      </c>
      <c r="D27" s="400" t="s">
        <v>287</v>
      </c>
      <c r="E27" s="400" t="s">
        <v>287</v>
      </c>
      <c r="F27" s="400" t="s">
        <v>287</v>
      </c>
    </row>
    <row r="28" spans="2:6" x14ac:dyDescent="0.25">
      <c r="B28" s="59"/>
      <c r="C28" s="58" t="s">
        <v>288</v>
      </c>
      <c r="D28" s="60"/>
      <c r="E28" s="60"/>
      <c r="F28" s="60"/>
    </row>
    <row r="29" spans="2:6" x14ac:dyDescent="0.25">
      <c r="B29" s="1071">
        <v>17</v>
      </c>
      <c r="C29" s="1114" t="s">
        <v>289</v>
      </c>
      <c r="D29" s="1111" t="s">
        <v>290</v>
      </c>
      <c r="E29" s="1111" t="s">
        <v>290</v>
      </c>
      <c r="F29" s="1111" t="s">
        <v>290</v>
      </c>
    </row>
    <row r="30" spans="2:6" x14ac:dyDescent="0.25">
      <c r="B30" s="1071"/>
      <c r="C30" s="1114"/>
      <c r="D30" s="1112"/>
      <c r="E30" s="1112"/>
      <c r="F30" s="1112"/>
    </row>
    <row r="31" spans="2:6" x14ac:dyDescent="0.25">
      <c r="B31" s="402">
        <v>18</v>
      </c>
      <c r="C31" s="400" t="s">
        <v>291</v>
      </c>
      <c r="D31" s="400" t="s">
        <v>292</v>
      </c>
      <c r="E31" s="400" t="s">
        <v>293</v>
      </c>
      <c r="F31" s="400" t="s">
        <v>294</v>
      </c>
    </row>
    <row r="32" spans="2:6" x14ac:dyDescent="0.25">
      <c r="B32" s="402">
        <v>19</v>
      </c>
      <c r="C32" s="400" t="s">
        <v>295</v>
      </c>
      <c r="D32" s="400" t="s">
        <v>296</v>
      </c>
      <c r="E32" s="400" t="s">
        <v>296</v>
      </c>
      <c r="F32" s="400" t="s">
        <v>296</v>
      </c>
    </row>
    <row r="33" spans="2:6" x14ac:dyDescent="0.25">
      <c r="B33" s="402" t="s">
        <v>233</v>
      </c>
      <c r="C33" s="400" t="s">
        <v>297</v>
      </c>
      <c r="D33" s="400" t="s">
        <v>298</v>
      </c>
      <c r="E33" s="400" t="s">
        <v>298</v>
      </c>
      <c r="F33" s="400" t="s">
        <v>298</v>
      </c>
    </row>
    <row r="34" spans="2:6" x14ac:dyDescent="0.25">
      <c r="B34" s="402" t="s">
        <v>234</v>
      </c>
      <c r="C34" s="400" t="s">
        <v>299</v>
      </c>
      <c r="D34" s="400" t="s">
        <v>298</v>
      </c>
      <c r="E34" s="400" t="s">
        <v>298</v>
      </c>
      <c r="F34" s="400" t="s">
        <v>298</v>
      </c>
    </row>
    <row r="35" spans="2:6" x14ac:dyDescent="0.25">
      <c r="B35" s="402">
        <v>21</v>
      </c>
      <c r="C35" s="400" t="s">
        <v>300</v>
      </c>
      <c r="D35" s="400" t="s">
        <v>296</v>
      </c>
      <c r="E35" s="400" t="s">
        <v>296</v>
      </c>
      <c r="F35" s="400" t="s">
        <v>296</v>
      </c>
    </row>
    <row r="36" spans="2:6" x14ac:dyDescent="0.25">
      <c r="B36" s="402">
        <v>22</v>
      </c>
      <c r="C36" s="400" t="s">
        <v>301</v>
      </c>
      <c r="D36" s="400" t="s">
        <v>302</v>
      </c>
      <c r="E36" s="400" t="s">
        <v>302</v>
      </c>
      <c r="F36" s="400" t="s">
        <v>302</v>
      </c>
    </row>
    <row r="37" spans="2:6" x14ac:dyDescent="0.25">
      <c r="B37" s="402">
        <v>23</v>
      </c>
      <c r="C37" s="400" t="s">
        <v>303</v>
      </c>
      <c r="D37" s="400" t="s">
        <v>304</v>
      </c>
      <c r="E37" s="400" t="s">
        <v>304</v>
      </c>
      <c r="F37" s="400" t="s">
        <v>304</v>
      </c>
    </row>
    <row r="38" spans="2:6" x14ac:dyDescent="0.25">
      <c r="B38" s="402">
        <v>24</v>
      </c>
      <c r="C38" s="400" t="s">
        <v>305</v>
      </c>
      <c r="D38" s="400" t="s">
        <v>119</v>
      </c>
      <c r="E38" s="400" t="s">
        <v>119</v>
      </c>
      <c r="F38" s="400" t="s">
        <v>119</v>
      </c>
    </row>
    <row r="39" spans="2:6" x14ac:dyDescent="0.25">
      <c r="B39" s="402">
        <v>25</v>
      </c>
      <c r="C39" s="400" t="s">
        <v>306</v>
      </c>
      <c r="D39" s="400" t="s">
        <v>119</v>
      </c>
      <c r="E39" s="400" t="s">
        <v>119</v>
      </c>
      <c r="F39" s="400" t="s">
        <v>119</v>
      </c>
    </row>
    <row r="40" spans="2:6" x14ac:dyDescent="0.25">
      <c r="B40" s="402">
        <v>26</v>
      </c>
      <c r="C40" s="400" t="s">
        <v>307</v>
      </c>
      <c r="D40" s="400" t="s">
        <v>119</v>
      </c>
      <c r="E40" s="400" t="s">
        <v>119</v>
      </c>
      <c r="F40" s="400" t="s">
        <v>119</v>
      </c>
    </row>
    <row r="41" spans="2:6" x14ac:dyDescent="0.25">
      <c r="B41" s="402">
        <v>27</v>
      </c>
      <c r="C41" s="400" t="s">
        <v>308</v>
      </c>
      <c r="D41" s="400" t="s">
        <v>119</v>
      </c>
      <c r="E41" s="400" t="s">
        <v>119</v>
      </c>
      <c r="F41" s="400" t="s">
        <v>119</v>
      </c>
    </row>
    <row r="42" spans="2:6" x14ac:dyDescent="0.25">
      <c r="B42" s="402">
        <v>28</v>
      </c>
      <c r="C42" s="400" t="s">
        <v>309</v>
      </c>
      <c r="D42" s="400" t="s">
        <v>119</v>
      </c>
      <c r="E42" s="400" t="s">
        <v>119</v>
      </c>
      <c r="F42" s="400" t="s">
        <v>119</v>
      </c>
    </row>
    <row r="43" spans="2:6" x14ac:dyDescent="0.25">
      <c r="B43" s="402">
        <v>29</v>
      </c>
      <c r="C43" s="400" t="s">
        <v>310</v>
      </c>
      <c r="D43" s="400" t="s">
        <v>119</v>
      </c>
      <c r="E43" s="400" t="s">
        <v>119</v>
      </c>
      <c r="F43" s="400" t="s">
        <v>119</v>
      </c>
    </row>
    <row r="44" spans="2:6" x14ac:dyDescent="0.25">
      <c r="B44" s="402">
        <v>30</v>
      </c>
      <c r="C44" s="400" t="s">
        <v>311</v>
      </c>
      <c r="D44" s="400" t="s">
        <v>296</v>
      </c>
      <c r="E44" s="400" t="s">
        <v>296</v>
      </c>
      <c r="F44" s="400" t="s">
        <v>296</v>
      </c>
    </row>
    <row r="45" spans="2:6" x14ac:dyDescent="0.25">
      <c r="B45" s="402">
        <v>31</v>
      </c>
      <c r="C45" s="400" t="s">
        <v>312</v>
      </c>
      <c r="D45" s="400" t="s">
        <v>119</v>
      </c>
      <c r="E45" s="400" t="s">
        <v>119</v>
      </c>
      <c r="F45" s="400" t="s">
        <v>119</v>
      </c>
    </row>
    <row r="46" spans="2:6" x14ac:dyDescent="0.25">
      <c r="B46" s="402">
        <v>32</v>
      </c>
      <c r="C46" s="400" t="s">
        <v>313</v>
      </c>
      <c r="D46" s="400" t="s">
        <v>119</v>
      </c>
      <c r="E46" s="400" t="s">
        <v>119</v>
      </c>
      <c r="F46" s="400" t="s">
        <v>119</v>
      </c>
    </row>
    <row r="47" spans="2:6" x14ac:dyDescent="0.25">
      <c r="B47" s="402">
        <v>33</v>
      </c>
      <c r="C47" s="400" t="s">
        <v>314</v>
      </c>
      <c r="D47" s="400" t="s">
        <v>119</v>
      </c>
      <c r="E47" s="400" t="s">
        <v>119</v>
      </c>
      <c r="F47" s="400" t="s">
        <v>119</v>
      </c>
    </row>
    <row r="48" spans="2:6" x14ac:dyDescent="0.25">
      <c r="B48" s="402">
        <v>34</v>
      </c>
      <c r="C48" s="400" t="s">
        <v>315</v>
      </c>
      <c r="D48" s="400" t="s">
        <v>119</v>
      </c>
      <c r="E48" s="400" t="s">
        <v>119</v>
      </c>
      <c r="F48" s="400" t="s">
        <v>119</v>
      </c>
    </row>
    <row r="49" spans="2:6" x14ac:dyDescent="0.25">
      <c r="B49" s="5" t="s">
        <v>316</v>
      </c>
      <c r="C49" s="61" t="s">
        <v>317</v>
      </c>
      <c r="D49" s="400"/>
      <c r="E49" s="400"/>
      <c r="F49" s="400"/>
    </row>
    <row r="50" spans="2:6" x14ac:dyDescent="0.25">
      <c r="B50" s="5" t="s">
        <v>318</v>
      </c>
      <c r="C50" s="61" t="s">
        <v>319</v>
      </c>
      <c r="D50" s="400" t="s">
        <v>255</v>
      </c>
      <c r="E50" s="400" t="s">
        <v>255</v>
      </c>
      <c r="F50" s="400" t="s">
        <v>255</v>
      </c>
    </row>
    <row r="51" spans="2:6" x14ac:dyDescent="0.25">
      <c r="B51" s="402">
        <v>35</v>
      </c>
      <c r="C51" s="400" t="s">
        <v>320</v>
      </c>
      <c r="D51" s="401" t="s">
        <v>321</v>
      </c>
      <c r="E51" s="401" t="s">
        <v>321</v>
      </c>
      <c r="F51" s="401" t="s">
        <v>321</v>
      </c>
    </row>
    <row r="52" spans="2:6" x14ac:dyDescent="0.25">
      <c r="B52" s="402">
        <v>36</v>
      </c>
      <c r="C52" s="400" t="s">
        <v>322</v>
      </c>
      <c r="D52" s="400" t="s">
        <v>296</v>
      </c>
      <c r="E52" s="400" t="s">
        <v>296</v>
      </c>
      <c r="F52" s="400" t="s">
        <v>296</v>
      </c>
    </row>
    <row r="53" spans="2:6" x14ac:dyDescent="0.25">
      <c r="B53" s="402">
        <v>37</v>
      </c>
      <c r="C53" s="400" t="s">
        <v>323</v>
      </c>
      <c r="D53" s="400" t="s">
        <v>119</v>
      </c>
      <c r="E53" s="400" t="s">
        <v>119</v>
      </c>
      <c r="F53" s="400" t="s">
        <v>119</v>
      </c>
    </row>
    <row r="54" spans="2:6" x14ac:dyDescent="0.25">
      <c r="B54" s="5" t="s">
        <v>324</v>
      </c>
      <c r="C54" s="61" t="s">
        <v>325</v>
      </c>
      <c r="D54" s="400"/>
      <c r="E54" s="400"/>
      <c r="F54" s="400"/>
    </row>
    <row r="55" spans="2:6" x14ac:dyDescent="0.25">
      <c r="B55" s="1113" t="s">
        <v>326</v>
      </c>
      <c r="C55" s="1113"/>
      <c r="D55" s="1113"/>
      <c r="E55"/>
      <c r="F55"/>
    </row>
    <row r="56" spans="2:6" x14ac:dyDescent="0.25">
      <c r="B56" s="1113"/>
      <c r="C56" s="1113"/>
      <c r="D56" s="1113"/>
      <c r="E56"/>
      <c r="F56"/>
    </row>
    <row r="57" spans="2:6" x14ac:dyDescent="0.25">
      <c r="B57" s="47"/>
    </row>
    <row r="58" spans="2:6" x14ac:dyDescent="0.25">
      <c r="B58" s="47"/>
    </row>
  </sheetData>
  <mergeCells count="11">
    <mergeCell ref="F25:F26"/>
    <mergeCell ref="F29:F30"/>
    <mergeCell ref="E25:E26"/>
    <mergeCell ref="E29:E30"/>
    <mergeCell ref="B55:D56"/>
    <mergeCell ref="B25:B26"/>
    <mergeCell ref="C25:C26"/>
    <mergeCell ref="D25:D26"/>
    <mergeCell ref="B29:B30"/>
    <mergeCell ref="C29:C30"/>
    <mergeCell ref="D29:D30"/>
  </mergeCells>
  <pageMargins left="0.7" right="0.7" top="0.75" bottom="0.75" header="0.3" footer="0.3"/>
  <pageSetup paperSize="9" scale="58" orientation="landscape" r:id="rId1"/>
  <headerFooter>
    <oddHeader>&amp;CDA
Bilag VII</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E4090-167A-4725-9964-6AC16EF5DC29}">
  <sheetPr>
    <tabColor theme="4" tint="-0.499984740745262"/>
  </sheetPr>
  <dimension ref="A3:O15"/>
  <sheetViews>
    <sheetView showGridLines="0" zoomScaleNormal="80" zoomScalePageLayoutView="80" workbookViewId="0">
      <selection activeCell="C2" sqref="C2"/>
    </sheetView>
  </sheetViews>
  <sheetFormatPr defaultColWidth="9.140625" defaultRowHeight="15" x14ac:dyDescent="0.25"/>
  <cols>
    <col min="1" max="1" width="4.5703125" customWidth="1"/>
    <col min="2" max="2" width="16" customWidth="1"/>
    <col min="3" max="3" width="18.5703125" customWidth="1"/>
    <col min="4" max="4" width="15.5703125" customWidth="1"/>
    <col min="5" max="5" width="22.5703125" customWidth="1"/>
    <col min="6" max="6" width="21" customWidth="1"/>
    <col min="7" max="7" width="14.42578125" customWidth="1"/>
    <col min="8" max="8" width="11" customWidth="1"/>
    <col min="9" max="9" width="14" customWidth="1"/>
    <col min="10" max="10" width="25.85546875" bestFit="1" customWidth="1"/>
    <col min="11" max="11" width="27.85546875" customWidth="1"/>
    <col min="13" max="13" width="13.140625" customWidth="1"/>
    <col min="14" max="14" width="11.42578125" customWidth="1"/>
    <col min="15" max="15" width="14.5703125" customWidth="1"/>
  </cols>
  <sheetData>
    <row r="3" spans="1:15" x14ac:dyDescent="0.25">
      <c r="C3" s="331" t="s">
        <v>327</v>
      </c>
      <c r="D3" s="332"/>
      <c r="E3" s="332"/>
      <c r="F3" s="332"/>
      <c r="G3" s="332"/>
      <c r="H3" s="332"/>
      <c r="I3" s="330"/>
      <c r="J3" s="330"/>
      <c r="K3" s="330"/>
      <c r="L3" s="330"/>
      <c r="M3" s="330"/>
      <c r="N3" s="330"/>
      <c r="O3" s="330"/>
    </row>
    <row r="4" spans="1:15" ht="18.75" x14ac:dyDescent="0.25">
      <c r="B4" s="28"/>
    </row>
    <row r="6" spans="1:15" x14ac:dyDescent="0.25">
      <c r="A6" s="9"/>
      <c r="B6" s="9"/>
      <c r="C6" s="62" t="s">
        <v>114</v>
      </c>
      <c r="D6" s="62" t="s">
        <v>115</v>
      </c>
      <c r="E6" s="62" t="s">
        <v>116</v>
      </c>
      <c r="F6" s="62" t="s">
        <v>127</v>
      </c>
      <c r="G6" s="62" t="s">
        <v>128</v>
      </c>
      <c r="H6" s="62" t="s">
        <v>129</v>
      </c>
      <c r="I6" s="62" t="s">
        <v>130</v>
      </c>
      <c r="J6" s="62" t="s">
        <v>210</v>
      </c>
      <c r="K6" s="62" t="s">
        <v>328</v>
      </c>
      <c r="L6" s="62" t="s">
        <v>329</v>
      </c>
      <c r="M6" s="62" t="s">
        <v>330</v>
      </c>
      <c r="N6" s="62" t="s">
        <v>331</v>
      </c>
      <c r="O6" s="62" t="s">
        <v>332</v>
      </c>
    </row>
    <row r="7" spans="1:15" ht="15.75" customHeight="1" x14ac:dyDescent="0.25">
      <c r="A7" s="9"/>
      <c r="B7" s="9"/>
      <c r="C7" s="1118" t="s">
        <v>333</v>
      </c>
      <c r="D7" s="1119"/>
      <c r="E7" s="1118" t="s">
        <v>334</v>
      </c>
      <c r="F7" s="1119"/>
      <c r="G7" s="1115" t="s">
        <v>335</v>
      </c>
      <c r="H7" s="1115" t="s">
        <v>336</v>
      </c>
      <c r="I7" s="1118" t="s">
        <v>337</v>
      </c>
      <c r="J7" s="1122"/>
      <c r="K7" s="1122"/>
      <c r="L7" s="1119"/>
      <c r="M7" s="1115" t="s">
        <v>338</v>
      </c>
      <c r="N7" s="1115" t="s">
        <v>339</v>
      </c>
      <c r="O7" s="1115" t="s">
        <v>340</v>
      </c>
    </row>
    <row r="8" spans="1:15" x14ac:dyDescent="0.25">
      <c r="A8" s="9"/>
      <c r="B8" s="9"/>
      <c r="C8" s="1120"/>
      <c r="D8" s="1121"/>
      <c r="E8" s="1120"/>
      <c r="F8" s="1121"/>
      <c r="G8" s="1116"/>
      <c r="H8" s="1116"/>
      <c r="I8" s="1120"/>
      <c r="J8" s="1123"/>
      <c r="K8" s="1123"/>
      <c r="L8" s="1124"/>
      <c r="M8" s="1116"/>
      <c r="N8" s="1116"/>
      <c r="O8" s="1116"/>
    </row>
    <row r="9" spans="1:15" ht="60" x14ac:dyDescent="0.25">
      <c r="A9" s="9"/>
      <c r="B9" s="9"/>
      <c r="C9" s="62" t="s">
        <v>341</v>
      </c>
      <c r="D9" s="62" t="s">
        <v>342</v>
      </c>
      <c r="E9" s="62" t="s">
        <v>343</v>
      </c>
      <c r="F9" s="62" t="s">
        <v>344</v>
      </c>
      <c r="G9" s="1117"/>
      <c r="H9" s="1117"/>
      <c r="I9" s="63" t="s">
        <v>345</v>
      </c>
      <c r="J9" s="63" t="s">
        <v>334</v>
      </c>
      <c r="K9" s="63" t="s">
        <v>346</v>
      </c>
      <c r="L9" s="64" t="s">
        <v>347</v>
      </c>
      <c r="M9" s="1117"/>
      <c r="N9" s="1117"/>
      <c r="O9" s="1117"/>
    </row>
    <row r="10" spans="1:15" ht="24" x14ac:dyDescent="0.25">
      <c r="A10" s="65" t="s">
        <v>348</v>
      </c>
      <c r="B10" s="66" t="s">
        <v>349</v>
      </c>
      <c r="C10" s="67"/>
      <c r="D10" s="67"/>
      <c r="E10" s="67"/>
      <c r="F10" s="67"/>
      <c r="G10" s="67"/>
      <c r="H10" s="67"/>
      <c r="I10" s="67"/>
      <c r="J10" s="67"/>
      <c r="K10" s="67"/>
      <c r="L10" s="67"/>
      <c r="M10" s="67"/>
      <c r="N10" s="68"/>
      <c r="O10" s="68"/>
    </row>
    <row r="11" spans="1:15" x14ac:dyDescent="0.25">
      <c r="A11" s="69"/>
      <c r="B11" s="70" t="s">
        <v>350</v>
      </c>
      <c r="C11" s="71"/>
      <c r="D11" s="71"/>
      <c r="E11" s="71"/>
      <c r="F11" s="71"/>
      <c r="G11" s="71"/>
      <c r="H11" s="72"/>
      <c r="I11" s="71"/>
      <c r="J11" s="71"/>
      <c r="K11" s="71"/>
      <c r="L11" s="71"/>
      <c r="M11" s="72"/>
      <c r="N11" s="71"/>
      <c r="O11" s="71"/>
    </row>
    <row r="12" spans="1:15" x14ac:dyDescent="0.25">
      <c r="A12" s="69"/>
      <c r="B12" s="70" t="s">
        <v>351</v>
      </c>
      <c r="C12" s="71"/>
      <c r="D12" s="71"/>
      <c r="E12" s="71"/>
      <c r="F12" s="71"/>
      <c r="G12" s="71"/>
      <c r="H12" s="72"/>
      <c r="I12" s="71"/>
      <c r="J12" s="71"/>
      <c r="K12" s="71"/>
      <c r="L12" s="71"/>
      <c r="M12" s="72"/>
      <c r="N12" s="71"/>
      <c r="O12" s="71"/>
    </row>
    <row r="13" spans="1:15" x14ac:dyDescent="0.25">
      <c r="A13" s="69"/>
      <c r="B13" s="73" t="s">
        <v>352</v>
      </c>
      <c r="C13" s="74"/>
      <c r="D13" s="74"/>
      <c r="E13" s="74"/>
      <c r="F13" s="74"/>
      <c r="G13" s="74"/>
      <c r="H13" s="74"/>
      <c r="I13" s="74"/>
      <c r="J13" s="74"/>
      <c r="K13" s="74"/>
      <c r="L13" s="74"/>
      <c r="M13" s="74"/>
      <c r="N13" s="74"/>
      <c r="O13" s="74"/>
    </row>
    <row r="14" spans="1:15" x14ac:dyDescent="0.25">
      <c r="A14" s="69"/>
      <c r="B14" s="73" t="s">
        <v>353</v>
      </c>
      <c r="C14" s="71"/>
      <c r="D14" s="71"/>
      <c r="E14" s="71"/>
      <c r="F14" s="71"/>
      <c r="G14" s="71"/>
      <c r="H14" s="72"/>
      <c r="I14" s="71"/>
      <c r="J14" s="71"/>
      <c r="K14" s="71"/>
      <c r="L14" s="71"/>
      <c r="M14" s="72"/>
      <c r="N14" s="71"/>
      <c r="O14" s="71"/>
    </row>
    <row r="15" spans="1:15" x14ac:dyDescent="0.25">
      <c r="A15" s="75" t="s">
        <v>354</v>
      </c>
      <c r="B15" s="73" t="s">
        <v>120</v>
      </c>
      <c r="C15" s="71"/>
      <c r="D15" s="71"/>
      <c r="E15" s="71"/>
      <c r="F15" s="71"/>
      <c r="G15" s="71"/>
      <c r="H15" s="72"/>
      <c r="I15" s="71"/>
      <c r="J15" s="71"/>
      <c r="K15" s="71"/>
      <c r="L15" s="71"/>
      <c r="M15" s="72"/>
      <c r="N15" s="71"/>
      <c r="O15" s="76"/>
    </row>
  </sheetData>
  <mergeCells count="8">
    <mergeCell ref="N7:N9"/>
    <mergeCell ref="O7:O9"/>
    <mergeCell ref="C7:D8"/>
    <mergeCell ref="E7:F8"/>
    <mergeCell ref="G7:G9"/>
    <mergeCell ref="H7:H9"/>
    <mergeCell ref="I7:L8"/>
    <mergeCell ref="M7:M9"/>
  </mergeCells>
  <conditionalFormatting sqref="C10:M15">
    <cfRule type="cellIs" dxfId="7" priority="1" stopIfTrue="1" operator="lessThan">
      <formula>0</formula>
    </cfRule>
  </conditionalFormatting>
  <conditionalFormatting sqref="N11:O15">
    <cfRule type="cellIs" dxfId="6" priority="2"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&amp;CDA
Bilag IX</oddHeader>
    <oddFooter>&amp;C&amp;P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CDA4-E601-4CA2-9D60-7EAF340B4394}">
  <sheetPr>
    <tabColor theme="4" tint="-0.499984740745262"/>
  </sheetPr>
  <dimension ref="B1:D8"/>
  <sheetViews>
    <sheetView showGridLines="0" zoomScaleNormal="100" workbookViewId="0"/>
  </sheetViews>
  <sheetFormatPr defaultColWidth="9.140625" defaultRowHeight="15" x14ac:dyDescent="0.25"/>
  <cols>
    <col min="2" max="2" width="10.85546875" customWidth="1"/>
    <col min="3" max="3" width="56.7109375" customWidth="1"/>
    <col min="4" max="4" width="30.42578125" customWidth="1"/>
    <col min="5" max="5" width="44" bestFit="1" customWidth="1"/>
    <col min="6" max="6" width="26.5703125" customWidth="1"/>
    <col min="7" max="7" width="44" bestFit="1" customWidth="1"/>
    <col min="8" max="8" width="16.5703125" customWidth="1"/>
    <col min="9" max="9" width="25.85546875" bestFit="1" customWidth="1"/>
    <col min="10" max="10" width="14" customWidth="1"/>
    <col min="11" max="11" width="25.85546875" bestFit="1" customWidth="1"/>
  </cols>
  <sheetData>
    <row r="1" spans="2:4" x14ac:dyDescent="0.25">
      <c r="B1" s="3" t="s">
        <v>113</v>
      </c>
      <c r="C1" s="3" t="s">
        <v>1176</v>
      </c>
    </row>
    <row r="2" spans="2:4" ht="18.75" x14ac:dyDescent="0.3">
      <c r="B2" s="662" t="s">
        <v>14</v>
      </c>
      <c r="C2" s="683"/>
      <c r="D2" s="683"/>
    </row>
    <row r="5" spans="2:4" x14ac:dyDescent="0.25">
      <c r="D5" s="29" t="s">
        <v>114</v>
      </c>
    </row>
    <row r="6" spans="2:4" x14ac:dyDescent="0.25">
      <c r="B6" s="77">
        <v>1</v>
      </c>
      <c r="C6" s="78" t="s">
        <v>123</v>
      </c>
      <c r="D6" s="388">
        <v>78324.664909119994</v>
      </c>
    </row>
    <row r="7" spans="2:4" x14ac:dyDescent="0.25">
      <c r="B7" s="77">
        <v>2</v>
      </c>
      <c r="C7" s="78" t="s">
        <v>355</v>
      </c>
      <c r="D7" s="697">
        <v>2.5000000000000001E-2</v>
      </c>
    </row>
    <row r="8" spans="2:4" x14ac:dyDescent="0.25">
      <c r="B8" s="77">
        <v>3</v>
      </c>
      <c r="C8" s="78" t="s">
        <v>356</v>
      </c>
      <c r="D8" s="388">
        <v>1958.116622728</v>
      </c>
    </row>
  </sheetData>
  <conditionalFormatting sqref="D6:D8">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&amp;CDA
Bilag IX</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9BF23-0E6F-4DF2-951E-63D9135D540C}">
  <sheetPr>
    <tabColor theme="5" tint="0.79998168889431442"/>
    <pageSetUpPr fitToPage="1"/>
  </sheetPr>
  <dimension ref="B1:I21"/>
  <sheetViews>
    <sheetView showGridLines="0" zoomScaleNormal="100" workbookViewId="0"/>
  </sheetViews>
  <sheetFormatPr defaultColWidth="9.140625" defaultRowHeight="15" x14ac:dyDescent="0.25"/>
  <cols>
    <col min="1" max="1" width="9.140625" style="428"/>
    <col min="2" max="2" width="10.5703125" style="428" customWidth="1"/>
    <col min="3" max="3" width="72.7109375" style="428" customWidth="1"/>
    <col min="4" max="4" width="17.85546875" style="428" customWidth="1"/>
    <col min="5" max="16384" width="9.140625" style="428"/>
  </cols>
  <sheetData>
    <row r="1" spans="2:9" x14ac:dyDescent="0.25">
      <c r="B1" s="3" t="s">
        <v>113</v>
      </c>
      <c r="C1" s="3" t="s">
        <v>1176</v>
      </c>
    </row>
    <row r="2" spans="2:9" ht="18.75" customHeight="1" x14ac:dyDescent="0.3">
      <c r="B2" s="333" t="s">
        <v>15</v>
      </c>
      <c r="C2" s="334"/>
      <c r="D2" s="334"/>
      <c r="E2" s="453"/>
      <c r="F2" s="453"/>
      <c r="G2" s="453"/>
      <c r="H2" s="453"/>
      <c r="I2" s="453"/>
    </row>
    <row r="3" spans="2:9" ht="15" customHeight="1" x14ac:dyDescent="0.25">
      <c r="B3" s="80"/>
      <c r="C3" s="80"/>
      <c r="D3" s="80"/>
    </row>
    <row r="5" spans="2:9" x14ac:dyDescent="0.25">
      <c r="B5" s="11"/>
      <c r="C5" s="11"/>
      <c r="D5" s="81" t="s">
        <v>1465</v>
      </c>
    </row>
    <row r="6" spans="2:9" x14ac:dyDescent="0.25">
      <c r="B6" s="11"/>
      <c r="C6" s="11"/>
      <c r="D6" s="151" t="s">
        <v>1466</v>
      </c>
    </row>
    <row r="7" spans="2:9" x14ac:dyDescent="0.25">
      <c r="B7" s="82">
        <v>1</v>
      </c>
      <c r="C7" s="401" t="s">
        <v>1467</v>
      </c>
      <c r="D7" s="909">
        <v>213019.03002000001</v>
      </c>
      <c r="E7" s="84"/>
      <c r="F7" s="14"/>
    </row>
    <row r="8" spans="2:9" ht="30" x14ac:dyDescent="0.25">
      <c r="B8" s="402">
        <v>2</v>
      </c>
      <c r="C8" s="401" t="s">
        <v>1468</v>
      </c>
      <c r="D8" s="909"/>
      <c r="E8" s="84"/>
      <c r="F8" s="14"/>
    </row>
    <row r="9" spans="2:9" ht="30" x14ac:dyDescent="0.25">
      <c r="B9" s="402">
        <v>3</v>
      </c>
      <c r="C9" s="401" t="s">
        <v>1469</v>
      </c>
      <c r="D9" s="910"/>
    </row>
    <row r="10" spans="2:9" ht="30" x14ac:dyDescent="0.25">
      <c r="B10" s="402">
        <v>4</v>
      </c>
      <c r="C10" s="26" t="s">
        <v>1470</v>
      </c>
      <c r="D10" s="910"/>
    </row>
    <row r="11" spans="2:9" ht="46.5" customHeight="1" x14ac:dyDescent="0.25">
      <c r="B11" s="402">
        <v>5</v>
      </c>
      <c r="C11" s="6" t="s">
        <v>1471</v>
      </c>
      <c r="D11" s="910"/>
    </row>
    <row r="12" spans="2:9" ht="30" x14ac:dyDescent="0.25">
      <c r="B12" s="402">
        <v>6</v>
      </c>
      <c r="C12" s="401" t="s">
        <v>1472</v>
      </c>
      <c r="D12" s="911"/>
    </row>
    <row r="13" spans="2:9" x14ac:dyDescent="0.25">
      <c r="B13" s="402">
        <v>7</v>
      </c>
      <c r="C13" s="401" t="s">
        <v>1473</v>
      </c>
      <c r="D13" s="912"/>
    </row>
    <row r="14" spans="2:9" x14ac:dyDescent="0.25">
      <c r="B14" s="402">
        <v>8</v>
      </c>
      <c r="C14" s="401" t="s">
        <v>1474</v>
      </c>
      <c r="D14" s="910"/>
    </row>
    <row r="15" spans="2:9" x14ac:dyDescent="0.25">
      <c r="B15" s="402">
        <v>9</v>
      </c>
      <c r="C15" s="401" t="s">
        <v>1475</v>
      </c>
      <c r="D15" s="910"/>
    </row>
    <row r="16" spans="2:9" ht="30" x14ac:dyDescent="0.25">
      <c r="B16" s="402">
        <v>10</v>
      </c>
      <c r="C16" s="401" t="s">
        <v>1476</v>
      </c>
      <c r="D16" s="910">
        <v>5746.3663011999997</v>
      </c>
    </row>
    <row r="17" spans="2:4" ht="30" x14ac:dyDescent="0.25">
      <c r="B17" s="402">
        <v>11</v>
      </c>
      <c r="C17" s="6" t="s">
        <v>1477</v>
      </c>
      <c r="D17" s="494">
        <v>-198.451402</v>
      </c>
    </row>
    <row r="18" spans="2:4" ht="30" x14ac:dyDescent="0.25">
      <c r="B18" s="402" t="s">
        <v>1478</v>
      </c>
      <c r="C18" s="6" t="s">
        <v>1479</v>
      </c>
      <c r="D18" s="913"/>
    </row>
    <row r="19" spans="2:4" ht="30" x14ac:dyDescent="0.25">
      <c r="B19" s="402" t="s">
        <v>1480</v>
      </c>
      <c r="C19" s="6" t="s">
        <v>1481</v>
      </c>
      <c r="D19" s="913"/>
    </row>
    <row r="20" spans="2:4" x14ac:dyDescent="0.25">
      <c r="B20" s="402">
        <v>12</v>
      </c>
      <c r="C20" s="401" t="s">
        <v>1482</v>
      </c>
      <c r="D20" s="910"/>
    </row>
    <row r="21" spans="2:4" x14ac:dyDescent="0.25">
      <c r="B21" s="402">
        <v>13</v>
      </c>
      <c r="C21" s="51" t="s">
        <v>357</v>
      </c>
      <c r="D21" s="913">
        <f>+SUM(D7:D20)</f>
        <v>218566.9449192</v>
      </c>
    </row>
  </sheetData>
  <pageMargins left="0.70866141732283472" right="0.70866141732283472" top="0.74803149606299213" bottom="0.74803149606299213" header="0.31496062992125984" footer="0.31496062992125984"/>
  <pageSetup paperSize="9" orientation="landscape" r:id="rId1"/>
  <headerFooter>
    <oddHeader>&amp;CDA
Bilag XI</oddHeader>
    <oddFooter>&amp;C1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1C336-B1F7-4077-8337-2EA264A034BE}">
  <sheetPr>
    <tabColor theme="5" tint="0.79998168889431442"/>
    <pageSetUpPr fitToPage="1"/>
  </sheetPr>
  <dimension ref="A1:M94"/>
  <sheetViews>
    <sheetView showGridLines="0" zoomScaleNormal="100" workbookViewId="0"/>
  </sheetViews>
  <sheetFormatPr defaultColWidth="9.140625" defaultRowHeight="43.5" customHeight="1" x14ac:dyDescent="0.25"/>
  <cols>
    <col min="1" max="1" width="9.140625" style="428"/>
    <col min="2" max="2" width="10.85546875" style="454" customWidth="1"/>
    <col min="3" max="3" width="71.85546875" style="428" customWidth="1"/>
    <col min="4" max="5" width="18.7109375" style="428" customWidth="1"/>
    <col min="6" max="16384" width="9.140625" style="428"/>
  </cols>
  <sheetData>
    <row r="1" spans="1:5" ht="15" x14ac:dyDescent="0.25">
      <c r="B1" s="3" t="s">
        <v>113</v>
      </c>
      <c r="C1" s="3" t="s">
        <v>1176</v>
      </c>
    </row>
    <row r="2" spans="1:5" ht="18.75" x14ac:dyDescent="0.3">
      <c r="A2" s="86"/>
      <c r="B2" s="333" t="s">
        <v>16</v>
      </c>
      <c r="C2" s="453"/>
      <c r="D2" s="453"/>
      <c r="E2" s="453"/>
    </row>
    <row r="4" spans="1:5" ht="43.5" customHeight="1" x14ac:dyDescent="0.25">
      <c r="B4" s="711"/>
      <c r="C4" s="241"/>
      <c r="D4" s="1131" t="s">
        <v>1483</v>
      </c>
      <c r="E4" s="1131"/>
    </row>
    <row r="5" spans="1:5" ht="43.5" customHeight="1" x14ac:dyDescent="0.25">
      <c r="B5" s="1132"/>
      <c r="C5" s="1133"/>
      <c r="D5" s="56" t="s">
        <v>1177</v>
      </c>
      <c r="E5" s="56" t="s">
        <v>1128</v>
      </c>
    </row>
    <row r="6" spans="1:5" ht="43.5" customHeight="1" x14ac:dyDescent="0.25">
      <c r="B6" s="1134"/>
      <c r="C6" s="1135"/>
      <c r="D6" s="56" t="s">
        <v>1130</v>
      </c>
      <c r="E6" s="56" t="s">
        <v>1131</v>
      </c>
    </row>
    <row r="7" spans="1:5" ht="15" x14ac:dyDescent="0.25">
      <c r="B7" s="1128" t="s">
        <v>1484</v>
      </c>
      <c r="C7" s="1129"/>
      <c r="D7" s="1129"/>
      <c r="E7" s="1130"/>
    </row>
    <row r="8" spans="1:5" ht="15" x14ac:dyDescent="0.25">
      <c r="B8" s="56">
        <v>1</v>
      </c>
      <c r="C8" s="6" t="s">
        <v>1485</v>
      </c>
      <c r="D8" s="369">
        <f>+'[1]EU LR1 - LRSum'!D7</f>
        <v>213019.03002000001</v>
      </c>
      <c r="E8" s="369">
        <v>209881.74077397</v>
      </c>
    </row>
    <row r="9" spans="1:5" ht="30" x14ac:dyDescent="0.25">
      <c r="B9" s="37">
        <v>2</v>
      </c>
      <c r="C9" s="6" t="s">
        <v>1486</v>
      </c>
      <c r="D9" s="83"/>
      <c r="E9" s="83"/>
    </row>
    <row r="10" spans="1:5" ht="30" x14ac:dyDescent="0.25">
      <c r="B10" s="37">
        <v>3</v>
      </c>
      <c r="C10" s="6" t="s">
        <v>1487</v>
      </c>
      <c r="D10" s="83"/>
      <c r="E10" s="83"/>
    </row>
    <row r="11" spans="1:5" ht="30" x14ac:dyDescent="0.25">
      <c r="B11" s="37">
        <v>4</v>
      </c>
      <c r="C11" s="6" t="s">
        <v>1488</v>
      </c>
      <c r="D11" s="83"/>
      <c r="E11" s="83"/>
    </row>
    <row r="12" spans="1:5" ht="15" x14ac:dyDescent="0.25">
      <c r="B12" s="37">
        <v>5</v>
      </c>
      <c r="C12" s="87" t="s">
        <v>1489</v>
      </c>
      <c r="D12" s="83"/>
      <c r="E12" s="83"/>
    </row>
    <row r="13" spans="1:5" ht="15" x14ac:dyDescent="0.25">
      <c r="B13" s="56">
        <v>6</v>
      </c>
      <c r="C13" s="6" t="s">
        <v>1490</v>
      </c>
      <c r="D13" s="369">
        <f>+'[1]EU LR1 - LRSum'!D17</f>
        <v>-198.451402</v>
      </c>
      <c r="E13" s="369">
        <v>-198.93119200000001</v>
      </c>
    </row>
    <row r="14" spans="1:5" ht="15" x14ac:dyDescent="0.25">
      <c r="B14" s="88">
        <v>7</v>
      </c>
      <c r="C14" s="89" t="s">
        <v>1491</v>
      </c>
      <c r="D14" s="914">
        <v>212820.578618</v>
      </c>
      <c r="E14" s="914">
        <v>209682.80958197001</v>
      </c>
    </row>
    <row r="15" spans="1:5" ht="15" x14ac:dyDescent="0.25">
      <c r="B15" s="1128" t="s">
        <v>1492</v>
      </c>
      <c r="C15" s="1129"/>
      <c r="D15" s="1129"/>
      <c r="E15" s="1130"/>
    </row>
    <row r="16" spans="1:5" ht="45" x14ac:dyDescent="0.25">
      <c r="B16" s="5">
        <v>8</v>
      </c>
      <c r="C16" s="915" t="s">
        <v>1493</v>
      </c>
      <c r="D16" s="85"/>
      <c r="E16" s="83"/>
    </row>
    <row r="17" spans="2:5" ht="30" x14ac:dyDescent="0.25">
      <c r="B17" s="5" t="s">
        <v>1494</v>
      </c>
      <c r="C17" s="90" t="s">
        <v>1495</v>
      </c>
      <c r="D17" s="83"/>
      <c r="E17" s="83"/>
    </row>
    <row r="18" spans="2:5" ht="30" x14ac:dyDescent="0.25">
      <c r="B18" s="5">
        <v>9</v>
      </c>
      <c r="C18" s="6" t="s">
        <v>1496</v>
      </c>
      <c r="D18" s="83"/>
      <c r="E18" s="83"/>
    </row>
    <row r="19" spans="2:5" ht="30" x14ac:dyDescent="0.25">
      <c r="B19" s="5" t="s">
        <v>1497</v>
      </c>
      <c r="C19" s="91" t="s">
        <v>1498</v>
      </c>
      <c r="D19" s="83"/>
      <c r="E19" s="83"/>
    </row>
    <row r="20" spans="2:5" ht="15" x14ac:dyDescent="0.25">
      <c r="B20" s="5" t="s">
        <v>1499</v>
      </c>
      <c r="C20" s="91" t="s">
        <v>1500</v>
      </c>
      <c r="D20" s="83"/>
      <c r="E20" s="83"/>
    </row>
    <row r="21" spans="2:5" ht="30" x14ac:dyDescent="0.25">
      <c r="B21" s="37">
        <v>10</v>
      </c>
      <c r="C21" s="7" t="s">
        <v>1501</v>
      </c>
      <c r="D21" s="85"/>
      <c r="E21" s="83"/>
    </row>
    <row r="22" spans="2:5" ht="30" x14ac:dyDescent="0.25">
      <c r="B22" s="37" t="s">
        <v>1502</v>
      </c>
      <c r="C22" s="7" t="s">
        <v>1503</v>
      </c>
      <c r="D22" s="85"/>
      <c r="E22" s="83"/>
    </row>
    <row r="23" spans="2:5" ht="30" x14ac:dyDescent="0.25">
      <c r="B23" s="37" t="s">
        <v>1504</v>
      </c>
      <c r="C23" s="7" t="s">
        <v>1505</v>
      </c>
      <c r="D23" s="85"/>
      <c r="E23" s="83"/>
    </row>
    <row r="24" spans="2:5" ht="15" x14ac:dyDescent="0.25">
      <c r="B24" s="5">
        <v>11</v>
      </c>
      <c r="C24" s="6" t="s">
        <v>1506</v>
      </c>
      <c r="D24" s="83"/>
      <c r="E24" s="83"/>
    </row>
    <row r="25" spans="2:5" ht="30" x14ac:dyDescent="0.25">
      <c r="B25" s="5">
        <v>12</v>
      </c>
      <c r="C25" s="6" t="s">
        <v>1507</v>
      </c>
      <c r="D25" s="83"/>
      <c r="E25" s="83"/>
    </row>
    <row r="26" spans="2:5" ht="15" x14ac:dyDescent="0.25">
      <c r="B26" s="97">
        <v>13</v>
      </c>
      <c r="C26" s="916" t="s">
        <v>1508</v>
      </c>
      <c r="D26" s="89"/>
      <c r="E26" s="89"/>
    </row>
    <row r="27" spans="2:5" ht="15" x14ac:dyDescent="0.25">
      <c r="B27" s="1128" t="s">
        <v>1509</v>
      </c>
      <c r="C27" s="1129"/>
      <c r="D27" s="1129"/>
      <c r="E27" s="1130"/>
    </row>
    <row r="28" spans="2:5" ht="30" x14ac:dyDescent="0.25">
      <c r="B28" s="56">
        <v>14</v>
      </c>
      <c r="C28" s="6" t="s">
        <v>1510</v>
      </c>
      <c r="D28" s="85"/>
      <c r="E28" s="83"/>
    </row>
    <row r="29" spans="2:5" ht="30" x14ac:dyDescent="0.25">
      <c r="B29" s="56">
        <v>15</v>
      </c>
      <c r="C29" s="6" t="s">
        <v>1511</v>
      </c>
      <c r="D29" s="92"/>
      <c r="E29" s="83"/>
    </row>
    <row r="30" spans="2:5" ht="15" x14ac:dyDescent="0.25">
      <c r="B30" s="56">
        <v>16</v>
      </c>
      <c r="C30" s="6" t="s">
        <v>1512</v>
      </c>
      <c r="D30" s="83"/>
      <c r="E30" s="83"/>
    </row>
    <row r="31" spans="2:5" ht="30" x14ac:dyDescent="0.25">
      <c r="B31" s="5" t="s">
        <v>1513</v>
      </c>
      <c r="C31" s="6" t="s">
        <v>1514</v>
      </c>
      <c r="D31" s="83"/>
      <c r="E31" s="83"/>
    </row>
    <row r="32" spans="2:5" ht="15" x14ac:dyDescent="0.25">
      <c r="B32" s="5">
        <v>17</v>
      </c>
      <c r="C32" s="6" t="s">
        <v>1515</v>
      </c>
      <c r="D32" s="83"/>
      <c r="E32" s="83"/>
    </row>
    <row r="33" spans="2:5" ht="15" x14ac:dyDescent="0.25">
      <c r="B33" s="5" t="s">
        <v>1516</v>
      </c>
      <c r="C33" s="6" t="s">
        <v>1517</v>
      </c>
      <c r="D33" s="83"/>
      <c r="E33" s="83"/>
    </row>
    <row r="34" spans="2:5" ht="15" x14ac:dyDescent="0.25">
      <c r="B34" s="97">
        <v>18</v>
      </c>
      <c r="C34" s="916" t="s">
        <v>1518</v>
      </c>
      <c r="D34" s="89"/>
      <c r="E34" s="89"/>
    </row>
    <row r="35" spans="2:5" ht="15" x14ac:dyDescent="0.25">
      <c r="B35" s="1128" t="s">
        <v>1519</v>
      </c>
      <c r="C35" s="1129"/>
      <c r="D35" s="1129"/>
      <c r="E35" s="1130"/>
    </row>
    <row r="36" spans="2:5" ht="15" x14ac:dyDescent="0.25">
      <c r="B36" s="56">
        <v>19</v>
      </c>
      <c r="C36" s="6" t="s">
        <v>1520</v>
      </c>
      <c r="D36" s="85"/>
      <c r="E36" s="83"/>
    </row>
    <row r="37" spans="2:5" ht="15" x14ac:dyDescent="0.25">
      <c r="B37" s="56">
        <v>20</v>
      </c>
      <c r="C37" s="6" t="s">
        <v>1521</v>
      </c>
      <c r="D37" s="917">
        <f>+'[1]EU LR1 - LRSum'!D16</f>
        <v>5746.3663011999997</v>
      </c>
      <c r="E37" s="369">
        <v>5676.5161556000003</v>
      </c>
    </row>
    <row r="38" spans="2:5" ht="30" x14ac:dyDescent="0.25">
      <c r="B38" s="56">
        <v>21</v>
      </c>
      <c r="C38" s="6" t="s">
        <v>1522</v>
      </c>
      <c r="D38" s="83"/>
      <c r="E38" s="83"/>
    </row>
    <row r="39" spans="2:5" ht="15" x14ac:dyDescent="0.25">
      <c r="B39" s="97">
        <v>22</v>
      </c>
      <c r="C39" s="916" t="s">
        <v>1523</v>
      </c>
      <c r="D39" s="914">
        <f>+D37</f>
        <v>5746.3663011999997</v>
      </c>
      <c r="E39" s="914">
        <v>5676.5161556000003</v>
      </c>
    </row>
    <row r="40" spans="2:5" ht="15" customHeight="1" x14ac:dyDescent="0.25">
      <c r="B40" s="1125" t="s">
        <v>1524</v>
      </c>
      <c r="C40" s="1126"/>
      <c r="D40" s="1126"/>
      <c r="E40" s="1127"/>
    </row>
    <row r="41" spans="2:5" ht="30" x14ac:dyDescent="0.25">
      <c r="B41" s="5" t="s">
        <v>1525</v>
      </c>
      <c r="C41" s="268" t="s">
        <v>1526</v>
      </c>
      <c r="D41" s="83"/>
      <c r="E41" s="83"/>
    </row>
    <row r="42" spans="2:5" ht="30" x14ac:dyDescent="0.25">
      <c r="B42" s="5" t="s">
        <v>1527</v>
      </c>
      <c r="C42" s="6" t="s">
        <v>1528</v>
      </c>
      <c r="D42" s="83"/>
      <c r="E42" s="83"/>
    </row>
    <row r="43" spans="2:5" ht="30" x14ac:dyDescent="0.25">
      <c r="B43" s="93" t="s">
        <v>1529</v>
      </c>
      <c r="C43" s="90" t="s">
        <v>1530</v>
      </c>
      <c r="D43" s="83"/>
      <c r="E43" s="83"/>
    </row>
    <row r="44" spans="2:5" ht="30" x14ac:dyDescent="0.25">
      <c r="B44" s="93" t="s">
        <v>1531</v>
      </c>
      <c r="C44" s="90" t="s">
        <v>1532</v>
      </c>
      <c r="D44" s="85"/>
      <c r="E44" s="83"/>
    </row>
    <row r="45" spans="2:5" ht="30" x14ac:dyDescent="0.25">
      <c r="B45" s="93" t="s">
        <v>1533</v>
      </c>
      <c r="C45" s="94" t="s">
        <v>1534</v>
      </c>
      <c r="D45" s="85"/>
      <c r="E45" s="83"/>
    </row>
    <row r="46" spans="2:5" ht="30" x14ac:dyDescent="0.25">
      <c r="B46" s="93" t="s">
        <v>1535</v>
      </c>
      <c r="C46" s="90" t="s">
        <v>1536</v>
      </c>
      <c r="D46" s="83"/>
      <c r="E46" s="83"/>
    </row>
    <row r="47" spans="2:5" ht="15" x14ac:dyDescent="0.25">
      <c r="B47" s="93" t="s">
        <v>1537</v>
      </c>
      <c r="C47" s="90" t="s">
        <v>1538</v>
      </c>
      <c r="D47" s="83"/>
      <c r="E47" s="83"/>
    </row>
    <row r="48" spans="2:5" ht="30" x14ac:dyDescent="0.25">
      <c r="B48" s="93" t="s">
        <v>1539</v>
      </c>
      <c r="C48" s="90" t="s">
        <v>1540</v>
      </c>
      <c r="D48" s="83"/>
      <c r="E48" s="83"/>
    </row>
    <row r="49" spans="2:5" ht="30" x14ac:dyDescent="0.25">
      <c r="B49" s="93" t="s">
        <v>1541</v>
      </c>
      <c r="C49" s="90" t="s">
        <v>1542</v>
      </c>
      <c r="D49" s="83"/>
      <c r="E49" s="83"/>
    </row>
    <row r="50" spans="2:5" ht="15" x14ac:dyDescent="0.25">
      <c r="B50" s="93" t="s">
        <v>1543</v>
      </c>
      <c r="C50" s="90" t="s">
        <v>1544</v>
      </c>
      <c r="D50" s="83"/>
      <c r="E50" s="83"/>
    </row>
    <row r="51" spans="2:5" ht="30" x14ac:dyDescent="0.25">
      <c r="B51" s="93" t="s">
        <v>1545</v>
      </c>
      <c r="C51" s="90" t="s">
        <v>1546</v>
      </c>
      <c r="D51" s="83"/>
      <c r="E51" s="83"/>
    </row>
    <row r="52" spans="2:5" ht="15" customHeight="1" x14ac:dyDescent="0.25">
      <c r="B52" s="93" t="s">
        <v>1547</v>
      </c>
      <c r="C52" s="90" t="s">
        <v>1548</v>
      </c>
      <c r="D52" s="83"/>
      <c r="E52" s="83"/>
    </row>
    <row r="53" spans="2:5" ht="15" x14ac:dyDescent="0.25">
      <c r="B53" s="95" t="s">
        <v>1549</v>
      </c>
      <c r="C53" s="918" t="s">
        <v>1550</v>
      </c>
      <c r="D53" s="83"/>
      <c r="E53" s="83"/>
    </row>
    <row r="54" spans="2:5" ht="15" x14ac:dyDescent="0.25">
      <c r="B54" s="1125" t="s">
        <v>1551</v>
      </c>
      <c r="C54" s="1126"/>
      <c r="D54" s="1126"/>
      <c r="E54" s="1127"/>
    </row>
    <row r="55" spans="2:5" ht="15" customHeight="1" x14ac:dyDescent="0.25">
      <c r="B55" s="56">
        <v>23</v>
      </c>
      <c r="C55" s="96" t="s">
        <v>1552</v>
      </c>
      <c r="D55" s="917">
        <f>+'[1]EU KM1'!D9</f>
        <v>16386.094713999999</v>
      </c>
      <c r="E55" s="369">
        <f>+'[1]EU KM1'!E9</f>
        <v>16377.46467444</v>
      </c>
    </row>
    <row r="56" spans="2:5" ht="15" x14ac:dyDescent="0.25">
      <c r="B56" s="97">
        <v>24</v>
      </c>
      <c r="C56" s="98" t="s">
        <v>1553</v>
      </c>
      <c r="D56" s="370">
        <f>+'[1]EU LR1 - LRSum'!D21</f>
        <v>218566.9449192</v>
      </c>
      <c r="E56" s="370">
        <f>+E14+E39</f>
        <v>215359.32573757001</v>
      </c>
    </row>
    <row r="57" spans="2:5" ht="15" x14ac:dyDescent="0.25">
      <c r="B57" s="1125" t="s">
        <v>1554</v>
      </c>
      <c r="C57" s="1126"/>
      <c r="D57" s="1126"/>
      <c r="E57" s="1127"/>
    </row>
    <row r="58" spans="2:5" ht="15" x14ac:dyDescent="0.25">
      <c r="B58" s="56">
        <v>25</v>
      </c>
      <c r="C58" s="92" t="s">
        <v>1228</v>
      </c>
      <c r="D58" s="919">
        <v>7.4970598688002085E-2</v>
      </c>
      <c r="E58" s="371">
        <f>+E55/E56</f>
        <v>7.6047158015330407E-2</v>
      </c>
    </row>
    <row r="59" spans="2:5" ht="30" x14ac:dyDescent="0.25">
      <c r="B59" s="5" t="s">
        <v>1555</v>
      </c>
      <c r="C59" s="6" t="s">
        <v>1556</v>
      </c>
      <c r="D59" s="919">
        <v>7.4970598688002085E-2</v>
      </c>
      <c r="E59" s="371">
        <v>7.6047158015330407E-2</v>
      </c>
    </row>
    <row r="60" spans="2:5" ht="30" x14ac:dyDescent="0.25">
      <c r="B60" s="5" t="s">
        <v>1557</v>
      </c>
      <c r="C60" s="6" t="s">
        <v>1558</v>
      </c>
      <c r="D60" s="919">
        <v>7.4970598688002085E-2</v>
      </c>
      <c r="E60" s="371">
        <v>7.6047158015330407E-2</v>
      </c>
    </row>
    <row r="61" spans="2:5" ht="15" x14ac:dyDescent="0.25">
      <c r="B61" s="5">
        <v>26</v>
      </c>
      <c r="C61" s="6" t="s">
        <v>1559</v>
      </c>
      <c r="D61" s="920">
        <v>0.03</v>
      </c>
      <c r="E61" s="920">
        <v>0.03</v>
      </c>
    </row>
    <row r="62" spans="2:5" ht="30" x14ac:dyDescent="0.25">
      <c r="B62" s="5" t="s">
        <v>1560</v>
      </c>
      <c r="C62" s="6" t="s">
        <v>1561</v>
      </c>
      <c r="D62" s="83"/>
      <c r="E62" s="83"/>
    </row>
    <row r="63" spans="2:5" ht="15" x14ac:dyDescent="0.25">
      <c r="B63" s="5" t="s">
        <v>1562</v>
      </c>
      <c r="C63" s="6" t="s">
        <v>1563</v>
      </c>
      <c r="D63" s="83"/>
      <c r="E63" s="83"/>
    </row>
    <row r="64" spans="2:5" ht="15" customHeight="1" x14ac:dyDescent="0.25">
      <c r="B64" s="5">
        <v>27</v>
      </c>
      <c r="C64" s="6" t="s">
        <v>1237</v>
      </c>
      <c r="D64" s="83"/>
      <c r="E64" s="83"/>
    </row>
    <row r="65" spans="2:13" ht="15" x14ac:dyDescent="0.25">
      <c r="B65" s="5" t="s">
        <v>1564</v>
      </c>
      <c r="C65" s="6" t="s">
        <v>1239</v>
      </c>
      <c r="D65" s="83"/>
      <c r="E65" s="83"/>
      <c r="M65" s="22"/>
    </row>
    <row r="66" spans="2:13" ht="15" customHeight="1" x14ac:dyDescent="0.25">
      <c r="B66" s="1125" t="s">
        <v>1565</v>
      </c>
      <c r="C66" s="1126"/>
      <c r="D66" s="1126"/>
      <c r="E66" s="1127"/>
    </row>
    <row r="67" spans="2:13" ht="15" x14ac:dyDescent="0.25">
      <c r="B67" s="5" t="s">
        <v>1566</v>
      </c>
      <c r="C67" s="6" t="s">
        <v>1567</v>
      </c>
      <c r="D67" s="85"/>
      <c r="E67" s="83"/>
      <c r="M67" s="84"/>
    </row>
    <row r="68" spans="2:13" ht="15" x14ac:dyDescent="0.25">
      <c r="B68" s="1125" t="s">
        <v>1568</v>
      </c>
      <c r="C68" s="1126"/>
      <c r="D68" s="1126"/>
      <c r="E68" s="1127"/>
      <c r="M68" s="84"/>
    </row>
    <row r="69" spans="2:13" ht="45" x14ac:dyDescent="0.25">
      <c r="B69" s="5">
        <v>28</v>
      </c>
      <c r="C69" s="6" t="s">
        <v>1569</v>
      </c>
      <c r="D69" s="85"/>
      <c r="E69" s="83"/>
      <c r="M69" s="22"/>
    </row>
    <row r="70" spans="2:13" ht="45" x14ac:dyDescent="0.25">
      <c r="B70" s="5">
        <v>29</v>
      </c>
      <c r="C70" s="6" t="s">
        <v>1570</v>
      </c>
      <c r="D70" s="85"/>
      <c r="E70" s="83"/>
      <c r="M70" s="22"/>
    </row>
    <row r="71" spans="2:13" ht="75" x14ac:dyDescent="0.25">
      <c r="B71" s="5">
        <v>30</v>
      </c>
      <c r="C71" s="6" t="s">
        <v>1571</v>
      </c>
      <c r="D71" s="85"/>
      <c r="E71" s="83"/>
      <c r="M71" s="84"/>
    </row>
    <row r="72" spans="2:13" ht="75" x14ac:dyDescent="0.25">
      <c r="B72" s="5" t="s">
        <v>1572</v>
      </c>
      <c r="C72" s="6" t="s">
        <v>1573</v>
      </c>
      <c r="D72" s="85"/>
      <c r="E72" s="83"/>
      <c r="M72" s="84"/>
    </row>
    <row r="73" spans="2:13" ht="43.5" customHeight="1" x14ac:dyDescent="0.25">
      <c r="B73" s="5">
        <v>31</v>
      </c>
      <c r="C73" s="6" t="s">
        <v>1574</v>
      </c>
      <c r="D73" s="85"/>
      <c r="E73" s="83"/>
    </row>
    <row r="74" spans="2:13" ht="43.5" customHeight="1" x14ac:dyDescent="0.25">
      <c r="B74" s="5" t="s">
        <v>1575</v>
      </c>
      <c r="C74" s="6" t="s">
        <v>1576</v>
      </c>
      <c r="D74" s="85"/>
      <c r="E74" s="83"/>
    </row>
    <row r="75" spans="2:13" ht="43.5" customHeight="1" x14ac:dyDescent="0.25">
      <c r="B75" s="41"/>
      <c r="C75"/>
      <c r="D75"/>
      <c r="E75"/>
    </row>
    <row r="76" spans="2:13" ht="43.5" customHeight="1" x14ac:dyDescent="0.25">
      <c r="B76" s="41"/>
      <c r="C76"/>
      <c r="D76"/>
      <c r="E76"/>
    </row>
    <row r="77" spans="2:13" ht="43.5" customHeight="1" x14ac:dyDescent="0.25">
      <c r="B77" s="41"/>
      <c r="C77"/>
      <c r="D77"/>
      <c r="E77"/>
    </row>
    <row r="78" spans="2:13" ht="43.5" customHeight="1" x14ac:dyDescent="0.25">
      <c r="B78" s="41"/>
      <c r="C78"/>
      <c r="D78"/>
      <c r="E78"/>
    </row>
    <row r="79" spans="2:13" ht="43.5" customHeight="1" x14ac:dyDescent="0.25">
      <c r="B79" s="41"/>
      <c r="C79"/>
      <c r="D79"/>
      <c r="E79"/>
    </row>
    <row r="80" spans="2:13" ht="43.5" customHeight="1" x14ac:dyDescent="0.25">
      <c r="B80" s="41"/>
      <c r="C80"/>
      <c r="D80"/>
      <c r="E80"/>
    </row>
    <row r="81" spans="2:5" ht="43.5" customHeight="1" x14ac:dyDescent="0.25">
      <c r="B81" s="41"/>
      <c r="C81"/>
      <c r="D81"/>
      <c r="E81"/>
    </row>
    <row r="82" spans="2:5" ht="43.5" customHeight="1" x14ac:dyDescent="0.25">
      <c r="B82" s="41"/>
      <c r="C82"/>
      <c r="D82"/>
      <c r="E82"/>
    </row>
    <row r="83" spans="2:5" ht="43.5" customHeight="1" x14ac:dyDescent="0.25">
      <c r="B83" s="41"/>
      <c r="C83"/>
      <c r="D83"/>
      <c r="E83"/>
    </row>
    <row r="84" spans="2:5" ht="43.5" customHeight="1" x14ac:dyDescent="0.25">
      <c r="B84" s="41"/>
      <c r="C84"/>
      <c r="D84"/>
      <c r="E84"/>
    </row>
    <row r="85" spans="2:5" ht="43.5" customHeight="1" x14ac:dyDescent="0.25">
      <c r="B85" s="41"/>
      <c r="C85"/>
      <c r="D85"/>
      <c r="E85"/>
    </row>
    <row r="86" spans="2:5" ht="43.5" customHeight="1" x14ac:dyDescent="0.25">
      <c r="B86" s="41"/>
      <c r="C86"/>
      <c r="D86"/>
      <c r="E86"/>
    </row>
    <row r="87" spans="2:5" ht="43.5" customHeight="1" x14ac:dyDescent="0.25">
      <c r="B87" s="41"/>
      <c r="C87"/>
      <c r="D87"/>
      <c r="E87"/>
    </row>
    <row r="88" spans="2:5" ht="43.5" customHeight="1" x14ac:dyDescent="0.25">
      <c r="B88" s="41"/>
      <c r="C88"/>
      <c r="D88"/>
      <c r="E88"/>
    </row>
    <row r="89" spans="2:5" ht="43.5" customHeight="1" x14ac:dyDescent="0.25">
      <c r="B89" s="41"/>
      <c r="C89"/>
      <c r="D89"/>
      <c r="E89"/>
    </row>
    <row r="90" spans="2:5" ht="43.5" customHeight="1" x14ac:dyDescent="0.25">
      <c r="B90" s="41"/>
      <c r="C90"/>
      <c r="D90"/>
      <c r="E90"/>
    </row>
    <row r="91" spans="2:5" ht="43.5" customHeight="1" x14ac:dyDescent="0.25">
      <c r="B91" s="41"/>
      <c r="C91"/>
      <c r="D91"/>
      <c r="E91"/>
    </row>
    <row r="92" spans="2:5" ht="43.5" customHeight="1" x14ac:dyDescent="0.25">
      <c r="B92" s="41"/>
      <c r="C92"/>
      <c r="D92"/>
      <c r="E92"/>
    </row>
    <row r="93" spans="2:5" ht="43.5" customHeight="1" x14ac:dyDescent="0.25">
      <c r="B93" s="41"/>
      <c r="C93"/>
      <c r="D93"/>
      <c r="E93"/>
    </row>
    <row r="94" spans="2:5" ht="43.5" customHeight="1" x14ac:dyDescent="0.25">
      <c r="B94" s="41"/>
      <c r="C94"/>
      <c r="D94"/>
      <c r="E94"/>
    </row>
  </sheetData>
  <mergeCells count="11">
    <mergeCell ref="B68:E68"/>
    <mergeCell ref="B35:E35"/>
    <mergeCell ref="D4:E4"/>
    <mergeCell ref="B5:C6"/>
    <mergeCell ref="B7:E7"/>
    <mergeCell ref="B15:E15"/>
    <mergeCell ref="B27:E27"/>
    <mergeCell ref="B40:E40"/>
    <mergeCell ref="B66:E66"/>
    <mergeCell ref="B54:E54"/>
    <mergeCell ref="B57:E57"/>
  </mergeCells>
  <pageMargins left="0.70866141732283472" right="0.70866141732283472" top="0.74803149606299213" bottom="0.74803149606299213" header="0.31496062992125984" footer="0.31496062992125984"/>
  <pageSetup paperSize="9" fitToHeight="0" orientation="landscape" verticalDpi="1200" r:id="rId1"/>
  <headerFooter>
    <oddHeader>&amp;CDA 
Bilag XI</oddHeader>
    <oddFooter>&amp;C1</oddFooter>
  </headerFooter>
  <rowBreaks count="5" manualBreakCount="5">
    <brk id="22" min="1" max="4" man="1"/>
    <brk id="23" min="1" max="2" man="1"/>
    <brk id="24" min="1" max="2" man="1"/>
    <brk id="25" min="1" max="2" man="1"/>
    <brk id="41" min="1" max="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4259E-F072-473A-B2E7-6A69FF07DD8B}">
  <sheetPr>
    <tabColor theme="5" tint="0.79998168889431442"/>
  </sheetPr>
  <dimension ref="B1:D18"/>
  <sheetViews>
    <sheetView showGridLines="0" zoomScaleNormal="100" workbookViewId="0"/>
  </sheetViews>
  <sheetFormatPr defaultColWidth="9.140625" defaultRowHeight="15" x14ac:dyDescent="0.25"/>
  <cols>
    <col min="1" max="1" width="9.140625" style="428"/>
    <col min="2" max="2" width="10.85546875" style="428" customWidth="1"/>
    <col min="3" max="3" width="50.5703125" style="428" bestFit="1" customWidth="1"/>
    <col min="4" max="4" width="43.28515625" style="428" customWidth="1"/>
    <col min="5" max="16384" width="9.140625" style="428"/>
  </cols>
  <sheetData>
    <row r="1" spans="2:4" x14ac:dyDescent="0.25">
      <c r="B1" s="3" t="s">
        <v>113</v>
      </c>
      <c r="C1" s="3" t="s">
        <v>1176</v>
      </c>
    </row>
    <row r="2" spans="2:4" ht="18.75" customHeight="1" x14ac:dyDescent="0.25">
      <c r="B2" s="1136" t="s">
        <v>17</v>
      </c>
      <c r="C2" s="1136"/>
      <c r="D2" s="1136"/>
    </row>
    <row r="3" spans="2:4" ht="21.75" customHeight="1" x14ac:dyDescent="0.25">
      <c r="B3" s="1136"/>
      <c r="C3" s="1136"/>
      <c r="D3" s="1136"/>
    </row>
    <row r="5" spans="2:4" x14ac:dyDescent="0.25">
      <c r="B5"/>
      <c r="C5"/>
      <c r="D5" s="1" t="s">
        <v>114</v>
      </c>
    </row>
    <row r="6" spans="2:4" x14ac:dyDescent="0.25">
      <c r="B6" s="11"/>
      <c r="C6" s="11"/>
      <c r="D6" s="921" t="s">
        <v>1577</v>
      </c>
    </row>
    <row r="7" spans="2:4" ht="30" x14ac:dyDescent="0.25">
      <c r="B7" s="99" t="s">
        <v>1578</v>
      </c>
      <c r="C7" s="99" t="s">
        <v>1579</v>
      </c>
      <c r="D7" s="621">
        <v>213019.03002000001</v>
      </c>
    </row>
    <row r="8" spans="2:4" x14ac:dyDescent="0.25">
      <c r="B8" s="405" t="s">
        <v>1580</v>
      </c>
      <c r="C8" s="100" t="s">
        <v>1581</v>
      </c>
      <c r="D8" s="622">
        <v>8897.6316973000066</v>
      </c>
    </row>
    <row r="9" spans="2:4" x14ac:dyDescent="0.25">
      <c r="B9" s="405" t="s">
        <v>1582</v>
      </c>
      <c r="C9" s="100" t="s">
        <v>1583</v>
      </c>
      <c r="D9" s="621">
        <v>204121.3983227</v>
      </c>
    </row>
    <row r="10" spans="2:4" ht="30" x14ac:dyDescent="0.25">
      <c r="B10" s="405" t="s">
        <v>1584</v>
      </c>
      <c r="C10" s="100" t="s">
        <v>1585</v>
      </c>
      <c r="D10" s="623"/>
    </row>
    <row r="11" spans="2:4" ht="30" x14ac:dyDescent="0.25">
      <c r="B11" s="405" t="s">
        <v>1586</v>
      </c>
      <c r="C11" s="100" t="s">
        <v>1587</v>
      </c>
      <c r="D11" s="622">
        <v>3207.1825589999999</v>
      </c>
    </row>
    <row r="12" spans="2:4" ht="60" x14ac:dyDescent="0.25">
      <c r="B12" s="405" t="s">
        <v>1588</v>
      </c>
      <c r="C12" s="101" t="s">
        <v>1589</v>
      </c>
      <c r="D12" s="623"/>
    </row>
    <row r="13" spans="2:4" x14ac:dyDescent="0.25">
      <c r="B13" s="405" t="s">
        <v>1590</v>
      </c>
      <c r="C13" s="100" t="s">
        <v>1288</v>
      </c>
      <c r="D13" s="622">
        <v>188.862459</v>
      </c>
    </row>
    <row r="14" spans="2:4" x14ac:dyDescent="0.25">
      <c r="B14" s="405" t="s">
        <v>1591</v>
      </c>
      <c r="C14" s="100" t="s">
        <v>1592</v>
      </c>
      <c r="D14" s="622">
        <v>113792.98937700001</v>
      </c>
    </row>
    <row r="15" spans="2:4" x14ac:dyDescent="0.25">
      <c r="B15" s="405" t="s">
        <v>1593</v>
      </c>
      <c r="C15" s="100" t="s">
        <v>1594</v>
      </c>
      <c r="D15" s="623"/>
    </row>
    <row r="16" spans="2:4" x14ac:dyDescent="0.25">
      <c r="B16" s="405" t="s">
        <v>1595</v>
      </c>
      <c r="C16" s="101" t="s">
        <v>1596</v>
      </c>
      <c r="D16" s="622">
        <v>85656.307193999994</v>
      </c>
    </row>
    <row r="17" spans="2:4" x14ac:dyDescent="0.25">
      <c r="B17" s="405" t="s">
        <v>1597</v>
      </c>
      <c r="C17" s="100" t="s">
        <v>1598</v>
      </c>
      <c r="D17" s="622">
        <v>770.13998800000002</v>
      </c>
    </row>
    <row r="18" spans="2:4" ht="45" x14ac:dyDescent="0.25">
      <c r="B18" s="405" t="s">
        <v>1599</v>
      </c>
      <c r="C18" s="100" t="s">
        <v>1600</v>
      </c>
      <c r="D18" s="622">
        <v>505.91674599999999</v>
      </c>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&amp;CDA 
Bilag XI</oddHeader>
    <oddFooter>&amp;C1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B128B-4B2B-41DA-89D7-21CF15B7030F}">
  <sheetPr>
    <tabColor theme="9"/>
  </sheetPr>
  <dimension ref="A1:J66"/>
  <sheetViews>
    <sheetView zoomScaleNormal="100" workbookViewId="0"/>
  </sheetViews>
  <sheetFormatPr defaultColWidth="9.140625" defaultRowHeight="15" x14ac:dyDescent="0.25"/>
  <cols>
    <col min="1" max="1" width="10.140625" style="428" customWidth="1"/>
    <col min="2" max="16384" width="9.140625" style="428"/>
  </cols>
  <sheetData>
    <row r="1" spans="1:10" ht="18.75" x14ac:dyDescent="0.3">
      <c r="A1" s="396" t="s">
        <v>56</v>
      </c>
      <c r="B1" s="397"/>
      <c r="C1" s="397"/>
      <c r="D1" s="397"/>
      <c r="E1" s="397"/>
      <c r="F1" s="462"/>
      <c r="G1" s="462"/>
      <c r="H1" s="462"/>
      <c r="I1" s="462"/>
      <c r="J1" s="462"/>
    </row>
    <row r="3" spans="1:10" x14ac:dyDescent="0.25">
      <c r="A3" s="428" t="s">
        <v>57</v>
      </c>
    </row>
    <row r="4" spans="1:10" x14ac:dyDescent="0.25">
      <c r="A4" s="428" t="s">
        <v>58</v>
      </c>
    </row>
    <row r="5" spans="1:10" x14ac:dyDescent="0.25">
      <c r="A5" s="428" t="s">
        <v>59</v>
      </c>
    </row>
    <row r="6" spans="1:10" x14ac:dyDescent="0.25">
      <c r="A6" s="428" t="s">
        <v>60</v>
      </c>
    </row>
    <row r="7" spans="1:10" x14ac:dyDescent="0.25">
      <c r="A7" t="s">
        <v>61</v>
      </c>
    </row>
    <row r="8" spans="1:10" x14ac:dyDescent="0.25">
      <c r="A8" s="428" t="s">
        <v>62</v>
      </c>
    </row>
    <row r="10" spans="1:10" x14ac:dyDescent="0.25">
      <c r="A10" s="428" t="s">
        <v>63</v>
      </c>
    </row>
    <row r="11" spans="1:10" x14ac:dyDescent="0.25">
      <c r="A11" s="428" t="s">
        <v>64</v>
      </c>
      <c r="C11" s="428" t="s">
        <v>65</v>
      </c>
    </row>
    <row r="12" spans="1:10" x14ac:dyDescent="0.25">
      <c r="A12" s="428" t="s">
        <v>66</v>
      </c>
      <c r="C12" s="428" t="s">
        <v>65</v>
      </c>
    </row>
    <row r="13" spans="1:10" x14ac:dyDescent="0.25">
      <c r="A13" s="428" t="s">
        <v>67</v>
      </c>
      <c r="C13" t="s">
        <v>68</v>
      </c>
    </row>
    <row r="14" spans="1:10" x14ac:dyDescent="0.25">
      <c r="A14" s="428" t="s">
        <v>69</v>
      </c>
      <c r="C14" s="428" t="s">
        <v>65</v>
      </c>
    </row>
    <row r="15" spans="1:10" x14ac:dyDescent="0.25">
      <c r="A15" s="428" t="s">
        <v>70</v>
      </c>
      <c r="C15" s="428" t="s">
        <v>65</v>
      </c>
    </row>
    <row r="16" spans="1:10" x14ac:dyDescent="0.25">
      <c r="A16" s="428" t="s">
        <v>71</v>
      </c>
      <c r="C16" s="428" t="s">
        <v>65</v>
      </c>
    </row>
    <row r="17" spans="1:3" x14ac:dyDescent="0.25">
      <c r="A17" s="428" t="s">
        <v>72</v>
      </c>
      <c r="C17" s="428" t="s">
        <v>65</v>
      </c>
    </row>
    <row r="18" spans="1:3" x14ac:dyDescent="0.25">
      <c r="A18" s="428" t="s">
        <v>73</v>
      </c>
      <c r="C18" s="428" t="s">
        <v>65</v>
      </c>
    </row>
    <row r="19" spans="1:3" x14ac:dyDescent="0.25">
      <c r="A19" s="428" t="s">
        <v>74</v>
      </c>
      <c r="C19" s="428" t="s">
        <v>65</v>
      </c>
    </row>
    <row r="20" spans="1:3" x14ac:dyDescent="0.25">
      <c r="A20" s="428" t="s">
        <v>75</v>
      </c>
      <c r="C20" s="428" t="s">
        <v>65</v>
      </c>
    </row>
    <row r="21" spans="1:3" x14ac:dyDescent="0.25">
      <c r="A21" s="428" t="s">
        <v>76</v>
      </c>
      <c r="C21" s="428" t="s">
        <v>65</v>
      </c>
    </row>
    <row r="22" spans="1:3" x14ac:dyDescent="0.25">
      <c r="A22" s="428" t="s">
        <v>77</v>
      </c>
      <c r="C22" s="428" t="s">
        <v>65</v>
      </c>
    </row>
    <row r="23" spans="1:3" x14ac:dyDescent="0.25">
      <c r="A23" s="428" t="s">
        <v>78</v>
      </c>
      <c r="C23" s="428" t="s">
        <v>65</v>
      </c>
    </row>
    <row r="24" spans="1:3" x14ac:dyDescent="0.25">
      <c r="A24" s="428" t="s">
        <v>2073</v>
      </c>
      <c r="C24" s="428" t="s">
        <v>79</v>
      </c>
    </row>
    <row r="25" spans="1:3" x14ac:dyDescent="0.25">
      <c r="A25" s="428" t="s">
        <v>80</v>
      </c>
      <c r="C25" s="428" t="s">
        <v>65</v>
      </c>
    </row>
    <row r="26" spans="1:3" x14ac:dyDescent="0.25">
      <c r="A26" t="s">
        <v>81</v>
      </c>
      <c r="C26" t="s">
        <v>82</v>
      </c>
    </row>
    <row r="27" spans="1:3" x14ac:dyDescent="0.25">
      <c r="A27"/>
      <c r="C27"/>
    </row>
    <row r="28" spans="1:3" x14ac:dyDescent="0.25">
      <c r="A28" s="428" t="s">
        <v>83</v>
      </c>
    </row>
    <row r="29" spans="1:3" x14ac:dyDescent="0.25">
      <c r="A29" s="428" t="s">
        <v>84</v>
      </c>
    </row>
    <row r="30" spans="1:3" x14ac:dyDescent="0.25">
      <c r="A30" s="428" t="s">
        <v>85</v>
      </c>
    </row>
    <row r="31" spans="1:3" x14ac:dyDescent="0.25">
      <c r="A31" s="428" t="s">
        <v>86</v>
      </c>
    </row>
    <row r="32" spans="1:3" x14ac:dyDescent="0.25">
      <c r="A32" s="428" t="s">
        <v>87</v>
      </c>
    </row>
    <row r="33" spans="1:1" x14ac:dyDescent="0.25">
      <c r="A33" s="428" t="s">
        <v>88</v>
      </c>
    </row>
    <row r="34" spans="1:1" x14ac:dyDescent="0.25">
      <c r="A34" s="428" t="s">
        <v>89</v>
      </c>
    </row>
    <row r="35" spans="1:1" x14ac:dyDescent="0.25">
      <c r="A35" s="428" t="s">
        <v>90</v>
      </c>
    </row>
    <row r="36" spans="1:1" x14ac:dyDescent="0.25">
      <c r="A36" s="428" t="s">
        <v>91</v>
      </c>
    </row>
    <row r="37" spans="1:1" x14ac:dyDescent="0.25">
      <c r="A37" s="428" t="s">
        <v>92</v>
      </c>
    </row>
    <row r="38" spans="1:1" x14ac:dyDescent="0.25">
      <c r="A38" s="428" t="s">
        <v>93</v>
      </c>
    </row>
    <row r="39" spans="1:1" x14ac:dyDescent="0.25">
      <c r="A39" s="428" t="s">
        <v>94</v>
      </c>
    </row>
    <row r="40" spans="1:1" x14ac:dyDescent="0.25">
      <c r="A40" s="428" t="s">
        <v>95</v>
      </c>
    </row>
    <row r="41" spans="1:1" x14ac:dyDescent="0.25">
      <c r="A41" s="428" t="s">
        <v>96</v>
      </c>
    </row>
    <row r="42" spans="1:1" x14ac:dyDescent="0.25">
      <c r="A42" s="428" t="s">
        <v>97</v>
      </c>
    </row>
    <row r="43" spans="1:1" x14ac:dyDescent="0.25">
      <c r="A43" s="428" t="s">
        <v>98</v>
      </c>
    </row>
    <row r="44" spans="1:1" x14ac:dyDescent="0.25">
      <c r="A44" s="428" t="s">
        <v>99</v>
      </c>
    </row>
    <row r="45" spans="1:1" x14ac:dyDescent="0.25">
      <c r="A45" s="428" t="s">
        <v>100</v>
      </c>
    </row>
    <row r="46" spans="1:1" x14ac:dyDescent="0.25">
      <c r="A46" s="428" t="s">
        <v>101</v>
      </c>
    </row>
    <row r="47" spans="1:1" x14ac:dyDescent="0.25">
      <c r="A47" s="428" t="s">
        <v>102</v>
      </c>
    </row>
    <row r="48" spans="1:1" x14ac:dyDescent="0.25">
      <c r="A48" s="428" t="s">
        <v>103</v>
      </c>
    </row>
    <row r="49" spans="1:1" x14ac:dyDescent="0.25">
      <c r="A49" s="428" t="s">
        <v>104</v>
      </c>
    </row>
    <row r="50" spans="1:1" x14ac:dyDescent="0.25">
      <c r="A50" s="428" t="s">
        <v>105</v>
      </c>
    </row>
    <row r="51" spans="1:1" x14ac:dyDescent="0.25">
      <c r="A51" s="428" t="s">
        <v>106</v>
      </c>
    </row>
    <row r="52" spans="1:1" x14ac:dyDescent="0.25">
      <c r="A52" s="428" t="s">
        <v>107</v>
      </c>
    </row>
    <row r="53" spans="1:1" x14ac:dyDescent="0.25">
      <c r="A53" s="428" t="s">
        <v>108</v>
      </c>
    </row>
    <row r="54" spans="1:1" x14ac:dyDescent="0.25">
      <c r="A54" t="s">
        <v>2066</v>
      </c>
    </row>
    <row r="55" spans="1:1" x14ac:dyDescent="0.25">
      <c r="A55" s="428" t="s">
        <v>109</v>
      </c>
    </row>
    <row r="56" spans="1:1" x14ac:dyDescent="0.25">
      <c r="A56" s="428" t="s">
        <v>2049</v>
      </c>
    </row>
    <row r="57" spans="1:1" x14ac:dyDescent="0.25">
      <c r="A57" t="s">
        <v>2067</v>
      </c>
    </row>
    <row r="58" spans="1:1" x14ac:dyDescent="0.25">
      <c r="A58" t="s">
        <v>2068</v>
      </c>
    </row>
    <row r="59" spans="1:1" x14ac:dyDescent="0.25">
      <c r="A59" t="s">
        <v>2069</v>
      </c>
    </row>
    <row r="60" spans="1:1" x14ac:dyDescent="0.25">
      <c r="A60" t="s">
        <v>2070</v>
      </c>
    </row>
    <row r="61" spans="1:1" x14ac:dyDescent="0.25">
      <c r="A61" t="s">
        <v>2071</v>
      </c>
    </row>
    <row r="62" spans="1:1" x14ac:dyDescent="0.25">
      <c r="A62" t="s">
        <v>2072</v>
      </c>
    </row>
    <row r="63" spans="1:1" x14ac:dyDescent="0.25">
      <c r="A63" s="428" t="s">
        <v>110</v>
      </c>
    </row>
    <row r="64" spans="1:1" x14ac:dyDescent="0.25">
      <c r="A64" s="428" t="s">
        <v>111</v>
      </c>
    </row>
    <row r="65" spans="1:1" x14ac:dyDescent="0.25">
      <c r="A65" s="428" t="s">
        <v>112</v>
      </c>
    </row>
    <row r="66" spans="1:1" x14ac:dyDescent="0.25">
      <c r="A66" t="s">
        <v>2074</v>
      </c>
    </row>
  </sheetData>
  <pageMargins left="0.7" right="0.7" top="0.75" bottom="0.75" header="0.3" footer="0.3"/>
  <pageSetup paperSize="9" scale="5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39A85-9259-47C3-9F7D-ED4836785F5C}">
  <sheetPr>
    <tabColor theme="5" tint="0.59999389629810485"/>
  </sheetPr>
  <dimension ref="A1:K48"/>
  <sheetViews>
    <sheetView showGridLines="0" zoomScaleNormal="100" workbookViewId="0"/>
  </sheetViews>
  <sheetFormatPr defaultColWidth="9.140625" defaultRowHeight="15" x14ac:dyDescent="0.25"/>
  <cols>
    <col min="1" max="1" width="9.140625" style="428" customWidth="1"/>
    <col min="2" max="2" width="10.140625" style="428" customWidth="1"/>
    <col min="3" max="3" width="43.85546875" style="428" customWidth="1"/>
    <col min="4" max="5" width="13.85546875" style="428" bestFit="1" customWidth="1"/>
    <col min="6" max="6" width="15.42578125" style="428" bestFit="1" customWidth="1"/>
    <col min="7" max="7" width="11.5703125" style="428" bestFit="1" customWidth="1"/>
    <col min="8" max="9" width="13.85546875" style="428" bestFit="1" customWidth="1"/>
    <col min="10" max="10" width="15.42578125" style="428" bestFit="1" customWidth="1"/>
    <col min="11" max="11" width="11.5703125" style="428" bestFit="1" customWidth="1"/>
    <col min="12" max="16384" width="9.140625" style="428"/>
  </cols>
  <sheetData>
    <row r="1" spans="1:11" x14ac:dyDescent="0.25">
      <c r="B1" s="3" t="s">
        <v>113</v>
      </c>
      <c r="C1" s="3" t="s">
        <v>1176</v>
      </c>
    </row>
    <row r="2" spans="1:11" ht="18.75" x14ac:dyDescent="0.25">
      <c r="B2" s="335" t="s">
        <v>18</v>
      </c>
      <c r="C2" s="452"/>
      <c r="D2" s="452"/>
      <c r="E2" s="452"/>
      <c r="F2" s="452"/>
      <c r="G2" s="452"/>
      <c r="H2" s="452"/>
      <c r="I2" s="452"/>
      <c r="J2" s="452"/>
      <c r="K2" s="452"/>
    </row>
    <row r="3" spans="1:11" ht="15.75" x14ac:dyDescent="0.25">
      <c r="A3" s="103"/>
    </row>
    <row r="4" spans="1:11" ht="15.75" x14ac:dyDescent="0.25">
      <c r="A4" s="103"/>
      <c r="C4" s="405" t="s">
        <v>363</v>
      </c>
    </row>
    <row r="5" spans="1:11" ht="15.75" x14ac:dyDescent="0.25">
      <c r="A5" s="103"/>
      <c r="C5" s="104"/>
    </row>
    <row r="6" spans="1:11" customFormat="1" x14ac:dyDescent="0.25">
      <c r="B6" s="105"/>
      <c r="D6" s="23" t="s">
        <v>1177</v>
      </c>
      <c r="E6" s="23" t="s">
        <v>1178</v>
      </c>
      <c r="F6" s="23" t="s">
        <v>1179</v>
      </c>
      <c r="G6" s="23" t="s">
        <v>1180</v>
      </c>
      <c r="H6" s="23" t="s">
        <v>1181</v>
      </c>
      <c r="I6" s="23" t="s">
        <v>1601</v>
      </c>
      <c r="J6" s="23" t="s">
        <v>1602</v>
      </c>
      <c r="K6" s="23" t="s">
        <v>1603</v>
      </c>
    </row>
    <row r="7" spans="1:11" customFormat="1" x14ac:dyDescent="0.25">
      <c r="D7" s="1143" t="s">
        <v>1604</v>
      </c>
      <c r="E7" s="1143"/>
      <c r="F7" s="1143"/>
      <c r="G7" s="1143"/>
      <c r="H7" s="1150" t="s">
        <v>1605</v>
      </c>
      <c r="I7" s="1151"/>
      <c r="J7" s="1151"/>
      <c r="K7" s="1152"/>
    </row>
    <row r="8" spans="1:11" customFormat="1" x14ac:dyDescent="0.25">
      <c r="B8" s="11" t="s">
        <v>1606</v>
      </c>
      <c r="C8" s="405" t="s">
        <v>1607</v>
      </c>
      <c r="D8" s="17" t="s">
        <v>1130</v>
      </c>
      <c r="E8" s="17" t="s">
        <v>1131</v>
      </c>
      <c r="F8" s="17" t="s">
        <v>117</v>
      </c>
      <c r="G8" s="17" t="s">
        <v>118</v>
      </c>
      <c r="H8" s="17" t="s">
        <v>1130</v>
      </c>
      <c r="I8" s="17" t="s">
        <v>1131</v>
      </c>
      <c r="J8" s="17" t="s">
        <v>117</v>
      </c>
      <c r="K8" s="17" t="s">
        <v>118</v>
      </c>
    </row>
    <row r="9" spans="1:11" customFormat="1" ht="30" x14ac:dyDescent="0.25">
      <c r="B9" s="11" t="s">
        <v>1608</v>
      </c>
      <c r="C9" s="405" t="s">
        <v>1609</v>
      </c>
      <c r="D9" s="627"/>
      <c r="E9" s="627"/>
      <c r="F9" s="627"/>
      <c r="G9" s="627"/>
      <c r="H9" s="627"/>
      <c r="I9" s="627"/>
      <c r="J9" s="627"/>
      <c r="K9" s="627"/>
    </row>
    <row r="10" spans="1:11" customFormat="1" x14ac:dyDescent="0.25">
      <c r="B10" s="1153" t="s">
        <v>1610</v>
      </c>
      <c r="C10" s="1154"/>
      <c r="D10" s="1154"/>
      <c r="E10" s="1154"/>
      <c r="F10" s="1154"/>
      <c r="G10" s="1154"/>
      <c r="H10" s="1154"/>
      <c r="I10" s="1154"/>
      <c r="J10" s="1154"/>
      <c r="K10" s="1155"/>
    </row>
    <row r="11" spans="1:11" customFormat="1" x14ac:dyDescent="0.25">
      <c r="B11" s="403">
        <v>1</v>
      </c>
      <c r="C11" s="405" t="s">
        <v>1611</v>
      </c>
      <c r="D11" s="1147"/>
      <c r="E11" s="1147"/>
      <c r="F11" s="1147"/>
      <c r="G11" s="1147"/>
      <c r="H11" s="652">
        <v>1047.2718448999999</v>
      </c>
      <c r="I11" s="652">
        <v>1371.26697476</v>
      </c>
      <c r="J11" s="652">
        <v>2839.7280680399999</v>
      </c>
      <c r="K11" s="652">
        <v>1544.5033954099999</v>
      </c>
    </row>
    <row r="12" spans="1:11" customFormat="1" x14ac:dyDescent="0.25">
      <c r="B12" s="1153" t="s">
        <v>1612</v>
      </c>
      <c r="C12" s="1154"/>
      <c r="D12" s="1154"/>
      <c r="E12" s="1154"/>
      <c r="F12" s="1154"/>
      <c r="G12" s="1154"/>
      <c r="H12" s="1154"/>
      <c r="I12" s="1154"/>
      <c r="J12" s="1154"/>
      <c r="K12" s="1155"/>
    </row>
    <row r="13" spans="1:11" customFormat="1" ht="30" x14ac:dyDescent="0.25">
      <c r="B13" s="403">
        <v>2</v>
      </c>
      <c r="C13" s="405" t="s">
        <v>1613</v>
      </c>
      <c r="D13" s="627"/>
      <c r="E13" s="627"/>
      <c r="F13" s="627"/>
      <c r="G13" s="627"/>
      <c r="H13" s="627"/>
      <c r="I13" s="627"/>
      <c r="J13" s="627"/>
      <c r="K13" s="627"/>
    </row>
    <row r="14" spans="1:11" customFormat="1" x14ac:dyDescent="0.25">
      <c r="B14" s="403">
        <v>3</v>
      </c>
      <c r="C14" s="404" t="s">
        <v>1614</v>
      </c>
      <c r="D14" s="627"/>
      <c r="E14" s="627"/>
      <c r="F14" s="627"/>
      <c r="G14" s="627"/>
      <c r="H14" s="627"/>
      <c r="I14" s="627"/>
      <c r="J14" s="627"/>
      <c r="K14" s="627"/>
    </row>
    <row r="15" spans="1:11" customFormat="1" x14ac:dyDescent="0.25">
      <c r="B15" s="403">
        <v>4</v>
      </c>
      <c r="C15" s="404" t="s">
        <v>1615</v>
      </c>
      <c r="D15" s="627"/>
      <c r="E15" s="627"/>
      <c r="F15" s="627"/>
      <c r="G15" s="627"/>
      <c r="H15" s="627"/>
      <c r="I15" s="627"/>
      <c r="J15" s="627"/>
      <c r="K15" s="627"/>
    </row>
    <row r="16" spans="1:11" customFormat="1" x14ac:dyDescent="0.25">
      <c r="B16" s="403">
        <v>5</v>
      </c>
      <c r="C16" s="405" t="s">
        <v>1616</v>
      </c>
      <c r="D16" s="627">
        <v>0</v>
      </c>
      <c r="E16" s="652">
        <v>7.23949</v>
      </c>
      <c r="F16" s="652">
        <v>9.0713530000000002</v>
      </c>
      <c r="G16" s="652">
        <v>8.6317970000000006</v>
      </c>
      <c r="H16" s="627">
        <v>0</v>
      </c>
      <c r="I16" s="652">
        <v>7.23949</v>
      </c>
      <c r="J16" s="652">
        <v>9.0713530000000002</v>
      </c>
      <c r="K16" s="652">
        <v>8.6317970000000006</v>
      </c>
    </row>
    <row r="17" spans="2:11" customFormat="1" ht="45" x14ac:dyDescent="0.25">
      <c r="B17" s="403">
        <v>6</v>
      </c>
      <c r="C17" s="404" t="s">
        <v>1617</v>
      </c>
      <c r="D17" s="627"/>
      <c r="E17" s="627"/>
      <c r="F17" s="627"/>
      <c r="G17" s="627"/>
      <c r="H17" s="627"/>
      <c r="I17" s="627"/>
      <c r="J17" s="627"/>
      <c r="K17" s="627"/>
    </row>
    <row r="18" spans="2:11" customFormat="1" ht="30" x14ac:dyDescent="0.25">
      <c r="B18" s="403">
        <v>7</v>
      </c>
      <c r="C18" s="404" t="s">
        <v>1618</v>
      </c>
      <c r="D18" s="627"/>
      <c r="E18" s="627"/>
      <c r="F18" s="627"/>
      <c r="G18" s="627"/>
      <c r="H18" s="627"/>
      <c r="I18" s="627"/>
      <c r="J18" s="627"/>
      <c r="K18" s="627"/>
    </row>
    <row r="19" spans="2:11" customFormat="1" x14ac:dyDescent="0.25">
      <c r="B19" s="403">
        <v>8</v>
      </c>
      <c r="C19" s="404" t="s">
        <v>1619</v>
      </c>
      <c r="D19" s="627">
        <v>0</v>
      </c>
      <c r="E19" s="652">
        <v>7.23949</v>
      </c>
      <c r="F19" s="652">
        <v>9.0713530000000002</v>
      </c>
      <c r="G19" s="652">
        <v>8.6317970000000006</v>
      </c>
      <c r="H19" s="627">
        <v>0</v>
      </c>
      <c r="I19" s="652">
        <v>7.23949</v>
      </c>
      <c r="J19" s="652">
        <v>9.0713530000000002</v>
      </c>
      <c r="K19" s="652">
        <v>8.6317970000000006</v>
      </c>
    </row>
    <row r="20" spans="2:11" customFormat="1" x14ac:dyDescent="0.25">
      <c r="B20" s="403">
        <v>9</v>
      </c>
      <c r="C20" s="404" t="s">
        <v>1620</v>
      </c>
      <c r="D20" s="1149"/>
      <c r="E20" s="1149"/>
      <c r="F20" s="1149"/>
      <c r="G20" s="1149"/>
      <c r="H20" s="106"/>
      <c r="I20" s="106"/>
      <c r="J20" s="106"/>
      <c r="K20" s="106"/>
    </row>
    <row r="21" spans="2:11" customFormat="1" x14ac:dyDescent="0.25">
      <c r="B21" s="403">
        <v>10</v>
      </c>
      <c r="C21" s="405" t="s">
        <v>1621</v>
      </c>
      <c r="D21" s="627"/>
      <c r="E21" s="627"/>
      <c r="F21" s="627"/>
      <c r="G21" s="627"/>
      <c r="H21" s="627"/>
      <c r="I21" s="627"/>
      <c r="J21" s="627"/>
      <c r="K21" s="627"/>
    </row>
    <row r="22" spans="2:11" customFormat="1" ht="45" x14ac:dyDescent="0.25">
      <c r="B22" s="403">
        <v>11</v>
      </c>
      <c r="C22" s="404" t="s">
        <v>1622</v>
      </c>
      <c r="D22" s="627"/>
      <c r="E22" s="627"/>
      <c r="F22" s="627"/>
      <c r="G22" s="627"/>
      <c r="H22" s="627"/>
      <c r="I22" s="627"/>
      <c r="J22" s="627"/>
      <c r="K22" s="627"/>
    </row>
    <row r="23" spans="2:11" customFormat="1" ht="30" x14ac:dyDescent="0.25">
      <c r="B23" s="403">
        <v>12</v>
      </c>
      <c r="C23" s="404" t="s">
        <v>1623</v>
      </c>
      <c r="D23" s="627"/>
      <c r="E23" s="627"/>
      <c r="F23" s="627"/>
      <c r="G23" s="627"/>
      <c r="H23" s="627"/>
      <c r="I23" s="627"/>
      <c r="J23" s="627"/>
      <c r="K23" s="627"/>
    </row>
    <row r="24" spans="2:11" customFormat="1" x14ac:dyDescent="0.25">
      <c r="B24" s="403">
        <v>13</v>
      </c>
      <c r="C24" s="404" t="s">
        <v>1624</v>
      </c>
      <c r="D24" s="627"/>
      <c r="E24" s="627"/>
      <c r="F24" s="627"/>
      <c r="G24" s="627"/>
      <c r="H24" s="627"/>
      <c r="I24" s="627"/>
      <c r="J24" s="627"/>
      <c r="K24" s="627"/>
    </row>
    <row r="25" spans="2:11" customFormat="1" ht="30" x14ac:dyDescent="0.25">
      <c r="B25" s="403">
        <v>14</v>
      </c>
      <c r="C25" s="405" t="s">
        <v>1625</v>
      </c>
      <c r="D25" s="652">
        <v>970.047372</v>
      </c>
      <c r="E25" s="652">
        <v>1270.2791</v>
      </c>
      <c r="F25" s="652">
        <v>2663.5808029999998</v>
      </c>
      <c r="G25" s="652">
        <v>1407.313328</v>
      </c>
      <c r="H25" s="652">
        <v>970.047372</v>
      </c>
      <c r="I25" s="652">
        <v>1270.2791</v>
      </c>
      <c r="J25" s="652">
        <v>2663.5808029999998</v>
      </c>
      <c r="K25" s="652">
        <v>1407.313328</v>
      </c>
    </row>
    <row r="26" spans="2:11" customFormat="1" ht="30" x14ac:dyDescent="0.25">
      <c r="B26" s="403">
        <v>15</v>
      </c>
      <c r="C26" s="405" t="s">
        <v>1626</v>
      </c>
      <c r="D26" s="652">
        <v>124.6842820168</v>
      </c>
      <c r="E26" s="652">
        <v>152.09574620039999</v>
      </c>
      <c r="F26" s="652">
        <v>230.10132146460001</v>
      </c>
      <c r="G26" s="652">
        <v>295.80255599999998</v>
      </c>
      <c r="H26" s="652">
        <v>18.702642302520001</v>
      </c>
      <c r="I26" s="652">
        <v>22.814361930059999</v>
      </c>
      <c r="J26" s="652">
        <v>34.515197999999998</v>
      </c>
      <c r="K26" s="652">
        <v>44.370382999999997</v>
      </c>
    </row>
    <row r="27" spans="2:11" customFormat="1" x14ac:dyDescent="0.25">
      <c r="B27" s="403">
        <v>16</v>
      </c>
      <c r="C27" s="405" t="s">
        <v>1627</v>
      </c>
      <c r="D27" s="1147"/>
      <c r="E27" s="1147"/>
      <c r="F27" s="1147"/>
      <c r="G27" s="1147"/>
      <c r="H27" s="652">
        <v>988.75001430251996</v>
      </c>
      <c r="I27" s="652">
        <v>1300.3329519300601</v>
      </c>
      <c r="J27" s="652">
        <v>2707.1673539999997</v>
      </c>
      <c r="K27" s="652">
        <v>1460.3155079999999</v>
      </c>
    </row>
    <row r="28" spans="2:11" customFormat="1" x14ac:dyDescent="0.25">
      <c r="B28" s="1148" t="s">
        <v>1628</v>
      </c>
      <c r="C28" s="1148"/>
      <c r="D28" s="1148"/>
      <c r="E28" s="1148"/>
      <c r="F28" s="1148"/>
      <c r="G28" s="1148"/>
      <c r="H28" s="1148"/>
      <c r="I28" s="1148"/>
      <c r="J28" s="1148"/>
      <c r="K28" s="1148"/>
    </row>
    <row r="29" spans="2:11" customFormat="1" x14ac:dyDescent="0.25">
      <c r="B29" s="403">
        <v>17</v>
      </c>
      <c r="C29" s="405" t="s">
        <v>1629</v>
      </c>
      <c r="D29" s="627"/>
      <c r="E29" s="627"/>
      <c r="F29" s="627"/>
      <c r="G29" s="627"/>
      <c r="H29" s="627"/>
      <c r="I29" s="627"/>
      <c r="J29" s="627"/>
      <c r="K29" s="627"/>
    </row>
    <row r="30" spans="2:11" customFormat="1" ht="30" x14ac:dyDescent="0.25">
      <c r="B30" s="403">
        <v>18</v>
      </c>
      <c r="C30" s="405" t="s">
        <v>1630</v>
      </c>
      <c r="D30" s="652">
        <v>36.684700999999997</v>
      </c>
      <c r="E30" s="652">
        <v>53.726612000000003</v>
      </c>
      <c r="F30" s="652">
        <v>125.596384</v>
      </c>
      <c r="G30" s="652">
        <v>56.221513999999999</v>
      </c>
      <c r="H30" s="652">
        <v>36.684700999999997</v>
      </c>
      <c r="I30" s="652">
        <v>53.726612000000003</v>
      </c>
      <c r="J30" s="652">
        <v>125.596384</v>
      </c>
      <c r="K30" s="652">
        <v>56.221513999999999</v>
      </c>
    </row>
    <row r="31" spans="2:11" customFormat="1" x14ac:dyDescent="0.25">
      <c r="B31" s="403">
        <v>19</v>
      </c>
      <c r="C31" s="405" t="s">
        <v>1631</v>
      </c>
      <c r="D31" s="627"/>
      <c r="E31" s="627"/>
      <c r="F31" s="627"/>
      <c r="G31" s="627"/>
      <c r="H31" s="627"/>
      <c r="I31" s="627"/>
      <c r="J31" s="627"/>
      <c r="K31" s="627"/>
    </row>
    <row r="32" spans="2:11" customFormat="1" x14ac:dyDescent="0.25">
      <c r="B32" s="1143" t="s">
        <v>1632</v>
      </c>
      <c r="C32" s="1146" t="s">
        <v>1633</v>
      </c>
      <c r="D32" s="1147"/>
      <c r="E32" s="1147"/>
      <c r="F32" s="1147"/>
      <c r="G32" s="1147"/>
      <c r="H32" s="1145"/>
      <c r="I32" s="1145"/>
      <c r="J32" s="1145"/>
      <c r="K32" s="1145"/>
    </row>
    <row r="33" spans="2:11" customFormat="1" x14ac:dyDescent="0.25">
      <c r="B33" s="1143"/>
      <c r="C33" s="1146"/>
      <c r="D33" s="1147"/>
      <c r="E33" s="1147"/>
      <c r="F33" s="1147"/>
      <c r="G33" s="1147"/>
      <c r="H33" s="1145"/>
      <c r="I33" s="1145"/>
      <c r="J33" s="1145"/>
      <c r="K33" s="1145"/>
    </row>
    <row r="34" spans="2:11" customFormat="1" x14ac:dyDescent="0.25">
      <c r="B34" s="1143" t="s">
        <v>1634</v>
      </c>
      <c r="C34" s="1146" t="s">
        <v>1635</v>
      </c>
      <c r="D34" s="1147"/>
      <c r="E34" s="1147"/>
      <c r="F34" s="1147"/>
      <c r="G34" s="1147"/>
      <c r="H34" s="1145"/>
      <c r="I34" s="1145"/>
      <c r="J34" s="1145"/>
      <c r="K34" s="1145"/>
    </row>
    <row r="35" spans="2:11" customFormat="1" x14ac:dyDescent="0.25">
      <c r="B35" s="1143"/>
      <c r="C35" s="1146"/>
      <c r="D35" s="1147"/>
      <c r="E35" s="1147"/>
      <c r="F35" s="1147"/>
      <c r="G35" s="1147"/>
      <c r="H35" s="1145"/>
      <c r="I35" s="1145"/>
      <c r="J35" s="1145"/>
      <c r="K35" s="1145"/>
    </row>
    <row r="36" spans="2:11" customFormat="1" x14ac:dyDescent="0.25">
      <c r="B36" s="403">
        <v>20</v>
      </c>
      <c r="C36" s="405" t="s">
        <v>1636</v>
      </c>
      <c r="D36" s="652">
        <v>36.684700999999997</v>
      </c>
      <c r="E36" s="652">
        <v>53.726612000000003</v>
      </c>
      <c r="F36" s="652">
        <v>125.596384</v>
      </c>
      <c r="G36" s="652">
        <v>56.221513999999999</v>
      </c>
      <c r="H36" s="652">
        <v>36.684700999999997</v>
      </c>
      <c r="I36" s="652">
        <v>53.726612000000003</v>
      </c>
      <c r="J36" s="652">
        <v>125.596384</v>
      </c>
      <c r="K36" s="652">
        <v>56.221513999999999</v>
      </c>
    </row>
    <row r="37" spans="2:11" customFormat="1" x14ac:dyDescent="0.25">
      <c r="B37" s="1143" t="s">
        <v>1637</v>
      </c>
      <c r="C37" s="1144" t="s">
        <v>1638</v>
      </c>
      <c r="D37" s="1145"/>
      <c r="E37" s="1145"/>
      <c r="F37" s="1145"/>
      <c r="G37" s="1145"/>
      <c r="H37" s="1145"/>
      <c r="I37" s="1145"/>
      <c r="J37" s="1145"/>
      <c r="K37" s="1145"/>
    </row>
    <row r="38" spans="2:11" customFormat="1" x14ac:dyDescent="0.25">
      <c r="B38" s="1143"/>
      <c r="C38" s="1144"/>
      <c r="D38" s="1145"/>
      <c r="E38" s="1145"/>
      <c r="F38" s="1145"/>
      <c r="G38" s="1145"/>
      <c r="H38" s="1145"/>
      <c r="I38" s="1145"/>
      <c r="J38" s="1145"/>
      <c r="K38" s="1145"/>
    </row>
    <row r="39" spans="2:11" customFormat="1" x14ac:dyDescent="0.25">
      <c r="B39" s="1143" t="s">
        <v>1639</v>
      </c>
      <c r="C39" s="1144" t="s">
        <v>1640</v>
      </c>
      <c r="D39" s="1145"/>
      <c r="E39" s="1145"/>
      <c r="F39" s="1145"/>
      <c r="G39" s="1145"/>
      <c r="H39" s="1145"/>
      <c r="I39" s="1145"/>
      <c r="J39" s="1145"/>
      <c r="K39" s="1145"/>
    </row>
    <row r="40" spans="2:11" customFormat="1" x14ac:dyDescent="0.25">
      <c r="B40" s="1143"/>
      <c r="C40" s="1144"/>
      <c r="D40" s="1145"/>
      <c r="E40" s="1145"/>
      <c r="F40" s="1145"/>
      <c r="G40" s="1145"/>
      <c r="H40" s="1145"/>
      <c r="I40" s="1145"/>
      <c r="J40" s="1145"/>
      <c r="K40" s="1145"/>
    </row>
    <row r="41" spans="2:11" customFormat="1" x14ac:dyDescent="0.25">
      <c r="B41" s="1143" t="s">
        <v>1641</v>
      </c>
      <c r="C41" s="1144" t="s">
        <v>1642</v>
      </c>
      <c r="D41" s="1141">
        <v>36.684700999999997</v>
      </c>
      <c r="E41" s="1142">
        <v>53.726612000000003</v>
      </c>
      <c r="F41" s="1141">
        <v>125.596384</v>
      </c>
      <c r="G41" s="1141">
        <v>56.221513999999999</v>
      </c>
      <c r="H41" s="1141">
        <v>36.684700999999997</v>
      </c>
      <c r="I41" s="1142">
        <v>53.726612000000003</v>
      </c>
      <c r="J41" s="1141">
        <v>125.596384</v>
      </c>
      <c r="K41" s="1141">
        <v>56.221513999999999</v>
      </c>
    </row>
    <row r="42" spans="2:11" customFormat="1" x14ac:dyDescent="0.25">
      <c r="B42" s="1143"/>
      <c r="C42" s="1144"/>
      <c r="D42" s="1141"/>
      <c r="E42" s="1142"/>
      <c r="F42" s="1141"/>
      <c r="G42" s="1141"/>
      <c r="H42" s="1141"/>
      <c r="I42" s="1142"/>
      <c r="J42" s="1141"/>
      <c r="K42" s="1141"/>
    </row>
    <row r="43" spans="2:11" customFormat="1" x14ac:dyDescent="0.25">
      <c r="B43" s="1137" t="s">
        <v>1643</v>
      </c>
      <c r="C43" s="1138"/>
      <c r="D43" s="1138"/>
      <c r="E43" s="1138"/>
      <c r="F43" s="1138"/>
      <c r="G43" s="1138"/>
      <c r="H43" s="1138"/>
      <c r="I43" s="1138"/>
      <c r="J43" s="1138"/>
      <c r="K43" s="1139"/>
    </row>
    <row r="44" spans="2:11" customFormat="1" x14ac:dyDescent="0.25">
      <c r="B44" s="107" t="s">
        <v>1644</v>
      </c>
      <c r="C44" s="400" t="s">
        <v>1645</v>
      </c>
      <c r="D44" s="1140"/>
      <c r="E44" s="1140"/>
      <c r="F44" s="1140"/>
      <c r="G44" s="1140"/>
      <c r="H44" s="372">
        <v>1047.2718448999999</v>
      </c>
      <c r="I44" s="372">
        <v>1371.26697476</v>
      </c>
      <c r="J44" s="372">
        <v>2839.7280680399999</v>
      </c>
      <c r="K44" s="372">
        <v>1544.5033954099999</v>
      </c>
    </row>
    <row r="45" spans="2:11" customFormat="1" x14ac:dyDescent="0.25">
      <c r="B45" s="107">
        <v>22</v>
      </c>
      <c r="C45" s="400" t="s">
        <v>1646</v>
      </c>
      <c r="D45" s="1140"/>
      <c r="E45" s="1140"/>
      <c r="F45" s="1140"/>
      <c r="G45" s="1140"/>
      <c r="H45" s="372">
        <v>952.06531330252005</v>
      </c>
      <c r="I45" s="372">
        <v>1246.6063399300599</v>
      </c>
      <c r="J45" s="372">
        <v>2581.5709699999998</v>
      </c>
      <c r="K45" s="372">
        <v>1404.0939939999998</v>
      </c>
    </row>
    <row r="46" spans="2:11" customFormat="1" x14ac:dyDescent="0.25">
      <c r="B46" s="107">
        <v>23</v>
      </c>
      <c r="C46" s="400" t="s">
        <v>1647</v>
      </c>
      <c r="D46" s="1140"/>
      <c r="E46" s="1140"/>
      <c r="F46" s="1140"/>
      <c r="G46" s="1140"/>
      <c r="H46" s="373">
        <v>1.1000000002806822</v>
      </c>
      <c r="I46" s="373">
        <v>1.1000000006713699</v>
      </c>
      <c r="J46" s="373">
        <v>1.1000000004028556</v>
      </c>
      <c r="K46" s="373">
        <v>1.1000000014315281</v>
      </c>
    </row>
    <row r="48" spans="2:11" x14ac:dyDescent="0.25">
      <c r="B48" s="47"/>
      <c r="H48" s="451"/>
      <c r="I48" s="451"/>
      <c r="J48" s="451"/>
      <c r="K48" s="451"/>
    </row>
  </sheetData>
  <mergeCells count="56">
    <mergeCell ref="D20:G20"/>
    <mergeCell ref="D7:G7"/>
    <mergeCell ref="H7:K7"/>
    <mergeCell ref="B10:K10"/>
    <mergeCell ref="D11:G11"/>
    <mergeCell ref="B12:K12"/>
    <mergeCell ref="D27:G27"/>
    <mergeCell ref="B28:K28"/>
    <mergeCell ref="B32:B33"/>
    <mergeCell ref="C32:C33"/>
    <mergeCell ref="D32:G33"/>
    <mergeCell ref="H32:H33"/>
    <mergeCell ref="I32:I33"/>
    <mergeCell ref="J32:J33"/>
    <mergeCell ref="K32:K33"/>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K37:K38"/>
    <mergeCell ref="B39:B40"/>
    <mergeCell ref="C39:C40"/>
    <mergeCell ref="D39:D40"/>
    <mergeCell ref="E39:E40"/>
    <mergeCell ref="F39:F40"/>
    <mergeCell ref="G39:G40"/>
    <mergeCell ref="H39:H40"/>
    <mergeCell ref="I39:I40"/>
    <mergeCell ref="J39:J40"/>
    <mergeCell ref="K39:K40"/>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s>
  <pageMargins left="0.70866141732283472" right="0.70866141732283472" top="0.74803149606299213" bottom="0.74803149606299213" header="0.31496062992125984" footer="0.31496062992125984"/>
  <pageSetup paperSize="9" scale="58" orientation="landscape" r:id="rId1"/>
  <headerFooter>
    <oddHeader>&amp;CDA
Bilag XIII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689F23-A627-4029-980C-702117B954FC}">
  <sheetPr>
    <tabColor theme="5" tint="0.59999389629810485"/>
  </sheetPr>
  <dimension ref="B1:H62"/>
  <sheetViews>
    <sheetView showGridLines="0" zoomScaleNormal="100" workbookViewId="0"/>
  </sheetViews>
  <sheetFormatPr defaultColWidth="9.140625" defaultRowHeight="15" x14ac:dyDescent="0.25"/>
  <cols>
    <col min="1" max="1" width="9.140625" style="428" customWidth="1"/>
    <col min="2" max="2" width="10.42578125" style="428" customWidth="1"/>
    <col min="3" max="3" width="52.28515625" style="428" customWidth="1"/>
    <col min="4" max="4" width="13.85546875" style="428" customWidth="1"/>
    <col min="5" max="5" width="16" style="428" customWidth="1"/>
    <col min="6" max="6" width="18.140625" style="428" customWidth="1"/>
    <col min="7" max="7" width="12.5703125" style="428" customWidth="1"/>
    <col min="8" max="8" width="17.85546875" style="428" customWidth="1"/>
    <col min="9" max="9" width="16.85546875" style="428" customWidth="1"/>
    <col min="10" max="10" width="18.5703125" style="428" customWidth="1"/>
    <col min="11" max="16384" width="9.140625" style="428"/>
  </cols>
  <sheetData>
    <row r="1" spans="2:8" x14ac:dyDescent="0.25">
      <c r="B1" s="3" t="s">
        <v>113</v>
      </c>
      <c r="C1" s="3" t="s">
        <v>1176</v>
      </c>
    </row>
    <row r="2" spans="2:8" ht="18.75" x14ac:dyDescent="0.25">
      <c r="B2" s="335" t="s">
        <v>19</v>
      </c>
      <c r="C2" s="452"/>
      <c r="D2" s="452"/>
      <c r="E2" s="336"/>
      <c r="F2" s="452"/>
      <c r="G2" s="452"/>
      <c r="H2" s="336"/>
    </row>
    <row r="3" spans="2:8" ht="15.75" x14ac:dyDescent="0.25">
      <c r="B3" s="102" t="s">
        <v>364</v>
      </c>
    </row>
    <row r="4" spans="2:8" s="145" customFormat="1" ht="15.75" thickBot="1" x14ac:dyDescent="0.3"/>
    <row r="5" spans="2:8" customFormat="1" ht="15.75" thickBot="1" x14ac:dyDescent="0.3">
      <c r="B5" s="1164"/>
      <c r="C5" s="1165"/>
      <c r="D5" s="594" t="s">
        <v>1177</v>
      </c>
      <c r="E5" s="594" t="s">
        <v>1178</v>
      </c>
      <c r="F5" s="562" t="s">
        <v>1179</v>
      </c>
      <c r="G5" s="524" t="s">
        <v>1180</v>
      </c>
      <c r="H5" s="595" t="s">
        <v>1181</v>
      </c>
    </row>
    <row r="6" spans="2:8" customFormat="1" ht="15.75" customHeight="1" thickBot="1" x14ac:dyDescent="0.3">
      <c r="B6" s="1166" t="s">
        <v>1648</v>
      </c>
      <c r="C6" s="1167"/>
      <c r="D6" s="1161" t="s">
        <v>1649</v>
      </c>
      <c r="E6" s="1162"/>
      <c r="F6" s="1162"/>
      <c r="G6" s="1163"/>
      <c r="H6" s="1156" t="s">
        <v>1650</v>
      </c>
    </row>
    <row r="7" spans="2:8" customFormat="1" ht="15" customHeight="1" thickBot="1" x14ac:dyDescent="0.3">
      <c r="B7" s="1168"/>
      <c r="C7" s="1169"/>
      <c r="D7" s="596" t="s">
        <v>1651</v>
      </c>
      <c r="E7" s="596" t="s">
        <v>1652</v>
      </c>
      <c r="F7" s="596" t="s">
        <v>1653</v>
      </c>
      <c r="G7" s="597" t="s">
        <v>1654</v>
      </c>
      <c r="H7" s="1157"/>
    </row>
    <row r="8" spans="2:8" customFormat="1" ht="15.75" thickBot="1" x14ac:dyDescent="0.3">
      <c r="B8" s="108" t="s">
        <v>1655</v>
      </c>
      <c r="C8" s="109"/>
      <c r="D8" s="109"/>
      <c r="E8" s="110"/>
      <c r="F8" s="109"/>
      <c r="G8" s="109"/>
      <c r="H8" s="111"/>
    </row>
    <row r="9" spans="2:8" customFormat="1" ht="15.75" thickBot="1" x14ac:dyDescent="0.3">
      <c r="B9" s="598">
        <v>1</v>
      </c>
      <c r="C9" s="599" t="s">
        <v>1656</v>
      </c>
      <c r="D9" s="922">
        <v>17442.777925909999</v>
      </c>
      <c r="E9" s="112"/>
      <c r="F9" s="113"/>
      <c r="G9" s="374">
        <v>1714.68949333</v>
      </c>
      <c r="H9" s="375">
        <f>+SUM(D9:G9)</f>
        <v>19157.467419239998</v>
      </c>
    </row>
    <row r="10" spans="2:8" customFormat="1" ht="15.75" thickBot="1" x14ac:dyDescent="0.3">
      <c r="B10" s="600">
        <v>2</v>
      </c>
      <c r="C10" s="114" t="s">
        <v>1657</v>
      </c>
      <c r="D10" s="923">
        <v>17442.777925909999</v>
      </c>
      <c r="E10" s="601"/>
      <c r="F10" s="602"/>
      <c r="G10" s="603">
        <v>1714.68949333</v>
      </c>
      <c r="H10" s="375">
        <f>+SUM(D10:G10)</f>
        <v>19157.467419239998</v>
      </c>
    </row>
    <row r="11" spans="2:8" customFormat="1" ht="15.75" thickBot="1" x14ac:dyDescent="0.3">
      <c r="B11" s="600">
        <v>3</v>
      </c>
      <c r="C11" s="114" t="s">
        <v>1658</v>
      </c>
      <c r="D11" s="115"/>
      <c r="E11" s="601"/>
      <c r="F11" s="602"/>
      <c r="G11" s="519"/>
      <c r="H11" s="605"/>
    </row>
    <row r="12" spans="2:8" customFormat="1" ht="15.75" thickBot="1" x14ac:dyDescent="0.3">
      <c r="B12" s="606">
        <v>4</v>
      </c>
      <c r="C12" s="599" t="s">
        <v>1659</v>
      </c>
      <c r="D12" s="115"/>
      <c r="E12" s="112"/>
      <c r="F12" s="113"/>
      <c r="G12" s="116"/>
      <c r="H12" s="117"/>
    </row>
    <row r="13" spans="2:8" customFormat="1" ht="15.75" thickBot="1" x14ac:dyDescent="0.3">
      <c r="B13" s="600">
        <v>5</v>
      </c>
      <c r="C13" s="114" t="s">
        <v>1660</v>
      </c>
      <c r="D13" s="115"/>
      <c r="E13" s="607"/>
      <c r="F13" s="608"/>
      <c r="G13" s="519"/>
      <c r="H13" s="605"/>
    </row>
    <row r="14" spans="2:8" customFormat="1" ht="15.75" thickBot="1" x14ac:dyDescent="0.3">
      <c r="B14" s="600">
        <v>6</v>
      </c>
      <c r="C14" s="114" t="s">
        <v>1661</v>
      </c>
      <c r="D14" s="115"/>
      <c r="E14" s="607"/>
      <c r="F14" s="608"/>
      <c r="G14" s="519"/>
      <c r="H14" s="605"/>
    </row>
    <row r="15" spans="2:8" customFormat="1" ht="15.75" thickBot="1" x14ac:dyDescent="0.3">
      <c r="B15" s="606">
        <v>7</v>
      </c>
      <c r="C15" s="599" t="s">
        <v>1662</v>
      </c>
      <c r="D15" s="115"/>
      <c r="E15" s="112"/>
      <c r="F15" s="113"/>
      <c r="G15" s="378">
        <v>3997.8791033877501</v>
      </c>
      <c r="H15" s="379">
        <v>3997.8791033877501</v>
      </c>
    </row>
    <row r="16" spans="2:8" customFormat="1" ht="15.75" thickBot="1" x14ac:dyDescent="0.3">
      <c r="B16" s="600">
        <v>8</v>
      </c>
      <c r="C16" s="114" t="s">
        <v>1663</v>
      </c>
      <c r="D16" s="115"/>
      <c r="E16" s="609"/>
      <c r="F16" s="608"/>
      <c r="G16" s="519"/>
      <c r="H16" s="604"/>
    </row>
    <row r="17" spans="2:8" customFormat="1" ht="15.75" thickBot="1" x14ac:dyDescent="0.3">
      <c r="B17" s="600">
        <v>9</v>
      </c>
      <c r="C17" s="118" t="s">
        <v>1664</v>
      </c>
      <c r="D17" s="115"/>
      <c r="E17" s="607"/>
      <c r="F17" s="608"/>
      <c r="G17" s="603">
        <v>3997.8791033877501</v>
      </c>
      <c r="H17" s="604">
        <v>3997.8791033877501</v>
      </c>
    </row>
    <row r="18" spans="2:8" customFormat="1" ht="15.75" thickBot="1" x14ac:dyDescent="0.3">
      <c r="B18" s="606">
        <v>10</v>
      </c>
      <c r="C18" s="599" t="s">
        <v>1665</v>
      </c>
      <c r="D18" s="115"/>
      <c r="E18" s="112"/>
      <c r="F18" s="113"/>
      <c r="G18" s="378">
        <v>218504.96192894</v>
      </c>
      <c r="H18" s="117"/>
    </row>
    <row r="19" spans="2:8" customFormat="1" ht="15.75" thickBot="1" x14ac:dyDescent="0.3">
      <c r="B19" s="606">
        <v>11</v>
      </c>
      <c r="C19" s="599" t="s">
        <v>1666</v>
      </c>
      <c r="D19" s="112"/>
      <c r="E19" s="376">
        <v>1007.09616984202</v>
      </c>
      <c r="F19" s="377"/>
      <c r="G19" s="378">
        <v>41.967246930000002</v>
      </c>
      <c r="H19" s="379">
        <f>+G19</f>
        <v>41.967246930000002</v>
      </c>
    </row>
    <row r="20" spans="2:8" customFormat="1" ht="15.75" thickBot="1" x14ac:dyDescent="0.3">
      <c r="B20" s="600">
        <v>12</v>
      </c>
      <c r="C20" s="114" t="s">
        <v>1667</v>
      </c>
      <c r="D20" s="607"/>
      <c r="E20" s="115"/>
      <c r="F20" s="119"/>
      <c r="G20" s="120"/>
      <c r="H20" s="611"/>
    </row>
    <row r="21" spans="2:8" customFormat="1" ht="30.75" thickBot="1" x14ac:dyDescent="0.3">
      <c r="B21" s="600">
        <v>13</v>
      </c>
      <c r="C21" s="114" t="s">
        <v>1668</v>
      </c>
      <c r="D21" s="115"/>
      <c r="E21" s="569">
        <v>1007.09616984202</v>
      </c>
      <c r="F21" s="608"/>
      <c r="G21" s="603">
        <v>41.967246930000002</v>
      </c>
      <c r="H21" s="604">
        <f>+G21</f>
        <v>41.967246930000002</v>
      </c>
    </row>
    <row r="22" spans="2:8" customFormat="1" ht="15.75" thickBot="1" x14ac:dyDescent="0.3">
      <c r="B22" s="121">
        <v>14</v>
      </c>
      <c r="C22" s="122" t="s">
        <v>1669</v>
      </c>
      <c r="D22" s="612"/>
      <c r="E22" s="612"/>
      <c r="F22" s="613"/>
      <c r="G22" s="614"/>
      <c r="H22" s="380">
        <f>+H9+H15+H19</f>
        <v>23197.313769557746</v>
      </c>
    </row>
    <row r="23" spans="2:8" customFormat="1" ht="23.25" customHeight="1" thickBot="1" x14ac:dyDescent="0.3">
      <c r="B23" s="1158" t="s">
        <v>1670</v>
      </c>
      <c r="C23" s="1159"/>
      <c r="D23" s="1159"/>
      <c r="E23" s="1159"/>
      <c r="F23" s="1159"/>
      <c r="G23" s="1159"/>
      <c r="H23" s="1160"/>
    </row>
    <row r="24" spans="2:8" customFormat="1" ht="15.75" thickBot="1" x14ac:dyDescent="0.3">
      <c r="B24" s="606">
        <v>15</v>
      </c>
      <c r="C24" s="599" t="s">
        <v>1671</v>
      </c>
      <c r="D24" s="615"/>
      <c r="E24" s="123"/>
      <c r="F24" s="124"/>
      <c r="G24" s="125"/>
      <c r="H24" s="379">
        <v>503.26397644669998</v>
      </c>
    </row>
    <row r="25" spans="2:8" customFormat="1" ht="30.75" thickBot="1" x14ac:dyDescent="0.3">
      <c r="B25" s="606" t="s">
        <v>1672</v>
      </c>
      <c r="C25" s="599" t="s">
        <v>1673</v>
      </c>
      <c r="D25" s="616"/>
      <c r="E25" s="112"/>
      <c r="F25" s="113"/>
      <c r="G25" s="126"/>
      <c r="H25" s="117"/>
    </row>
    <row r="26" spans="2:8" customFormat="1" ht="30.75" thickBot="1" x14ac:dyDescent="0.3">
      <c r="B26" s="606">
        <v>16</v>
      </c>
      <c r="C26" s="599" t="s">
        <v>1674</v>
      </c>
      <c r="D26" s="615"/>
      <c r="E26" s="112"/>
      <c r="F26" s="113"/>
      <c r="G26" s="126"/>
      <c r="H26" s="117"/>
    </row>
    <row r="27" spans="2:8" customFormat="1" ht="15.75" thickBot="1" x14ac:dyDescent="0.3">
      <c r="B27" s="606">
        <v>17</v>
      </c>
      <c r="C27" s="599" t="s">
        <v>1675</v>
      </c>
      <c r="D27" s="615"/>
      <c r="E27" s="376">
        <v>6.2804030900000001</v>
      </c>
      <c r="F27" s="113"/>
      <c r="G27" s="377">
        <v>11521.509860120001</v>
      </c>
      <c r="H27" s="379">
        <v>9801.36726899116</v>
      </c>
    </row>
    <row r="28" spans="2:8" customFormat="1" ht="60.75" thickBot="1" x14ac:dyDescent="0.3">
      <c r="B28" s="600">
        <v>18</v>
      </c>
      <c r="C28" s="127" t="s">
        <v>1676</v>
      </c>
      <c r="D28" s="615"/>
      <c r="E28" s="607"/>
      <c r="F28" s="608"/>
      <c r="G28" s="562"/>
      <c r="H28" s="605"/>
    </row>
    <row r="29" spans="2:8" customFormat="1" ht="60.75" thickBot="1" x14ac:dyDescent="0.3">
      <c r="B29" s="600">
        <v>19</v>
      </c>
      <c r="C29" s="114" t="s">
        <v>1677</v>
      </c>
      <c r="D29" s="615"/>
      <c r="E29" s="570">
        <v>6.2804030900000001</v>
      </c>
      <c r="F29" s="608"/>
      <c r="G29" s="562"/>
      <c r="H29" s="604">
        <v>0.62804030899999996</v>
      </c>
    </row>
    <row r="30" spans="2:8" customFormat="1" ht="60.75" thickBot="1" x14ac:dyDescent="0.3">
      <c r="B30" s="600">
        <v>20</v>
      </c>
      <c r="C30" s="114" t="s">
        <v>1678</v>
      </c>
      <c r="D30" s="615"/>
      <c r="E30" s="607"/>
      <c r="F30" s="608"/>
      <c r="G30" s="562"/>
      <c r="H30" s="605"/>
    </row>
    <row r="31" spans="2:8" customFormat="1" ht="45.75" thickBot="1" x14ac:dyDescent="0.3">
      <c r="B31" s="600">
        <v>21</v>
      </c>
      <c r="C31" s="128" t="s">
        <v>1679</v>
      </c>
      <c r="D31" s="615"/>
      <c r="E31" s="607"/>
      <c r="F31" s="608"/>
      <c r="G31" s="562"/>
      <c r="H31" s="605"/>
    </row>
    <row r="32" spans="2:8" customFormat="1" ht="30.75" thickBot="1" x14ac:dyDescent="0.3">
      <c r="B32" s="600">
        <v>22</v>
      </c>
      <c r="C32" s="114" t="s">
        <v>1680</v>
      </c>
      <c r="D32" s="615"/>
      <c r="E32" s="607"/>
      <c r="F32" s="608"/>
      <c r="G32" s="562"/>
      <c r="H32" s="605"/>
    </row>
    <row r="33" spans="2:8" customFormat="1" ht="45.75" thickBot="1" x14ac:dyDescent="0.3">
      <c r="B33" s="600">
        <v>23</v>
      </c>
      <c r="C33" s="128" t="s">
        <v>1679</v>
      </c>
      <c r="D33" s="615"/>
      <c r="E33" s="607"/>
      <c r="F33" s="608"/>
      <c r="G33" s="562"/>
      <c r="H33" s="605"/>
    </row>
    <row r="34" spans="2:8" customFormat="1" ht="60.75" thickBot="1" x14ac:dyDescent="0.3">
      <c r="B34" s="600">
        <v>24</v>
      </c>
      <c r="C34" s="114" t="s">
        <v>1681</v>
      </c>
      <c r="D34" s="615"/>
      <c r="E34" s="607"/>
      <c r="F34" s="608"/>
      <c r="G34" s="610">
        <v>11521.509860120001</v>
      </c>
      <c r="H34" s="604">
        <v>9800.7392286821596</v>
      </c>
    </row>
    <row r="35" spans="2:8" customFormat="1" ht="15.75" thickBot="1" x14ac:dyDescent="0.3">
      <c r="B35" s="606">
        <v>25</v>
      </c>
      <c r="C35" s="599" t="s">
        <v>1682</v>
      </c>
      <c r="D35" s="615"/>
      <c r="E35" s="112"/>
      <c r="F35" s="113"/>
      <c r="G35" s="377">
        <v>221539.96192894</v>
      </c>
      <c r="H35" s="117"/>
    </row>
    <row r="36" spans="2:8" customFormat="1" ht="15.75" thickBot="1" x14ac:dyDescent="0.3">
      <c r="B36" s="606">
        <v>26</v>
      </c>
      <c r="C36" s="599" t="s">
        <v>1683</v>
      </c>
      <c r="D36" s="112"/>
      <c r="E36" s="129"/>
      <c r="F36" s="924">
        <v>2324.3618070000002</v>
      </c>
      <c r="G36" s="925">
        <v>133.52334638274499</v>
      </c>
      <c r="H36" s="926">
        <v>1295.70424988275</v>
      </c>
    </row>
    <row r="37" spans="2:8" customFormat="1" ht="15.75" thickBot="1" x14ac:dyDescent="0.3">
      <c r="B37" s="600">
        <v>27</v>
      </c>
      <c r="C37" s="114" t="s">
        <v>1684</v>
      </c>
      <c r="D37" s="615"/>
      <c r="E37" s="615"/>
      <c r="F37" s="617"/>
      <c r="G37" s="562"/>
      <c r="H37" s="618"/>
    </row>
    <row r="38" spans="2:8" customFormat="1" ht="30.75" thickBot="1" x14ac:dyDescent="0.3">
      <c r="B38" s="600">
        <v>28</v>
      </c>
      <c r="C38" s="114" t="s">
        <v>1685</v>
      </c>
      <c r="D38" s="615"/>
      <c r="E38" s="1161"/>
      <c r="F38" s="1162"/>
      <c r="G38" s="1163"/>
      <c r="H38" s="605"/>
    </row>
    <row r="39" spans="2:8" customFormat="1" ht="15.75" thickBot="1" x14ac:dyDescent="0.3">
      <c r="B39" s="600">
        <v>29</v>
      </c>
      <c r="C39" s="114" t="s">
        <v>1686</v>
      </c>
      <c r="D39" s="619"/>
      <c r="E39" s="1161"/>
      <c r="F39" s="1162"/>
      <c r="G39" s="1163"/>
      <c r="H39" s="605"/>
    </row>
    <row r="40" spans="2:8" customFormat="1" ht="30.75" thickBot="1" x14ac:dyDescent="0.3">
      <c r="B40" s="600">
        <v>30</v>
      </c>
      <c r="C40" s="114" t="s">
        <v>1687</v>
      </c>
      <c r="D40" s="615"/>
      <c r="E40" s="1161"/>
      <c r="F40" s="1162"/>
      <c r="G40" s="1163"/>
      <c r="H40" s="605"/>
    </row>
    <row r="41" spans="2:8" customFormat="1" ht="30.75" thickBot="1" x14ac:dyDescent="0.3">
      <c r="B41" s="600">
        <v>31</v>
      </c>
      <c r="C41" s="114" t="s">
        <v>1688</v>
      </c>
      <c r="D41" s="615"/>
      <c r="E41" s="130"/>
      <c r="F41" s="381">
        <v>2324.3618070000002</v>
      </c>
      <c r="G41" s="610">
        <v>133.52334638274499</v>
      </c>
      <c r="H41" s="604">
        <v>1295.70424988275</v>
      </c>
    </row>
    <row r="42" spans="2:8" customFormat="1" ht="15.75" thickBot="1" x14ac:dyDescent="0.3">
      <c r="B42" s="606">
        <v>32</v>
      </c>
      <c r="C42" s="599" t="s">
        <v>1689</v>
      </c>
      <c r="D42" s="615"/>
      <c r="E42" s="131"/>
      <c r="F42" s="132"/>
      <c r="G42" s="133"/>
      <c r="H42" s="134"/>
    </row>
    <row r="43" spans="2:8" customFormat="1" ht="15.75" thickBot="1" x14ac:dyDescent="0.3">
      <c r="B43" s="121">
        <v>33</v>
      </c>
      <c r="C43" s="122" t="s">
        <v>1690</v>
      </c>
      <c r="D43" s="612"/>
      <c r="E43" s="612"/>
      <c r="F43" s="613"/>
      <c r="G43" s="620"/>
      <c r="H43" s="380">
        <f>+H36+H27+H24</f>
        <v>11600.335495320611</v>
      </c>
    </row>
    <row r="44" spans="2:8" customFormat="1" ht="15.75" thickBot="1" x14ac:dyDescent="0.3">
      <c r="B44" s="121">
        <v>34</v>
      </c>
      <c r="C44" s="135" t="s">
        <v>1691</v>
      </c>
      <c r="D44" s="612"/>
      <c r="E44" s="612"/>
      <c r="F44" s="613"/>
      <c r="G44" s="613"/>
      <c r="H44" s="382">
        <f>+H22/H43</f>
        <v>1.9997105927595948</v>
      </c>
    </row>
    <row r="45" spans="2:8" customFormat="1" x14ac:dyDescent="0.25"/>
    <row r="46" spans="2:8" customFormat="1" x14ac:dyDescent="0.25"/>
    <row r="47" spans="2:8" customFormat="1" x14ac:dyDescent="0.25"/>
    <row r="48" spans="2: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sheetData>
  <mergeCells count="8">
    <mergeCell ref="B5:C5"/>
    <mergeCell ref="B6:C7"/>
    <mergeCell ref="D6:G6"/>
    <mergeCell ref="H6:H7"/>
    <mergeCell ref="B23:H23"/>
    <mergeCell ref="E38:G38"/>
    <mergeCell ref="E39:G39"/>
    <mergeCell ref="E40:G40"/>
  </mergeCells>
  <pageMargins left="0.70866141732283472" right="0.70866141732283472" top="0.74803149606299213" bottom="0.74803149606299213" header="0.31496062992125984" footer="0.31496062992125984"/>
  <pageSetup paperSize="9" scale="48" orientation="landscape" r:id="rId1"/>
  <headerFooter>
    <oddHeader>&amp;CDA
Bilag XIII</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8D9F3-B730-46B9-971A-83DADE433299}">
  <sheetPr>
    <tabColor theme="5" tint="0.39997558519241921"/>
    <pageSetUpPr fitToPage="1"/>
  </sheetPr>
  <dimension ref="B1:XFD38"/>
  <sheetViews>
    <sheetView showGridLines="0" zoomScaleNormal="100" workbookViewId="0"/>
  </sheetViews>
  <sheetFormatPr defaultColWidth="9.140625" defaultRowHeight="15" x14ac:dyDescent="0.25"/>
  <cols>
    <col min="1" max="1" width="9.140625" style="428"/>
    <col min="2" max="2" width="10.7109375" style="428" customWidth="1"/>
    <col min="3" max="3" width="49.5703125" style="428" customWidth="1"/>
    <col min="4" max="15" width="11.7109375" style="428" customWidth="1"/>
    <col min="16" max="16" width="18.140625" style="428" customWidth="1"/>
    <col min="17" max="17" width="16.42578125" style="428" customWidth="1"/>
    <col min="18" max="18" width="17.85546875" style="428" customWidth="1"/>
    <col min="19" max="16384" width="9.140625" style="428"/>
  </cols>
  <sheetData>
    <row r="1" spans="2:19" x14ac:dyDescent="0.25">
      <c r="B1" s="3" t="s">
        <v>113</v>
      </c>
      <c r="C1" s="3" t="s">
        <v>1176</v>
      </c>
    </row>
    <row r="2" spans="2:19" ht="18.75" x14ac:dyDescent="0.25">
      <c r="B2" s="561" t="s">
        <v>365</v>
      </c>
      <c r="C2" s="449"/>
      <c r="D2" s="449"/>
      <c r="E2" s="449"/>
      <c r="F2" s="449"/>
      <c r="G2" s="449"/>
      <c r="H2" s="449"/>
      <c r="I2" s="449"/>
      <c r="J2" s="449"/>
      <c r="K2" s="449"/>
      <c r="L2" s="449"/>
      <c r="M2" s="449"/>
      <c r="N2" s="449"/>
      <c r="O2" s="449"/>
      <c r="P2" s="449"/>
      <c r="Q2" s="449"/>
      <c r="R2" s="449"/>
    </row>
    <row r="3" spans="2:19" ht="15.75" x14ac:dyDescent="0.25">
      <c r="B3" s="102"/>
      <c r="C3" s="136"/>
      <c r="D3" s="136"/>
      <c r="E3" s="136"/>
      <c r="F3" s="136"/>
      <c r="G3" s="136"/>
      <c r="H3" s="136"/>
      <c r="I3" s="136"/>
      <c r="J3" s="136"/>
      <c r="K3" s="136"/>
      <c r="L3" s="136"/>
      <c r="M3" s="136"/>
      <c r="N3" s="136"/>
      <c r="O3" s="136"/>
      <c r="P3" s="136"/>
      <c r="Q3" s="136"/>
      <c r="R3" s="136"/>
    </row>
    <row r="4" spans="2:19" ht="16.5" thickBot="1" x14ac:dyDescent="0.3">
      <c r="B4" s="102"/>
      <c r="C4" s="136"/>
      <c r="D4" s="136"/>
      <c r="E4" s="136"/>
      <c r="F4" s="136"/>
      <c r="G4" s="136"/>
      <c r="H4" s="136"/>
      <c r="I4" s="136"/>
      <c r="J4" s="136"/>
      <c r="K4" s="136"/>
      <c r="L4" s="136"/>
      <c r="M4" s="136"/>
      <c r="N4" s="136"/>
      <c r="O4" s="136"/>
      <c r="P4" s="136"/>
      <c r="Q4" s="136"/>
      <c r="R4" s="136"/>
    </row>
    <row r="5" spans="2:19" ht="15.75" thickBot="1" x14ac:dyDescent="0.3">
      <c r="B5" s="149"/>
      <c r="C5" s="149"/>
      <c r="D5" s="928" t="s">
        <v>1692</v>
      </c>
      <c r="E5" s="929" t="s">
        <v>1693</v>
      </c>
      <c r="F5" s="929" t="s">
        <v>1694</v>
      </c>
      <c r="G5" s="929" t="s">
        <v>1695</v>
      </c>
      <c r="H5" s="929" t="s">
        <v>1696</v>
      </c>
      <c r="I5" s="929" t="s">
        <v>1697</v>
      </c>
      <c r="J5" s="929" t="s">
        <v>1698</v>
      </c>
      <c r="K5" s="929" t="s">
        <v>1699</v>
      </c>
      <c r="L5" s="929" t="s">
        <v>1700</v>
      </c>
      <c r="M5" s="929" t="s">
        <v>1701</v>
      </c>
      <c r="N5" s="929" t="s">
        <v>1702</v>
      </c>
      <c r="O5" s="929" t="s">
        <v>1703</v>
      </c>
      <c r="P5" s="929" t="s">
        <v>1704</v>
      </c>
      <c r="Q5" s="929" t="s">
        <v>1705</v>
      </c>
      <c r="R5" s="929" t="s">
        <v>1706</v>
      </c>
    </row>
    <row r="6" spans="2:19" ht="40.5" customHeight="1" thickBot="1" x14ac:dyDescent="0.3">
      <c r="B6" s="149"/>
      <c r="C6" s="149"/>
      <c r="D6" s="1170" t="s">
        <v>1707</v>
      </c>
      <c r="E6" s="1171"/>
      <c r="F6" s="1171"/>
      <c r="G6" s="1171"/>
      <c r="H6" s="1171"/>
      <c r="I6" s="1172"/>
      <c r="J6" s="1173" t="s">
        <v>1708</v>
      </c>
      <c r="K6" s="1171"/>
      <c r="L6" s="1171"/>
      <c r="M6" s="1171"/>
      <c r="N6" s="1171"/>
      <c r="O6" s="1172"/>
      <c r="P6" s="1174" t="s">
        <v>1709</v>
      </c>
      <c r="Q6" s="1170" t="s">
        <v>1710</v>
      </c>
      <c r="R6" s="1172"/>
    </row>
    <row r="7" spans="2:19" ht="57.75" customHeight="1" thickBot="1" x14ac:dyDescent="0.3">
      <c r="B7" s="149"/>
      <c r="C7" s="149"/>
      <c r="D7" s="1176" t="s">
        <v>1711</v>
      </c>
      <c r="E7" s="1177"/>
      <c r="F7" s="1178"/>
      <c r="G7" s="1179" t="s">
        <v>1712</v>
      </c>
      <c r="H7" s="1177"/>
      <c r="I7" s="1178"/>
      <c r="J7" s="1179" t="s">
        <v>1713</v>
      </c>
      <c r="K7" s="1177"/>
      <c r="L7" s="1178"/>
      <c r="M7" s="1179" t="s">
        <v>1714</v>
      </c>
      <c r="N7" s="1177"/>
      <c r="O7" s="1178"/>
      <c r="P7" s="1175"/>
      <c r="Q7" s="1180" t="s">
        <v>1715</v>
      </c>
      <c r="R7" s="1180" t="s">
        <v>1716</v>
      </c>
    </row>
    <row r="8" spans="2:19" ht="15.75" thickBot="1" x14ac:dyDescent="0.3">
      <c r="B8" s="149"/>
      <c r="C8" s="522"/>
      <c r="D8" s="930"/>
      <c r="E8" s="929" t="s">
        <v>1717</v>
      </c>
      <c r="F8" s="929" t="s">
        <v>1718</v>
      </c>
      <c r="G8" s="930"/>
      <c r="H8" s="929" t="s">
        <v>1718</v>
      </c>
      <c r="I8" s="929" t="s">
        <v>1719</v>
      </c>
      <c r="J8" s="931"/>
      <c r="K8" s="932" t="s">
        <v>1717</v>
      </c>
      <c r="L8" s="932" t="s">
        <v>1718</v>
      </c>
      <c r="M8" s="930"/>
      <c r="N8" s="932" t="s">
        <v>1718</v>
      </c>
      <c r="O8" s="932" t="s">
        <v>1719</v>
      </c>
      <c r="P8" s="930"/>
      <c r="Q8" s="1181"/>
      <c r="R8" s="1181"/>
    </row>
    <row r="9" spans="2:19" ht="38.25" customHeight="1" thickBot="1" x14ac:dyDescent="0.3">
      <c r="B9" s="566" t="s">
        <v>372</v>
      </c>
      <c r="C9" s="542" t="s">
        <v>373</v>
      </c>
      <c r="D9" s="549">
        <v>3061</v>
      </c>
      <c r="E9" s="551">
        <v>3061</v>
      </c>
      <c r="F9" s="551"/>
      <c r="G9" s="549"/>
      <c r="H9" s="551"/>
      <c r="I9" s="551"/>
      <c r="J9" s="551"/>
      <c r="K9" s="549"/>
      <c r="L9" s="549"/>
      <c r="M9" s="549"/>
      <c r="N9" s="549"/>
      <c r="O9" s="549"/>
      <c r="P9" s="549"/>
      <c r="Q9" s="551"/>
      <c r="R9" s="551"/>
    </row>
    <row r="10" spans="2:19" ht="15.75" thickBot="1" x14ac:dyDescent="0.3">
      <c r="B10" s="566" t="s">
        <v>348</v>
      </c>
      <c r="C10" s="542" t="s">
        <v>374</v>
      </c>
      <c r="D10" s="549">
        <v>199946.99861737317</v>
      </c>
      <c r="E10" s="549">
        <v>177533.82043840812</v>
      </c>
      <c r="F10" s="549">
        <v>22382.105771563725</v>
      </c>
      <c r="G10" s="549">
        <v>820.00138262681855</v>
      </c>
      <c r="H10" s="549">
        <v>25.815797907692058</v>
      </c>
      <c r="I10" s="549">
        <v>790.94527295189869</v>
      </c>
      <c r="J10" s="551">
        <v>344.07088485542891</v>
      </c>
      <c r="K10" s="549">
        <v>233.22239255755716</v>
      </c>
      <c r="L10" s="549">
        <v>110.57069958989902</v>
      </c>
      <c r="M10" s="549">
        <v>53.513895811515312</v>
      </c>
      <c r="N10" s="549">
        <v>7.7308769243154621E-2</v>
      </c>
      <c r="O10" s="549">
        <v>53.431173883350432</v>
      </c>
      <c r="P10" s="549"/>
      <c r="Q10" s="551">
        <v>199946.99861737317</v>
      </c>
      <c r="R10" s="551">
        <v>820.00138262681855</v>
      </c>
      <c r="S10" s="451"/>
    </row>
    <row r="11" spans="2:19" ht="15.75" thickBot="1" x14ac:dyDescent="0.3">
      <c r="B11" s="574" t="s">
        <v>354</v>
      </c>
      <c r="C11" s="591" t="s">
        <v>375</v>
      </c>
      <c r="D11" s="592"/>
      <c r="E11" s="831"/>
      <c r="F11" s="831"/>
      <c r="G11" s="551"/>
      <c r="H11" s="551"/>
      <c r="I11" s="551"/>
      <c r="J11" s="551"/>
      <c r="K11" s="551"/>
      <c r="L11" s="551"/>
      <c r="M11" s="551"/>
      <c r="N11" s="551"/>
      <c r="O11" s="551"/>
      <c r="P11" s="551"/>
      <c r="Q11" s="551"/>
      <c r="R11" s="551"/>
    </row>
    <row r="12" spans="2:19" ht="15.75" thickBot="1" x14ac:dyDescent="0.3">
      <c r="B12" s="574" t="s">
        <v>376</v>
      </c>
      <c r="C12" s="591" t="s">
        <v>377</v>
      </c>
      <c r="D12" s="592">
        <v>164.35371222631497</v>
      </c>
      <c r="E12" s="592">
        <v>143.02141930032676</v>
      </c>
      <c r="F12" s="592">
        <v>21.332292925988238</v>
      </c>
      <c r="G12" s="551"/>
      <c r="H12" s="551"/>
      <c r="I12" s="551"/>
      <c r="J12" s="551"/>
      <c r="K12" s="551"/>
      <c r="L12" s="551"/>
      <c r="M12" s="551"/>
      <c r="N12" s="551"/>
      <c r="O12" s="551"/>
      <c r="P12" s="551"/>
      <c r="Q12" s="551">
        <v>164.35371222631497</v>
      </c>
      <c r="R12" s="551"/>
    </row>
    <row r="13" spans="2:19" ht="15.75" thickBot="1" x14ac:dyDescent="0.3">
      <c r="B13" s="574" t="s">
        <v>378</v>
      </c>
      <c r="C13" s="591" t="s">
        <v>379</v>
      </c>
      <c r="D13" s="832"/>
      <c r="E13" s="832"/>
      <c r="F13" s="832"/>
      <c r="G13" s="551"/>
      <c r="H13" s="551"/>
      <c r="I13" s="551"/>
      <c r="J13" s="551"/>
      <c r="K13" s="551"/>
      <c r="L13" s="551"/>
      <c r="M13" s="551"/>
      <c r="N13" s="551"/>
      <c r="O13" s="551"/>
      <c r="P13" s="551"/>
      <c r="Q13" s="551"/>
      <c r="R13" s="551"/>
    </row>
    <row r="14" spans="2:19" ht="15.75" thickBot="1" x14ac:dyDescent="0.3">
      <c r="B14" s="574" t="s">
        <v>380</v>
      </c>
      <c r="C14" s="591" t="s">
        <v>381</v>
      </c>
      <c r="D14" s="833">
        <v>4229.8617390267809</v>
      </c>
      <c r="E14" s="833">
        <v>3627.6765389484945</v>
      </c>
      <c r="F14" s="833">
        <v>602.18520007828693</v>
      </c>
      <c r="G14" s="551">
        <v>6.6233634607339136</v>
      </c>
      <c r="H14" s="551"/>
      <c r="I14" s="551">
        <v>6.6233634607339118</v>
      </c>
      <c r="J14" s="551">
        <v>8.4185289842609574</v>
      </c>
      <c r="K14" s="551">
        <v>5.3892673989219801</v>
      </c>
      <c r="L14" s="551">
        <v>3.0292615853389773</v>
      </c>
      <c r="M14" s="551">
        <v>1.0138943567971146</v>
      </c>
      <c r="N14" s="551"/>
      <c r="O14" s="551">
        <v>1.0138943567971146</v>
      </c>
      <c r="P14" s="551"/>
      <c r="Q14" s="551">
        <v>4229.8617390267809</v>
      </c>
      <c r="R14" s="551">
        <v>6.6233634607339136</v>
      </c>
    </row>
    <row r="15" spans="2:19" ht="15.75" thickBot="1" x14ac:dyDescent="0.3">
      <c r="B15" s="574" t="s">
        <v>382</v>
      </c>
      <c r="C15" s="591" t="s">
        <v>383</v>
      </c>
      <c r="D15" s="833">
        <v>85694.314716945111</v>
      </c>
      <c r="E15" s="833">
        <v>73605.384607964341</v>
      </c>
      <c r="F15" s="833">
        <v>12083.387662054802</v>
      </c>
      <c r="G15" s="551">
        <v>497.39177911828284</v>
      </c>
      <c r="H15" s="551">
        <v>7.2996692072240554</v>
      </c>
      <c r="I15" s="551">
        <v>486.85179814383099</v>
      </c>
      <c r="J15" s="551">
        <v>160.62920625333879</v>
      </c>
      <c r="K15" s="551">
        <v>105.69521172754382</v>
      </c>
      <c r="L15" s="551">
        <v>54.917997607381047</v>
      </c>
      <c r="M15" s="551">
        <v>21.782364935254279</v>
      </c>
      <c r="N15" s="551"/>
      <c r="O15" s="551">
        <v>21.758915359042515</v>
      </c>
      <c r="P15" s="551"/>
      <c r="Q15" s="551">
        <v>85694.314716945111</v>
      </c>
      <c r="R15" s="551">
        <v>497.39177911828284</v>
      </c>
    </row>
    <row r="16" spans="2:19" ht="15.75" thickBot="1" x14ac:dyDescent="0.3">
      <c r="B16" s="574" t="s">
        <v>384</v>
      </c>
      <c r="C16" s="575" t="s">
        <v>385</v>
      </c>
      <c r="D16" s="833">
        <v>80648.724047276875</v>
      </c>
      <c r="E16" s="833">
        <v>69213.070461635463</v>
      </c>
      <c r="F16" s="833">
        <v>11430.111138715429</v>
      </c>
      <c r="G16" s="551"/>
      <c r="H16" s="551"/>
      <c r="I16" s="551"/>
      <c r="J16" s="551">
        <v>152.02301572592657</v>
      </c>
      <c r="K16" s="551">
        <v>99.356413722448679</v>
      </c>
      <c r="L16" s="551">
        <v>52.650605085063951</v>
      </c>
      <c r="M16" s="551"/>
      <c r="N16" s="551"/>
      <c r="O16" s="551"/>
      <c r="P16" s="551"/>
      <c r="Q16" s="551">
        <v>80648.724047276875</v>
      </c>
      <c r="R16" s="551"/>
    </row>
    <row r="17" spans="2:18 16384:16384" ht="15.75" thickBot="1" x14ac:dyDescent="0.3">
      <c r="B17" s="574" t="s">
        <v>386</v>
      </c>
      <c r="C17" s="591" t="s">
        <v>1740</v>
      </c>
      <c r="D17" s="833">
        <v>109858.46844917498</v>
      </c>
      <c r="E17" s="833">
        <v>100157.73787219496</v>
      </c>
      <c r="F17" s="833">
        <v>9675.2006165046514</v>
      </c>
      <c r="G17" s="551">
        <v>315.9862400478018</v>
      </c>
      <c r="H17" s="551">
        <v>18.516128700468002</v>
      </c>
      <c r="I17" s="551">
        <v>297.4701113473339</v>
      </c>
      <c r="J17" s="551">
        <v>174.79109281576345</v>
      </c>
      <c r="K17" s="551">
        <v>121.94083580482173</v>
      </c>
      <c r="L17" s="551">
        <v>52.588461221382872</v>
      </c>
      <c r="M17" s="551">
        <v>30.716719382070686</v>
      </c>
      <c r="N17" s="551"/>
      <c r="O17" s="551">
        <v>30.658364167510804</v>
      </c>
      <c r="P17" s="551"/>
      <c r="Q17" s="551">
        <v>109858.46844917498</v>
      </c>
      <c r="R17" s="551">
        <v>315.9862400478018</v>
      </c>
    </row>
    <row r="18" spans="2:18 16384:16384" ht="15.75" thickBot="1" x14ac:dyDescent="0.3">
      <c r="B18" s="568" t="s">
        <v>388</v>
      </c>
      <c r="C18" s="523" t="s">
        <v>1124</v>
      </c>
      <c r="D18" s="551"/>
      <c r="E18" s="551"/>
      <c r="F18" s="551"/>
      <c r="G18" s="551"/>
      <c r="H18" s="551"/>
      <c r="I18" s="551"/>
      <c r="J18" s="551"/>
      <c r="K18" s="551"/>
      <c r="L18" s="551"/>
      <c r="M18" s="551"/>
      <c r="N18" s="551"/>
      <c r="O18" s="551"/>
      <c r="P18" s="551"/>
      <c r="Q18" s="551"/>
      <c r="R18" s="551"/>
    </row>
    <row r="19" spans="2:18 16384:16384" ht="15.75" thickBot="1" x14ac:dyDescent="0.3">
      <c r="B19" s="593" t="s">
        <v>390</v>
      </c>
      <c r="C19" s="591" t="s">
        <v>375</v>
      </c>
      <c r="D19" s="834"/>
      <c r="E19" s="834"/>
      <c r="F19" s="834"/>
      <c r="G19" s="551"/>
      <c r="H19" s="551"/>
      <c r="I19" s="551"/>
      <c r="J19" s="551"/>
      <c r="K19" s="551"/>
      <c r="L19" s="551"/>
      <c r="M19" s="551"/>
      <c r="N19" s="551"/>
      <c r="O19" s="551"/>
      <c r="P19" s="551"/>
      <c r="Q19" s="551"/>
      <c r="R19" s="551"/>
    </row>
    <row r="20" spans="2:18 16384:16384" ht="15.75" thickBot="1" x14ac:dyDescent="0.3">
      <c r="B20" s="593" t="s">
        <v>391</v>
      </c>
      <c r="C20" s="591" t="s">
        <v>377</v>
      </c>
      <c r="D20" s="834"/>
      <c r="E20" s="834"/>
      <c r="F20" s="834"/>
      <c r="G20" s="551"/>
      <c r="H20" s="551"/>
      <c r="I20" s="551"/>
      <c r="J20" s="551"/>
      <c r="K20" s="551"/>
      <c r="L20" s="551"/>
      <c r="M20" s="551"/>
      <c r="N20" s="551"/>
      <c r="O20" s="551"/>
      <c r="P20" s="551"/>
      <c r="Q20" s="551"/>
      <c r="R20" s="551"/>
    </row>
    <row r="21" spans="2:18 16384:16384" ht="15.75" thickBot="1" x14ac:dyDescent="0.3">
      <c r="B21" s="593" t="s">
        <v>392</v>
      </c>
      <c r="C21" s="591" t="s">
        <v>379</v>
      </c>
      <c r="D21" s="834"/>
      <c r="E21" s="834"/>
      <c r="F21" s="834"/>
      <c r="G21" s="551"/>
      <c r="H21" s="551"/>
      <c r="I21" s="551"/>
      <c r="J21" s="551"/>
      <c r="K21" s="551"/>
      <c r="L21" s="551"/>
      <c r="M21" s="551"/>
      <c r="N21" s="551"/>
      <c r="O21" s="551"/>
      <c r="P21" s="551"/>
      <c r="Q21" s="551"/>
      <c r="R21" s="551"/>
    </row>
    <row r="22" spans="2:18 16384:16384" ht="15.75" thickBot="1" x14ac:dyDescent="0.3">
      <c r="B22" s="593" t="s">
        <v>393</v>
      </c>
      <c r="C22" s="591" t="s">
        <v>381</v>
      </c>
      <c r="D22" s="834"/>
      <c r="E22" s="834"/>
      <c r="F22" s="834"/>
      <c r="G22" s="551"/>
      <c r="H22" s="551"/>
      <c r="I22" s="551"/>
      <c r="J22" s="551"/>
      <c r="K22" s="551"/>
      <c r="L22" s="551"/>
      <c r="M22" s="551"/>
      <c r="N22" s="551"/>
      <c r="O22" s="551"/>
      <c r="P22" s="551"/>
      <c r="Q22" s="551"/>
      <c r="R22" s="551"/>
    </row>
    <row r="23" spans="2:18 16384:16384" ht="15.75" thickBot="1" x14ac:dyDescent="0.3">
      <c r="B23" s="593" t="s">
        <v>394</v>
      </c>
      <c r="C23" s="591" t="s">
        <v>383</v>
      </c>
      <c r="D23" s="834"/>
      <c r="E23" s="834"/>
      <c r="F23" s="834"/>
      <c r="G23" s="551"/>
      <c r="H23" s="551"/>
      <c r="I23" s="551"/>
      <c r="J23" s="551"/>
      <c r="K23" s="551"/>
      <c r="L23" s="551"/>
      <c r="M23" s="551"/>
      <c r="N23" s="551"/>
      <c r="O23" s="551"/>
      <c r="P23" s="551"/>
      <c r="Q23" s="551"/>
      <c r="R23" s="551"/>
    </row>
    <row r="24" spans="2:18 16384:16384" ht="15.75" thickBot="1" x14ac:dyDescent="0.3">
      <c r="B24" s="568" t="s">
        <v>395</v>
      </c>
      <c r="C24" s="523" t="s">
        <v>358</v>
      </c>
      <c r="D24" s="832">
        <v>12619.864710821999</v>
      </c>
      <c r="E24" s="832">
        <v>12619.864710821999</v>
      </c>
      <c r="F24" s="551"/>
      <c r="G24" s="551">
        <v>19.844999999999999</v>
      </c>
      <c r="H24" s="551">
        <v>19.844999999999999</v>
      </c>
      <c r="I24" s="551"/>
      <c r="J24" s="551"/>
      <c r="K24" s="551"/>
      <c r="L24" s="551"/>
      <c r="M24" s="551"/>
      <c r="N24" s="551"/>
      <c r="O24" s="551"/>
      <c r="P24" s="835"/>
      <c r="Q24" s="551">
        <v>12619.864710821999</v>
      </c>
      <c r="R24" s="551">
        <v>19.844999999999999</v>
      </c>
    </row>
    <row r="25" spans="2:18 16384:16384" ht="15.75" thickBot="1" x14ac:dyDescent="0.3">
      <c r="B25" s="574" t="s">
        <v>396</v>
      </c>
      <c r="C25" s="580" t="s">
        <v>375</v>
      </c>
      <c r="D25" s="832"/>
      <c r="E25" s="832"/>
      <c r="F25" s="551"/>
      <c r="G25" s="551"/>
      <c r="H25" s="551"/>
      <c r="I25" s="551"/>
      <c r="J25" s="551"/>
      <c r="K25" s="551"/>
      <c r="L25" s="551"/>
      <c r="M25" s="551"/>
      <c r="N25" s="551"/>
      <c r="O25" s="551"/>
      <c r="P25" s="835"/>
      <c r="Q25" s="551"/>
      <c r="R25" s="551"/>
    </row>
    <row r="26" spans="2:18 16384:16384" ht="15.75" thickBot="1" x14ac:dyDescent="0.3">
      <c r="B26" s="574" t="s">
        <v>397</v>
      </c>
      <c r="C26" s="580" t="s">
        <v>377</v>
      </c>
      <c r="D26" s="832">
        <v>15.553305</v>
      </c>
      <c r="E26" s="832">
        <v>15.553305</v>
      </c>
      <c r="F26" s="551"/>
      <c r="G26" s="551"/>
      <c r="H26" s="551"/>
      <c r="I26" s="551"/>
      <c r="J26" s="551"/>
      <c r="K26" s="551"/>
      <c r="L26" s="551"/>
      <c r="M26" s="551"/>
      <c r="N26" s="551"/>
      <c r="O26" s="551"/>
      <c r="P26" s="835"/>
      <c r="Q26" s="551">
        <v>15.553305</v>
      </c>
      <c r="R26" s="551"/>
    </row>
    <row r="27" spans="2:18 16384:16384" ht="15.75" thickBot="1" x14ac:dyDescent="0.3">
      <c r="B27" s="574" t="s">
        <v>398</v>
      </c>
      <c r="C27" s="580" t="s">
        <v>379</v>
      </c>
      <c r="D27" s="832"/>
      <c r="E27" s="832"/>
      <c r="F27" s="551"/>
      <c r="G27" s="551"/>
      <c r="H27" s="551"/>
      <c r="I27" s="551"/>
      <c r="J27" s="551"/>
      <c r="K27" s="551"/>
      <c r="L27" s="551"/>
      <c r="M27" s="551"/>
      <c r="N27" s="551"/>
      <c r="O27" s="551"/>
      <c r="P27" s="835"/>
      <c r="Q27" s="551"/>
      <c r="R27" s="551"/>
    </row>
    <row r="28" spans="2:18 16384:16384" ht="15.75" thickBot="1" x14ac:dyDescent="0.3">
      <c r="B28" s="574" t="s">
        <v>399</v>
      </c>
      <c r="C28" s="580" t="s">
        <v>381</v>
      </c>
      <c r="D28" s="832">
        <v>223.30964768000001</v>
      </c>
      <c r="E28" s="832">
        <v>223.30964768000001</v>
      </c>
      <c r="F28" s="551"/>
      <c r="G28" s="551"/>
      <c r="H28" s="551"/>
      <c r="I28" s="551"/>
      <c r="J28" s="551"/>
      <c r="K28" s="551"/>
      <c r="L28" s="551"/>
      <c r="M28" s="551"/>
      <c r="N28" s="551"/>
      <c r="O28" s="551"/>
      <c r="P28" s="835"/>
      <c r="Q28" s="551">
        <v>223.30964768000001</v>
      </c>
      <c r="R28" s="551"/>
    </row>
    <row r="29" spans="2:18 16384:16384" ht="15.75" thickBot="1" x14ac:dyDescent="0.3">
      <c r="B29" s="574" t="s">
        <v>400</v>
      </c>
      <c r="C29" s="580" t="s">
        <v>383</v>
      </c>
      <c r="D29" s="832">
        <v>6458.229543753333</v>
      </c>
      <c r="E29" s="832">
        <v>6458.229543753333</v>
      </c>
      <c r="F29" s="551"/>
      <c r="G29" s="551"/>
      <c r="H29" s="551">
        <v>18</v>
      </c>
      <c r="I29" s="551"/>
      <c r="J29" s="551"/>
      <c r="K29" s="551"/>
      <c r="L29" s="551"/>
      <c r="M29" s="551"/>
      <c r="N29" s="551"/>
      <c r="O29" s="551"/>
      <c r="P29" s="835"/>
      <c r="Q29" s="551">
        <v>6458.229543753333</v>
      </c>
      <c r="R29" s="551"/>
    </row>
    <row r="30" spans="2:18 16384:16384" ht="15.75" thickBot="1" x14ac:dyDescent="0.3">
      <c r="B30" s="574" t="s">
        <v>401</v>
      </c>
      <c r="C30" s="580" t="s">
        <v>1740</v>
      </c>
      <c r="D30" s="551">
        <v>5922.7722143886649</v>
      </c>
      <c r="E30" s="551">
        <v>5922.7722143886649</v>
      </c>
      <c r="F30" s="551"/>
      <c r="G30" s="551">
        <v>19.844999999999999</v>
      </c>
      <c r="H30" s="551">
        <v>1.845</v>
      </c>
      <c r="I30" s="551"/>
      <c r="J30" s="551"/>
      <c r="K30" s="551"/>
      <c r="L30" s="551"/>
      <c r="M30" s="551"/>
      <c r="N30" s="551"/>
      <c r="O30" s="551"/>
      <c r="P30" s="835"/>
      <c r="Q30" s="551">
        <v>5922.7722143886649</v>
      </c>
      <c r="R30" s="551">
        <v>19.844999999999999</v>
      </c>
    </row>
    <row r="31" spans="2:18 16384:16384" ht="15.75" thickBot="1" x14ac:dyDescent="0.3">
      <c r="B31" s="582" t="s">
        <v>402</v>
      </c>
      <c r="C31" s="533" t="s">
        <v>120</v>
      </c>
      <c r="D31" s="572">
        <v>212566.86332819518</v>
      </c>
      <c r="E31" s="572">
        <v>190153.68514923012</v>
      </c>
      <c r="F31" s="572">
        <v>22382.105771563725</v>
      </c>
      <c r="G31" s="572">
        <v>839.84638262681858</v>
      </c>
      <c r="H31" s="572">
        <v>45.660797907692057</v>
      </c>
      <c r="I31" s="572">
        <v>790.94527295189869</v>
      </c>
      <c r="J31" s="572">
        <v>344.07088485542891</v>
      </c>
      <c r="K31" s="572">
        <v>233.22239255755716</v>
      </c>
      <c r="L31" s="572">
        <v>110.57069958989902</v>
      </c>
      <c r="M31" s="572">
        <v>53.513895811515312</v>
      </c>
      <c r="N31" s="572"/>
      <c r="O31" s="572">
        <v>53.431173883350432</v>
      </c>
      <c r="P31" s="572"/>
      <c r="Q31" s="572">
        <v>212566.86332819518</v>
      </c>
      <c r="R31" s="572">
        <v>839.84638262681858</v>
      </c>
      <c r="XFD31" s="572"/>
    </row>
    <row r="33" spans="3:10" x14ac:dyDescent="0.25">
      <c r="D33" s="451"/>
    </row>
    <row r="34" spans="3:10" x14ac:dyDescent="0.25">
      <c r="C34"/>
      <c r="D34" s="451"/>
      <c r="J34" s="451"/>
    </row>
    <row r="37" spans="3:10" x14ac:dyDescent="0.25">
      <c r="D37" s="451"/>
    </row>
    <row r="38" spans="3:10" x14ac:dyDescent="0.25">
      <c r="D38" s="451"/>
    </row>
  </sheetData>
  <mergeCells count="10">
    <mergeCell ref="D6:I6"/>
    <mergeCell ref="J6:O6"/>
    <mergeCell ref="P6:P7"/>
    <mergeCell ref="Q6:R6"/>
    <mergeCell ref="D7:F7"/>
    <mergeCell ref="G7:I7"/>
    <mergeCell ref="J7:L7"/>
    <mergeCell ref="M7:O7"/>
    <mergeCell ref="Q7:Q8"/>
    <mergeCell ref="R7:R8"/>
  </mergeCells>
  <pageMargins left="0.70866141732283472" right="0.70866141732283472" top="0.74803149606299213" bottom="0.74803149606299213" header="0.31496062992125984" footer="0.31496062992125984"/>
  <pageSetup paperSize="9" scale="10" fitToHeight="0" orientation="landscape" r:id="rId1"/>
  <headerFooter>
    <oddHeader>&amp;CDA
Bilag XV</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E5D99-4E43-43C2-8EAE-8E4FAC75C371}">
  <sheetPr>
    <tabColor theme="5" tint="0.39997558519241921"/>
    <pageSetUpPr fitToPage="1"/>
  </sheetPr>
  <dimension ref="B1:I12"/>
  <sheetViews>
    <sheetView showGridLines="0" zoomScaleNormal="100" workbookViewId="0"/>
  </sheetViews>
  <sheetFormatPr defaultColWidth="9.140625" defaultRowHeight="15" x14ac:dyDescent="0.25"/>
  <cols>
    <col min="1" max="1" width="9.140625" style="428" customWidth="1"/>
    <col min="2" max="2" width="10.140625" style="428" customWidth="1"/>
    <col min="3" max="3" width="27" style="428" customWidth="1"/>
    <col min="4" max="4" width="18.5703125" style="428" bestFit="1" customWidth="1"/>
    <col min="5" max="5" width="10.85546875" style="428" customWidth="1"/>
    <col min="6" max="6" width="21.85546875" style="428" customWidth="1"/>
    <col min="7" max="7" width="13.140625" style="428" customWidth="1"/>
    <col min="8" max="8" width="29.28515625" style="428" customWidth="1"/>
    <col min="9" max="9" width="10.85546875" style="428" customWidth="1"/>
    <col min="10" max="16384" width="9.140625" style="428"/>
  </cols>
  <sheetData>
    <row r="1" spans="2:9" x14ac:dyDescent="0.25">
      <c r="B1" s="3" t="s">
        <v>113</v>
      </c>
      <c r="C1" s="3" t="s">
        <v>1176</v>
      </c>
    </row>
    <row r="2" spans="2:9" ht="18.75" x14ac:dyDescent="0.25">
      <c r="B2" s="561" t="s">
        <v>21</v>
      </c>
      <c r="C2" s="449"/>
      <c r="D2" s="449"/>
      <c r="E2" s="449"/>
      <c r="F2" s="449"/>
      <c r="G2" s="449"/>
      <c r="H2" s="449"/>
      <c r="I2" s="449"/>
    </row>
    <row r="3" spans="2:9" x14ac:dyDescent="0.25">
      <c r="B3" s="137"/>
    </row>
    <row r="4" spans="2:9" customFormat="1" x14ac:dyDescent="0.25">
      <c r="B4" s="137"/>
      <c r="D4" s="1" t="s">
        <v>1177</v>
      </c>
      <c r="E4" s="1" t="s">
        <v>1178</v>
      </c>
      <c r="F4" s="1" t="s">
        <v>1179</v>
      </c>
      <c r="G4" s="1" t="s">
        <v>1180</v>
      </c>
      <c r="H4" s="1" t="s">
        <v>1181</v>
      </c>
      <c r="I4" s="1" t="s">
        <v>1601</v>
      </c>
    </row>
    <row r="5" spans="2:9" customFormat="1" x14ac:dyDescent="0.25">
      <c r="D5" s="1182" t="s">
        <v>1741</v>
      </c>
      <c r="E5" s="1182"/>
      <c r="F5" s="1182"/>
      <c r="G5" s="1182"/>
      <c r="H5" s="1182"/>
      <c r="I5" s="1182"/>
    </row>
    <row r="6" spans="2:9" customFormat="1" ht="42" customHeight="1" x14ac:dyDescent="0.25">
      <c r="D6" s="17" t="s">
        <v>1742</v>
      </c>
      <c r="E6" s="17" t="s">
        <v>1743</v>
      </c>
      <c r="F6" s="17" t="s">
        <v>1744</v>
      </c>
      <c r="G6" s="17" t="s">
        <v>1745</v>
      </c>
      <c r="H6" s="17" t="s">
        <v>1746</v>
      </c>
      <c r="I6" s="17" t="s">
        <v>1747</v>
      </c>
    </row>
    <row r="7" spans="2:9" customFormat="1" x14ac:dyDescent="0.25">
      <c r="B7" s="56">
        <v>1</v>
      </c>
      <c r="C7" s="138" t="s">
        <v>1748</v>
      </c>
      <c r="D7" s="139"/>
      <c r="E7" s="11">
        <v>25</v>
      </c>
      <c r="F7" s="502">
        <v>629</v>
      </c>
      <c r="G7" s="502">
        <v>199715</v>
      </c>
      <c r="H7" s="139"/>
      <c r="I7" s="502">
        <f>+SUM(D7:H7)</f>
        <v>200369</v>
      </c>
    </row>
    <row r="8" spans="2:9" customFormat="1" x14ac:dyDescent="0.25">
      <c r="B8" s="56">
        <v>2</v>
      </c>
      <c r="C8" s="138" t="s">
        <v>1749</v>
      </c>
      <c r="D8" s="139"/>
      <c r="E8" s="139"/>
      <c r="F8" s="139"/>
      <c r="G8" s="139"/>
      <c r="H8" s="139"/>
      <c r="I8" s="139"/>
    </row>
    <row r="9" spans="2:9" customFormat="1" x14ac:dyDescent="0.25">
      <c r="B9" s="140">
        <v>3</v>
      </c>
      <c r="C9" s="141" t="s">
        <v>1750</v>
      </c>
      <c r="D9" s="11"/>
      <c r="E9" s="11">
        <v>25</v>
      </c>
      <c r="F9" s="502">
        <v>629</v>
      </c>
      <c r="G9" s="502">
        <v>199715</v>
      </c>
      <c r="H9" s="11"/>
      <c r="I9" s="502">
        <f>+SUM(D9:H9)</f>
        <v>200369</v>
      </c>
    </row>
    <row r="12" spans="2:9" x14ac:dyDescent="0.25">
      <c r="C12"/>
    </row>
  </sheetData>
  <mergeCells count="1">
    <mergeCell ref="D5:I5"/>
  </mergeCells>
  <pageMargins left="0.70866141732283472" right="0.70866141732283472" top="0.74803149606299213" bottom="0.74803149606299213" header="0.31496062992125984" footer="0.31496062992125984"/>
  <pageSetup paperSize="9" scale="86" orientation="landscape" r:id="rId1"/>
  <headerFooter>
    <oddHeader>&amp;CDA
Bilag XV</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4DEA8-51A6-4D4D-B431-9938E935F624}">
  <sheetPr>
    <tabColor theme="5" tint="0.39997558519241921"/>
    <pageSetUpPr fitToPage="1"/>
  </sheetPr>
  <dimension ref="B1:G14"/>
  <sheetViews>
    <sheetView showGridLines="0" zoomScaleNormal="100" workbookViewId="0"/>
  </sheetViews>
  <sheetFormatPr defaultColWidth="9.140625" defaultRowHeight="15" x14ac:dyDescent="0.25"/>
  <cols>
    <col min="1" max="1" width="9.140625" style="428" customWidth="1"/>
    <col min="2" max="2" width="9.85546875" style="428" customWidth="1"/>
    <col min="3" max="3" width="58.5703125" style="428" customWidth="1"/>
    <col min="4" max="4" width="27.140625" style="428" customWidth="1"/>
    <col min="5" max="5" width="9.140625" style="428"/>
    <col min="6" max="6" width="3.140625" style="428" customWidth="1"/>
    <col min="7" max="7" width="54.5703125" style="428" customWidth="1"/>
    <col min="8" max="8" width="25" style="428" customWidth="1"/>
    <col min="9" max="16384" width="9.140625" style="428"/>
  </cols>
  <sheetData>
    <row r="1" spans="2:7" x14ac:dyDescent="0.25">
      <c r="B1" s="3" t="s">
        <v>113</v>
      </c>
      <c r="C1" s="3" t="s">
        <v>1176</v>
      </c>
    </row>
    <row r="2" spans="2:7" ht="18.75" x14ac:dyDescent="0.3">
      <c r="B2" s="590" t="s">
        <v>22</v>
      </c>
      <c r="C2" s="337"/>
      <c r="D2" s="337"/>
      <c r="E2" s="3"/>
    </row>
    <row r="3" spans="2:7" ht="15.75" thickBot="1" x14ac:dyDescent="0.3">
      <c r="B3" s="222"/>
      <c r="C3" s="3"/>
      <c r="D3" s="3"/>
      <c r="E3" s="3"/>
    </row>
    <row r="4" spans="2:7" ht="16.5" thickBot="1" x14ac:dyDescent="0.3">
      <c r="B4" s="944"/>
      <c r="C4" s="945"/>
      <c r="D4" s="946" t="s">
        <v>1751</v>
      </c>
      <c r="E4" s="3"/>
    </row>
    <row r="5" spans="2:7" ht="16.5" thickBot="1" x14ac:dyDescent="0.3">
      <c r="B5" s="944"/>
      <c r="C5" s="945"/>
      <c r="D5" s="947" t="s">
        <v>1752</v>
      </c>
      <c r="E5" s="3"/>
    </row>
    <row r="6" spans="2:7" ht="25.5" customHeight="1" thickBot="1" x14ac:dyDescent="0.3">
      <c r="B6" s="948" t="s">
        <v>1753</v>
      </c>
      <c r="C6" s="949" t="s">
        <v>1754</v>
      </c>
      <c r="D6" s="391">
        <v>851.14186800000004</v>
      </c>
      <c r="E6" s="3"/>
    </row>
    <row r="7" spans="2:7" ht="25.5" customHeight="1" thickBot="1" x14ac:dyDescent="0.3">
      <c r="B7" s="950" t="s">
        <v>1755</v>
      </c>
      <c r="C7" s="951" t="s">
        <v>1756</v>
      </c>
      <c r="D7" s="391">
        <v>149.96839800000001</v>
      </c>
      <c r="E7" s="3"/>
    </row>
    <row r="8" spans="2:7" ht="25.5" customHeight="1" thickBot="1" x14ac:dyDescent="0.3">
      <c r="B8" s="950" t="s">
        <v>1757</v>
      </c>
      <c r="C8" s="951" t="s">
        <v>1758</v>
      </c>
      <c r="D8" s="391">
        <v>-151.479367</v>
      </c>
      <c r="E8" s="3"/>
    </row>
    <row r="9" spans="2:7" ht="25.5" customHeight="1" thickBot="1" x14ac:dyDescent="0.3">
      <c r="B9" s="950" t="s">
        <v>1759</v>
      </c>
      <c r="C9" s="952" t="s">
        <v>1760</v>
      </c>
      <c r="D9" s="391"/>
      <c r="E9" s="3"/>
    </row>
    <row r="10" spans="2:7" ht="25.5" customHeight="1" thickBot="1" x14ac:dyDescent="0.3">
      <c r="B10" s="950" t="s">
        <v>1761</v>
      </c>
      <c r="C10" s="952" t="s">
        <v>1762</v>
      </c>
      <c r="D10" s="391">
        <v>-10</v>
      </c>
      <c r="E10" s="3"/>
    </row>
    <row r="11" spans="2:7" ht="25.5" customHeight="1" thickBot="1" x14ac:dyDescent="0.3">
      <c r="B11" s="953" t="s">
        <v>1763</v>
      </c>
      <c r="C11" s="954" t="s">
        <v>1764</v>
      </c>
      <c r="D11" s="391">
        <v>839.84638262681858</v>
      </c>
      <c r="E11" s="3"/>
      <c r="G11" s="451"/>
    </row>
    <row r="14" spans="2:7" x14ac:dyDescent="0.25">
      <c r="B14"/>
      <c r="D14" s="451"/>
    </row>
  </sheetData>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E7761-FF6B-4A86-B686-6AA7B8439C7E}">
  <sheetPr>
    <tabColor theme="5" tint="0.39997558519241921"/>
  </sheetPr>
  <dimension ref="B1:H20"/>
  <sheetViews>
    <sheetView showGridLines="0" zoomScaleNormal="110" zoomScalePageLayoutView="110" workbookViewId="0"/>
  </sheetViews>
  <sheetFormatPr defaultColWidth="9.140625" defaultRowHeight="15" x14ac:dyDescent="0.25"/>
  <cols>
    <col min="1" max="1" width="9.140625" style="428" customWidth="1"/>
    <col min="2" max="2" width="16.140625" style="428" customWidth="1"/>
    <col min="3" max="3" width="58.5703125" style="428" customWidth="1"/>
    <col min="4" max="4" width="27.140625" style="428" customWidth="1"/>
    <col min="5" max="5" width="29.140625" style="428" customWidth="1"/>
    <col min="6" max="6" width="9.140625" style="428"/>
    <col min="7" max="7" width="3.140625" style="428" customWidth="1"/>
    <col min="8" max="8" width="10.42578125" style="428" customWidth="1"/>
    <col min="9" max="9" width="25" style="428" customWidth="1"/>
    <col min="10" max="16384" width="9.140625" style="428"/>
  </cols>
  <sheetData>
    <row r="1" spans="2:8" x14ac:dyDescent="0.25">
      <c r="B1" s="3" t="s">
        <v>113</v>
      </c>
      <c r="C1" s="3" t="s">
        <v>5</v>
      </c>
    </row>
    <row r="2" spans="2:8" ht="18.75" x14ac:dyDescent="0.25">
      <c r="B2" s="561" t="s">
        <v>23</v>
      </c>
      <c r="C2" s="449"/>
      <c r="D2" s="449"/>
      <c r="E2" s="449"/>
      <c r="F2" s="449"/>
      <c r="G2" s="449"/>
      <c r="H2" s="449"/>
    </row>
    <row r="3" spans="2:8" ht="16.5" thickBot="1" x14ac:dyDescent="0.3">
      <c r="B3" s="102"/>
      <c r="C3" s="136"/>
      <c r="D3" s="136"/>
      <c r="E3" s="142"/>
    </row>
    <row r="4" spans="2:8" ht="15.75" thickBot="1" x14ac:dyDescent="0.3">
      <c r="B4" s="44"/>
      <c r="C4"/>
      <c r="D4" s="562" t="s">
        <v>114</v>
      </c>
      <c r="E4" s="519" t="s">
        <v>115</v>
      </c>
    </row>
    <row r="5" spans="2:8" ht="45.75" thickBot="1" x14ac:dyDescent="0.3">
      <c r="B5" s="44"/>
      <c r="C5"/>
      <c r="D5" s="577" t="s">
        <v>403</v>
      </c>
      <c r="E5" s="519" t="s">
        <v>410</v>
      </c>
    </row>
    <row r="6" spans="2:8" ht="30.75" customHeight="1" thickBot="1" x14ac:dyDescent="0.3">
      <c r="B6" s="573" t="s">
        <v>348</v>
      </c>
      <c r="C6" s="135" t="s">
        <v>404</v>
      </c>
      <c r="D6" s="585">
        <v>965</v>
      </c>
      <c r="E6" s="586"/>
    </row>
    <row r="7" spans="2:8" ht="30.75" customHeight="1" thickBot="1" x14ac:dyDescent="0.3">
      <c r="B7" s="568" t="s">
        <v>354</v>
      </c>
      <c r="C7" s="523" t="s">
        <v>405</v>
      </c>
      <c r="D7" s="585">
        <v>240</v>
      </c>
      <c r="E7" s="586"/>
    </row>
    <row r="8" spans="2:8" ht="30.75" customHeight="1" thickBot="1" x14ac:dyDescent="0.3">
      <c r="B8" s="568" t="s">
        <v>376</v>
      </c>
      <c r="C8" s="523" t="s">
        <v>406</v>
      </c>
      <c r="D8" s="585">
        <v>-234</v>
      </c>
      <c r="E8" s="586"/>
    </row>
    <row r="9" spans="2:8" ht="30.75" customHeight="1" thickBot="1" x14ac:dyDescent="0.3">
      <c r="B9" s="568" t="s">
        <v>378</v>
      </c>
      <c r="C9" s="587" t="s">
        <v>411</v>
      </c>
      <c r="D9" s="585"/>
      <c r="E9" s="586"/>
    </row>
    <row r="10" spans="2:8" ht="30.75" customHeight="1" thickBot="1" x14ac:dyDescent="0.3">
      <c r="B10" s="568" t="s">
        <v>380</v>
      </c>
      <c r="C10" s="587" t="s">
        <v>412</v>
      </c>
      <c r="D10" s="585"/>
      <c r="E10" s="586"/>
    </row>
    <row r="11" spans="2:8" ht="30.75" customHeight="1" thickBot="1" x14ac:dyDescent="0.3">
      <c r="B11" s="568" t="s">
        <v>382</v>
      </c>
      <c r="C11" s="587" t="s">
        <v>413</v>
      </c>
      <c r="D11" s="585"/>
      <c r="E11" s="523"/>
    </row>
    <row r="12" spans="2:8" ht="30.75" customHeight="1" thickBot="1" x14ac:dyDescent="0.3">
      <c r="B12" s="568" t="s">
        <v>384</v>
      </c>
      <c r="C12" s="587" t="s">
        <v>414</v>
      </c>
      <c r="D12" s="585"/>
      <c r="E12" s="523"/>
    </row>
    <row r="13" spans="2:8" ht="30.75" customHeight="1" thickBot="1" x14ac:dyDescent="0.3">
      <c r="B13" s="568" t="s">
        <v>386</v>
      </c>
      <c r="C13" s="587" t="s">
        <v>415</v>
      </c>
      <c r="D13" s="585"/>
      <c r="E13" s="523"/>
    </row>
    <row r="14" spans="2:8" ht="30.75" customHeight="1" thickBot="1" x14ac:dyDescent="0.3">
      <c r="B14" s="568" t="s">
        <v>388</v>
      </c>
      <c r="C14" s="587" t="s">
        <v>416</v>
      </c>
      <c r="D14" s="585"/>
      <c r="E14" s="523"/>
    </row>
    <row r="15" spans="2:8" ht="30.75" customHeight="1" thickBot="1" x14ac:dyDescent="0.3">
      <c r="B15" s="568" t="s">
        <v>390</v>
      </c>
      <c r="C15" s="587" t="s">
        <v>407</v>
      </c>
      <c r="D15" s="585"/>
      <c r="E15" s="586"/>
    </row>
    <row r="16" spans="2:8" ht="30.75" customHeight="1" thickBot="1" x14ac:dyDescent="0.3">
      <c r="B16" s="568" t="s">
        <v>391</v>
      </c>
      <c r="C16" s="587" t="s">
        <v>408</v>
      </c>
      <c r="D16" s="585">
        <v>-52</v>
      </c>
      <c r="E16" s="586"/>
    </row>
    <row r="17" spans="2:5" ht="30.75" customHeight="1" thickBot="1" x14ac:dyDescent="0.3">
      <c r="B17" s="588" t="s">
        <v>392</v>
      </c>
      <c r="C17" s="589" t="s">
        <v>417</v>
      </c>
      <c r="D17" s="585"/>
      <c r="E17" s="143"/>
    </row>
    <row r="18" spans="2:5" ht="30.75" customHeight="1" thickBot="1" x14ac:dyDescent="0.3">
      <c r="B18" s="576" t="s">
        <v>393</v>
      </c>
      <c r="C18" s="122" t="s">
        <v>409</v>
      </c>
      <c r="D18" s="585">
        <v>919</v>
      </c>
      <c r="E18" s="586"/>
    </row>
    <row r="20" spans="2:5" x14ac:dyDescent="0.25">
      <c r="B20"/>
    </row>
  </sheetData>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AE1ED-9EEA-47EE-B9E6-63860268DC9C}">
  <sheetPr>
    <tabColor theme="5" tint="0.39997558519241921"/>
    <pageSetUpPr fitToPage="1"/>
  </sheetPr>
  <dimension ref="B1:K18"/>
  <sheetViews>
    <sheetView showGridLines="0" zoomScaleNormal="100" workbookViewId="0">
      <selection sqref="A1:XFD1"/>
    </sheetView>
  </sheetViews>
  <sheetFormatPr defaultColWidth="9.140625" defaultRowHeight="15" x14ac:dyDescent="0.25"/>
  <cols>
    <col min="1" max="1" width="9.140625" style="428"/>
    <col min="2" max="2" width="10.7109375" style="428" customWidth="1"/>
    <col min="3" max="3" width="43.140625" style="428" customWidth="1"/>
    <col min="4" max="4" width="20.140625" style="428" customWidth="1"/>
    <col min="5" max="5" width="11.85546875" style="428" customWidth="1"/>
    <col min="6" max="6" width="12.28515625" style="428" customWidth="1"/>
    <col min="7" max="7" width="16.85546875" style="428" customWidth="1"/>
    <col min="8" max="9" width="18.85546875" style="428" customWidth="1"/>
    <col min="10" max="10" width="17.85546875" style="428" customWidth="1"/>
    <col min="11" max="11" width="19" style="428" customWidth="1"/>
    <col min="12" max="16384" width="9.140625" style="428"/>
  </cols>
  <sheetData>
    <row r="1" spans="2:11" x14ac:dyDescent="0.25">
      <c r="B1" s="3" t="s">
        <v>113</v>
      </c>
      <c r="C1" s="3" t="s">
        <v>1176</v>
      </c>
    </row>
    <row r="2" spans="2:11" ht="18.75" x14ac:dyDescent="0.25">
      <c r="B2" s="561" t="s">
        <v>24</v>
      </c>
      <c r="C2" s="449"/>
      <c r="D2" s="449"/>
      <c r="E2" s="449"/>
      <c r="F2" s="449"/>
      <c r="G2" s="449"/>
      <c r="H2" s="449"/>
      <c r="I2" s="449"/>
      <c r="J2" s="449"/>
      <c r="K2" s="449"/>
    </row>
    <row r="3" spans="2:11" ht="16.5" thickBot="1" x14ac:dyDescent="0.3">
      <c r="B3" s="102"/>
      <c r="C3" s="136"/>
      <c r="D3" s="136"/>
      <c r="E3" s="136"/>
      <c r="F3" s="136"/>
      <c r="G3" s="136"/>
      <c r="H3" s="136"/>
      <c r="I3" s="136"/>
      <c r="J3" s="136"/>
      <c r="K3" s="136"/>
    </row>
    <row r="4" spans="2:11" ht="23.25" customHeight="1" thickBot="1" x14ac:dyDescent="0.3">
      <c r="B4" s="149"/>
      <c r="C4" s="149"/>
      <c r="D4" s="928" t="s">
        <v>1692</v>
      </c>
      <c r="E4" s="929" t="s">
        <v>1693</v>
      </c>
      <c r="F4" s="929" t="s">
        <v>1694</v>
      </c>
      <c r="G4" s="929" t="s">
        <v>1695</v>
      </c>
      <c r="H4" s="929" t="s">
        <v>1696</v>
      </c>
      <c r="I4" s="929" t="s">
        <v>1697</v>
      </c>
      <c r="J4" s="929" t="s">
        <v>1698</v>
      </c>
      <c r="K4" s="929" t="s">
        <v>1699</v>
      </c>
    </row>
    <row r="5" spans="2:11" ht="69" customHeight="1" thickBot="1" x14ac:dyDescent="0.3">
      <c r="B5" s="149"/>
      <c r="C5" s="149"/>
      <c r="D5" s="1170" t="s">
        <v>1768</v>
      </c>
      <c r="E5" s="1171"/>
      <c r="F5" s="1171"/>
      <c r="G5" s="1183"/>
      <c r="H5" s="1184" t="s">
        <v>1769</v>
      </c>
      <c r="I5" s="1185"/>
      <c r="J5" s="1179" t="s">
        <v>1770</v>
      </c>
      <c r="K5" s="1178"/>
    </row>
    <row r="6" spans="2:11" ht="33.75" customHeight="1" thickBot="1" x14ac:dyDescent="0.3">
      <c r="B6" s="149"/>
      <c r="C6" s="149"/>
      <c r="D6" s="1186" t="s">
        <v>1771</v>
      </c>
      <c r="E6" s="1176" t="s">
        <v>1772</v>
      </c>
      <c r="F6" s="1177"/>
      <c r="G6" s="1188"/>
      <c r="H6" s="1180" t="s">
        <v>1773</v>
      </c>
      <c r="I6" s="1180" t="s">
        <v>1774</v>
      </c>
      <c r="J6" s="959"/>
      <c r="K6" s="1180" t="s">
        <v>1775</v>
      </c>
    </row>
    <row r="7" spans="2:11" ht="87" customHeight="1" thickBot="1" x14ac:dyDescent="0.3">
      <c r="B7" s="149"/>
      <c r="C7" s="149"/>
      <c r="D7" s="1187"/>
      <c r="E7" s="931"/>
      <c r="F7" s="960" t="s">
        <v>1776</v>
      </c>
      <c r="G7" s="961" t="s">
        <v>1777</v>
      </c>
      <c r="H7" s="1181"/>
      <c r="I7" s="1181"/>
      <c r="J7" s="962"/>
      <c r="K7" s="1189"/>
    </row>
    <row r="8" spans="2:11" ht="21.75" thickBot="1" x14ac:dyDescent="0.3">
      <c r="B8" s="933" t="s">
        <v>1720</v>
      </c>
      <c r="C8" s="934" t="s">
        <v>1721</v>
      </c>
      <c r="D8" s="955"/>
      <c r="E8" s="956"/>
      <c r="F8" s="956"/>
      <c r="G8" s="144"/>
      <c r="H8" s="144"/>
      <c r="I8" s="144"/>
      <c r="J8" s="144"/>
      <c r="K8" s="144"/>
    </row>
    <row r="9" spans="2:11" x14ac:dyDescent="0.25">
      <c r="B9" s="933" t="s">
        <v>1722</v>
      </c>
      <c r="C9" s="934" t="s">
        <v>1723</v>
      </c>
      <c r="D9" s="955">
        <v>1.2133476433763002</v>
      </c>
      <c r="E9" s="955">
        <v>75.216294112030894</v>
      </c>
      <c r="F9" s="957">
        <v>75.216294112030894</v>
      </c>
      <c r="G9" s="958">
        <v>11.1732746410611</v>
      </c>
      <c r="H9" s="958">
        <v>6.8599291759786204E-3</v>
      </c>
      <c r="I9" s="958">
        <v>2.4303694930414803</v>
      </c>
      <c r="J9" s="958">
        <v>76.429641755407204</v>
      </c>
      <c r="K9" s="958">
        <v>75.216294112030894</v>
      </c>
    </row>
    <row r="10" spans="2:11" x14ac:dyDescent="0.25">
      <c r="B10" s="937" t="s">
        <v>1724</v>
      </c>
      <c r="C10" s="938" t="s">
        <v>1725</v>
      </c>
      <c r="D10" s="955"/>
      <c r="E10" s="955"/>
      <c r="F10" s="957"/>
      <c r="G10" s="957"/>
      <c r="H10" s="957"/>
      <c r="I10" s="957"/>
      <c r="J10" s="958"/>
      <c r="K10" s="958"/>
    </row>
    <row r="11" spans="2:11" x14ac:dyDescent="0.25">
      <c r="B11" s="937" t="s">
        <v>1726</v>
      </c>
      <c r="C11" s="938" t="s">
        <v>1727</v>
      </c>
      <c r="D11" s="955"/>
      <c r="E11" s="955"/>
      <c r="F11" s="957"/>
      <c r="G11" s="957"/>
      <c r="H11" s="957"/>
      <c r="I11" s="957"/>
      <c r="J11" s="958"/>
      <c r="K11" s="958"/>
    </row>
    <row r="12" spans="2:11" x14ac:dyDescent="0.25">
      <c r="B12" s="937" t="s">
        <v>1728</v>
      </c>
      <c r="C12" s="938" t="s">
        <v>1729</v>
      </c>
      <c r="D12" s="955"/>
      <c r="E12" s="955"/>
      <c r="F12" s="957"/>
      <c r="G12" s="957"/>
      <c r="H12" s="957"/>
      <c r="I12" s="957"/>
      <c r="J12" s="958"/>
      <c r="K12" s="958"/>
    </row>
    <row r="13" spans="2:11" x14ac:dyDescent="0.25">
      <c r="B13" s="937" t="s">
        <v>1730</v>
      </c>
      <c r="C13" s="938" t="s">
        <v>1731</v>
      </c>
      <c r="D13" s="955"/>
      <c r="E13" s="955"/>
      <c r="F13" s="957"/>
      <c r="G13" s="957"/>
      <c r="H13" s="957"/>
      <c r="I13" s="957"/>
      <c r="J13" s="958"/>
      <c r="K13" s="958"/>
    </row>
    <row r="14" spans="2:11" x14ac:dyDescent="0.25">
      <c r="B14" s="937" t="s">
        <v>1732</v>
      </c>
      <c r="C14" s="938" t="s">
        <v>1733</v>
      </c>
      <c r="D14" s="955"/>
      <c r="E14" s="955">
        <v>45.6841607070414</v>
      </c>
      <c r="F14" s="957">
        <v>45.6841607070414</v>
      </c>
      <c r="G14" s="957">
        <v>4.5164844102520005</v>
      </c>
      <c r="H14" s="957"/>
      <c r="I14" s="957">
        <v>0.88433516667202516</v>
      </c>
      <c r="J14" s="958">
        <v>45.6841607070414</v>
      </c>
      <c r="K14" s="958">
        <v>45.6841607070414</v>
      </c>
    </row>
    <row r="15" spans="2:11" x14ac:dyDescent="0.25">
      <c r="B15" s="937" t="s">
        <v>1734</v>
      </c>
      <c r="C15" s="938" t="s">
        <v>1736</v>
      </c>
      <c r="D15" s="955">
        <v>1.2133476433763002</v>
      </c>
      <c r="E15" s="955">
        <v>29.532133404989498</v>
      </c>
      <c r="F15" s="957">
        <v>29.532133404989498</v>
      </c>
      <c r="G15" s="957">
        <v>6.6567902308090998</v>
      </c>
      <c r="H15" s="957">
        <v>6.8599291759786204E-3</v>
      </c>
      <c r="I15" s="957">
        <v>1.5460343263694554</v>
      </c>
      <c r="J15" s="958">
        <v>30.745481048365797</v>
      </c>
      <c r="K15" s="958">
        <v>29.532133404989498</v>
      </c>
    </row>
    <row r="16" spans="2:11" x14ac:dyDescent="0.25">
      <c r="B16" s="939" t="s">
        <v>1765</v>
      </c>
      <c r="C16" s="940" t="s">
        <v>1766</v>
      </c>
      <c r="D16" s="955"/>
      <c r="E16" s="955"/>
      <c r="F16" s="957"/>
      <c r="G16" s="957"/>
      <c r="H16" s="957"/>
      <c r="I16" s="957"/>
      <c r="J16" s="958"/>
      <c r="K16" s="958"/>
    </row>
    <row r="17" spans="2:11" x14ac:dyDescent="0.25">
      <c r="B17" s="939" t="s">
        <v>1737</v>
      </c>
      <c r="C17" s="940" t="s">
        <v>1767</v>
      </c>
      <c r="D17" s="955"/>
      <c r="E17" s="955"/>
      <c r="F17" s="957"/>
      <c r="G17" s="958"/>
      <c r="H17" s="958"/>
      <c r="I17" s="958"/>
      <c r="J17" s="958"/>
      <c r="K17" s="958"/>
    </row>
    <row r="18" spans="2:11" x14ac:dyDescent="0.25">
      <c r="B18" s="941">
        <v>100</v>
      </c>
      <c r="C18" s="942" t="s">
        <v>1739</v>
      </c>
      <c r="D18" s="955">
        <v>1.2133476433763002</v>
      </c>
      <c r="E18" s="955">
        <v>75.216294112030894</v>
      </c>
      <c r="F18" s="957">
        <v>75.216294112030894</v>
      </c>
      <c r="G18" s="958">
        <v>11.1732746410611</v>
      </c>
      <c r="H18" s="958">
        <v>6.8599291759786204E-3</v>
      </c>
      <c r="I18" s="958">
        <v>2.4303694930414803</v>
      </c>
      <c r="J18" s="958">
        <v>76.429641755407204</v>
      </c>
      <c r="K18" s="958">
        <v>75.216294112030894</v>
      </c>
    </row>
  </sheetData>
  <mergeCells count="8">
    <mergeCell ref="D5:G5"/>
    <mergeCell ref="H5:I5"/>
    <mergeCell ref="J5:K5"/>
    <mergeCell ref="D6:D7"/>
    <mergeCell ref="E6:G6"/>
    <mergeCell ref="H6:H7"/>
    <mergeCell ref="I6:I7"/>
    <mergeCell ref="K6:K7"/>
  </mergeCells>
  <pageMargins left="0.70866141732283472" right="0.70866141732283472" top="0.74803149606299213" bottom="0.74803149606299213" header="0.31496062992125984" footer="0.31496062992125984"/>
  <pageSetup paperSize="9" scale="65" fitToHeight="0" orientation="landscape" r:id="rId1"/>
  <headerFooter>
    <oddHeader>&amp;CDA
Bilag XV</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6FB5F-AD11-4766-B8FA-CF335658A893}">
  <sheetPr>
    <tabColor theme="5" tint="0.39997558519241921"/>
  </sheetPr>
  <dimension ref="B1:D9"/>
  <sheetViews>
    <sheetView showGridLines="0" zoomScaleNormal="100" workbookViewId="0"/>
  </sheetViews>
  <sheetFormatPr defaultColWidth="9.140625" defaultRowHeight="15" x14ac:dyDescent="0.25"/>
  <cols>
    <col min="1" max="1" width="9.140625" style="428"/>
    <col min="2" max="2" width="9.5703125" style="428" customWidth="1"/>
    <col min="3" max="3" width="37.85546875" style="428" customWidth="1"/>
    <col min="4" max="4" width="49.42578125" style="428" customWidth="1"/>
    <col min="5" max="16384" width="9.140625" style="428"/>
  </cols>
  <sheetData>
    <row r="1" spans="2:4" x14ac:dyDescent="0.25">
      <c r="B1" s="3" t="s">
        <v>113</v>
      </c>
      <c r="C1" s="3" t="s">
        <v>5</v>
      </c>
    </row>
    <row r="2" spans="2:4" ht="18.75" x14ac:dyDescent="0.25">
      <c r="B2" s="561" t="s">
        <v>25</v>
      </c>
      <c r="C2" s="449"/>
      <c r="D2" s="449"/>
    </row>
    <row r="3" spans="2:4" ht="16.5" thickBot="1" x14ac:dyDescent="0.3">
      <c r="B3" s="102"/>
      <c r="C3" s="136"/>
      <c r="D3" s="136"/>
    </row>
    <row r="4" spans="2:4" ht="15.75" thickBot="1" x14ac:dyDescent="0.3">
      <c r="B4" s="149"/>
      <c r="C4" s="149"/>
      <c r="D4" s="562" t="s">
        <v>114</v>
      </c>
    </row>
    <row r="5" spans="2:4" ht="36" customHeight="1" x14ac:dyDescent="0.25">
      <c r="B5" s="149"/>
      <c r="C5" s="149"/>
      <c r="D5" s="1190" t="s">
        <v>419</v>
      </c>
    </row>
    <row r="6" spans="2:4" ht="15.75" thickBot="1" x14ac:dyDescent="0.3">
      <c r="B6" s="149"/>
      <c r="C6" s="149"/>
      <c r="D6" s="1191"/>
    </row>
    <row r="7" spans="2:4" ht="36" customHeight="1" thickBot="1" x14ac:dyDescent="0.3">
      <c r="B7" s="566" t="s">
        <v>348</v>
      </c>
      <c r="C7" s="542" t="s">
        <v>420</v>
      </c>
      <c r="D7" s="584"/>
    </row>
    <row r="8" spans="2:4" ht="66" customHeight="1" thickBot="1" x14ac:dyDescent="0.3">
      <c r="B8" s="568" t="s">
        <v>354</v>
      </c>
      <c r="C8" s="523" t="s">
        <v>421</v>
      </c>
      <c r="D8" s="669">
        <v>2</v>
      </c>
    </row>
    <row r="9" spans="2:4" ht="63" customHeight="1" x14ac:dyDescent="0.25">
      <c r="B9" s="1192"/>
      <c r="C9" s="1192"/>
      <c r="D9" s="1192"/>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5B79F-C650-4789-9C61-2BF4DFD9630B}">
  <sheetPr>
    <tabColor theme="5" tint="0.39997558519241921"/>
    <pageSetUpPr fitToPage="1"/>
  </sheetPr>
  <dimension ref="B1:O32"/>
  <sheetViews>
    <sheetView showGridLines="0" zoomScaleNormal="100" workbookViewId="0"/>
  </sheetViews>
  <sheetFormatPr defaultColWidth="9.140625" defaultRowHeight="15" x14ac:dyDescent="0.25"/>
  <cols>
    <col min="1" max="1" width="9.140625" style="428"/>
    <col min="2" max="2" width="9.85546875" style="428" customWidth="1"/>
    <col min="3" max="3" width="59.28515625" style="428" customWidth="1"/>
    <col min="4" max="4" width="9.140625" style="428"/>
    <col min="5" max="5" width="12.5703125" style="428" customWidth="1"/>
    <col min="6" max="6" width="11.7109375" style="428" customWidth="1"/>
    <col min="7" max="7" width="9.140625" style="428"/>
    <col min="8" max="8" width="13.7109375" style="428" customWidth="1"/>
    <col min="9" max="13" width="12.5703125" style="428" customWidth="1"/>
    <col min="14" max="14" width="10.5703125" style="428" customWidth="1"/>
    <col min="15" max="15" width="12.5703125" style="428" customWidth="1"/>
    <col min="16" max="16384" width="9.140625" style="428"/>
  </cols>
  <sheetData>
    <row r="1" spans="2:15" x14ac:dyDescent="0.25">
      <c r="B1" s="3" t="s">
        <v>113</v>
      </c>
      <c r="C1" s="3" t="s">
        <v>5</v>
      </c>
    </row>
    <row r="2" spans="2:15" ht="18.75" x14ac:dyDescent="0.25">
      <c r="B2" s="561" t="s">
        <v>26</v>
      </c>
      <c r="C2" s="449"/>
      <c r="D2" s="449"/>
      <c r="E2" s="449"/>
      <c r="F2" s="449"/>
      <c r="G2" s="449"/>
      <c r="H2" s="449"/>
      <c r="I2" s="449"/>
      <c r="J2" s="449"/>
      <c r="K2" s="449"/>
      <c r="L2" s="449"/>
      <c r="M2" s="449"/>
      <c r="N2" s="449"/>
      <c r="O2" s="449"/>
    </row>
    <row r="3" spans="2:15" ht="16.5" thickBot="1" x14ac:dyDescent="0.3">
      <c r="B3" s="102"/>
      <c r="C3" s="136"/>
      <c r="D3" s="136"/>
      <c r="E3" s="136"/>
      <c r="F3" s="136"/>
      <c r="G3" s="136"/>
      <c r="H3" s="136"/>
      <c r="I3" s="136"/>
      <c r="J3" s="136"/>
      <c r="K3" s="136"/>
      <c r="L3" s="136"/>
      <c r="M3" s="136"/>
      <c r="N3" s="136"/>
      <c r="O3" s="136"/>
    </row>
    <row r="4" spans="2:15" ht="15.75" thickBot="1" x14ac:dyDescent="0.3">
      <c r="B4" s="149"/>
      <c r="C4" s="149"/>
      <c r="D4" s="562" t="s">
        <v>114</v>
      </c>
      <c r="E4" s="524" t="s">
        <v>115</v>
      </c>
      <c r="F4" s="524" t="s">
        <v>116</v>
      </c>
      <c r="G4" s="524" t="s">
        <v>127</v>
      </c>
      <c r="H4" s="524" t="s">
        <v>128</v>
      </c>
      <c r="I4" s="524" t="s">
        <v>129</v>
      </c>
      <c r="J4" s="524" t="s">
        <v>130</v>
      </c>
      <c r="K4" s="524" t="s">
        <v>210</v>
      </c>
      <c r="L4" s="524" t="s">
        <v>328</v>
      </c>
      <c r="M4" s="524" t="s">
        <v>329</v>
      </c>
      <c r="N4" s="524" t="s">
        <v>330</v>
      </c>
      <c r="O4" s="524" t="s">
        <v>331</v>
      </c>
    </row>
    <row r="5" spans="2:15" ht="17.25" customHeight="1" thickBot="1" x14ac:dyDescent="0.3">
      <c r="B5" s="149"/>
      <c r="C5" s="149"/>
      <c r="D5" s="1198" t="s">
        <v>368</v>
      </c>
      <c r="E5" s="1199"/>
      <c r="F5" s="1199"/>
      <c r="G5" s="1199"/>
      <c r="H5" s="1199"/>
      <c r="I5" s="1199"/>
      <c r="J5" s="1199"/>
      <c r="K5" s="1199"/>
      <c r="L5" s="1199"/>
      <c r="M5" s="1199"/>
      <c r="N5" s="1199"/>
      <c r="O5" s="1200"/>
    </row>
    <row r="6" spans="2:15" ht="35.25" customHeight="1" thickBot="1" x14ac:dyDescent="0.3">
      <c r="B6" s="149"/>
      <c r="C6" s="149"/>
      <c r="D6" s="1201" t="s">
        <v>371</v>
      </c>
      <c r="E6" s="1202"/>
      <c r="F6" s="1203"/>
      <c r="G6" s="1204" t="s">
        <v>362</v>
      </c>
      <c r="H6" s="1202"/>
      <c r="I6" s="1202"/>
      <c r="J6" s="1202"/>
      <c r="K6" s="1202"/>
      <c r="L6" s="1202"/>
      <c r="M6" s="1202"/>
      <c r="N6" s="1202"/>
      <c r="O6" s="1205"/>
    </row>
    <row r="7" spans="2:15" ht="19.5" customHeight="1" x14ac:dyDescent="0.25">
      <c r="B7" s="1193"/>
      <c r="C7" s="1194"/>
      <c r="D7" s="1195"/>
      <c r="E7" s="1190" t="s">
        <v>422</v>
      </c>
      <c r="F7" s="1190" t="s">
        <v>423</v>
      </c>
      <c r="G7" s="1195"/>
      <c r="H7" s="1190" t="s">
        <v>424</v>
      </c>
      <c r="I7" s="1190" t="s">
        <v>425</v>
      </c>
      <c r="J7" s="1190" t="s">
        <v>426</v>
      </c>
      <c r="K7" s="1190" t="s">
        <v>427</v>
      </c>
      <c r="L7" s="1190" t="s">
        <v>428</v>
      </c>
      <c r="M7" s="1190" t="s">
        <v>429</v>
      </c>
      <c r="N7" s="1190" t="s">
        <v>430</v>
      </c>
      <c r="O7" s="1190" t="s">
        <v>418</v>
      </c>
    </row>
    <row r="8" spans="2:15" x14ac:dyDescent="0.25">
      <c r="B8" s="1193"/>
      <c r="C8" s="1194"/>
      <c r="D8" s="1195"/>
      <c r="E8" s="1196"/>
      <c r="F8" s="1196"/>
      <c r="G8" s="1195"/>
      <c r="H8" s="1196"/>
      <c r="I8" s="1196"/>
      <c r="J8" s="1196"/>
      <c r="K8" s="1196"/>
      <c r="L8" s="1196"/>
      <c r="M8" s="1196"/>
      <c r="N8" s="1196"/>
      <c r="O8" s="1196"/>
    </row>
    <row r="9" spans="2:15" ht="90.75" customHeight="1" thickBot="1" x14ac:dyDescent="0.3">
      <c r="B9" s="149"/>
      <c r="C9" s="149"/>
      <c r="D9" s="577"/>
      <c r="E9" s="1191"/>
      <c r="F9" s="1191"/>
      <c r="G9" s="1206"/>
      <c r="H9" s="1191"/>
      <c r="I9" s="1197"/>
      <c r="J9" s="1197"/>
      <c r="K9" s="1197"/>
      <c r="L9" s="1197"/>
      <c r="M9" s="1197"/>
      <c r="N9" s="1197"/>
      <c r="O9" s="1197"/>
    </row>
    <row r="10" spans="2:15" x14ac:dyDescent="0.25">
      <c r="B10" s="566" t="s">
        <v>372</v>
      </c>
      <c r="C10" s="542" t="s">
        <v>373</v>
      </c>
      <c r="D10" s="578">
        <v>2479</v>
      </c>
      <c r="E10" s="579">
        <v>2479</v>
      </c>
      <c r="F10" s="579"/>
      <c r="G10" s="579"/>
      <c r="H10" s="579"/>
      <c r="I10" s="579"/>
      <c r="J10" s="579"/>
      <c r="K10" s="579"/>
      <c r="L10" s="579"/>
      <c r="M10" s="579"/>
      <c r="N10" s="579"/>
      <c r="O10" s="579"/>
    </row>
    <row r="11" spans="2:15" x14ac:dyDescent="0.25">
      <c r="B11" s="566" t="s">
        <v>348</v>
      </c>
      <c r="C11" s="542" t="s">
        <v>374</v>
      </c>
      <c r="D11" s="578">
        <v>193095</v>
      </c>
      <c r="E11" s="579">
        <v>193044</v>
      </c>
      <c r="F11" s="579">
        <v>51</v>
      </c>
      <c r="G11" s="579">
        <v>917</v>
      </c>
      <c r="H11" s="579">
        <v>512</v>
      </c>
      <c r="I11" s="579">
        <v>186</v>
      </c>
      <c r="J11" s="579">
        <v>163</v>
      </c>
      <c r="K11" s="579">
        <v>50</v>
      </c>
      <c r="L11" s="579">
        <v>6</v>
      </c>
      <c r="M11" s="579"/>
      <c r="N11" s="579"/>
      <c r="O11" s="579">
        <v>917</v>
      </c>
    </row>
    <row r="12" spans="2:15" x14ac:dyDescent="0.25">
      <c r="B12" s="574" t="s">
        <v>354</v>
      </c>
      <c r="C12" s="580" t="s">
        <v>375</v>
      </c>
      <c r="D12" s="578"/>
      <c r="E12" s="579"/>
      <c r="F12" s="579"/>
      <c r="G12" s="579"/>
      <c r="H12" s="579"/>
      <c r="I12" s="579"/>
      <c r="J12" s="579"/>
      <c r="K12" s="579"/>
      <c r="L12" s="579"/>
      <c r="M12" s="579"/>
      <c r="N12" s="579"/>
      <c r="O12" s="579"/>
    </row>
    <row r="13" spans="2:15" x14ac:dyDescent="0.25">
      <c r="B13" s="574" t="s">
        <v>376</v>
      </c>
      <c r="C13" s="580" t="s">
        <v>377</v>
      </c>
      <c r="D13" s="578">
        <v>166</v>
      </c>
      <c r="E13" s="579">
        <v>166</v>
      </c>
      <c r="F13" s="579"/>
      <c r="G13" s="579">
        <v>1</v>
      </c>
      <c r="H13" s="579">
        <v>1</v>
      </c>
      <c r="I13" s="579"/>
      <c r="J13" s="579"/>
      <c r="K13" s="579"/>
      <c r="L13" s="579"/>
      <c r="M13" s="579"/>
      <c r="N13" s="579"/>
      <c r="O13" s="579">
        <v>1</v>
      </c>
    </row>
    <row r="14" spans="2:15" x14ac:dyDescent="0.25">
      <c r="B14" s="574" t="s">
        <v>378</v>
      </c>
      <c r="C14" s="580" t="s">
        <v>379</v>
      </c>
      <c r="D14" s="578"/>
      <c r="E14" s="579"/>
      <c r="F14" s="579"/>
      <c r="G14" s="579"/>
      <c r="H14" s="579"/>
      <c r="I14" s="579"/>
      <c r="J14" s="579"/>
      <c r="K14" s="579"/>
      <c r="L14" s="579"/>
      <c r="M14" s="579"/>
      <c r="N14" s="579"/>
      <c r="O14" s="579"/>
    </row>
    <row r="15" spans="2:15" x14ac:dyDescent="0.25">
      <c r="B15" s="574" t="s">
        <v>380</v>
      </c>
      <c r="C15" s="580" t="s">
        <v>381</v>
      </c>
      <c r="D15" s="578">
        <v>4159</v>
      </c>
      <c r="E15" s="579">
        <v>4159</v>
      </c>
      <c r="F15" s="579"/>
      <c r="G15" s="579">
        <v>7</v>
      </c>
      <c r="H15" s="579">
        <v>4</v>
      </c>
      <c r="I15" s="579">
        <v>3</v>
      </c>
      <c r="J15" s="579"/>
      <c r="K15" s="579"/>
      <c r="L15" s="579"/>
      <c r="M15" s="579"/>
      <c r="N15" s="579"/>
      <c r="O15" s="579">
        <v>7</v>
      </c>
    </row>
    <row r="16" spans="2:15" x14ac:dyDescent="0.25">
      <c r="B16" s="574" t="s">
        <v>382</v>
      </c>
      <c r="C16" s="580" t="s">
        <v>383</v>
      </c>
      <c r="D16" s="578">
        <v>80164</v>
      </c>
      <c r="E16" s="579">
        <v>80158</v>
      </c>
      <c r="F16" s="579">
        <v>6</v>
      </c>
      <c r="G16" s="579">
        <v>510</v>
      </c>
      <c r="H16" s="579">
        <v>245</v>
      </c>
      <c r="I16" s="579">
        <v>150</v>
      </c>
      <c r="J16" s="579">
        <v>81</v>
      </c>
      <c r="K16" s="579">
        <v>34</v>
      </c>
      <c r="L16" s="579"/>
      <c r="M16" s="579"/>
      <c r="N16" s="579"/>
      <c r="O16" s="579">
        <v>510</v>
      </c>
    </row>
    <row r="17" spans="2:15" x14ac:dyDescent="0.25">
      <c r="B17" s="574" t="s">
        <v>384</v>
      </c>
      <c r="C17" s="580" t="s">
        <v>431</v>
      </c>
      <c r="D17" s="578">
        <v>74572</v>
      </c>
      <c r="E17" s="579">
        <v>74566</v>
      </c>
      <c r="F17" s="579">
        <v>6</v>
      </c>
      <c r="G17" s="579"/>
      <c r="H17" s="579"/>
      <c r="I17" s="579"/>
      <c r="J17" s="579"/>
      <c r="K17" s="579"/>
      <c r="L17" s="579"/>
      <c r="M17" s="579"/>
      <c r="N17" s="579"/>
      <c r="O17" s="579"/>
    </row>
    <row r="18" spans="2:15" x14ac:dyDescent="0.25">
      <c r="B18" s="574" t="s">
        <v>386</v>
      </c>
      <c r="C18" s="580" t="s">
        <v>387</v>
      </c>
      <c r="D18" s="578">
        <v>108606</v>
      </c>
      <c r="E18" s="579">
        <v>108561</v>
      </c>
      <c r="F18" s="555">
        <v>45</v>
      </c>
      <c r="G18" s="579">
        <v>400</v>
      </c>
      <c r="H18" s="555">
        <v>263</v>
      </c>
      <c r="I18" s="555">
        <v>33</v>
      </c>
      <c r="J18" s="555">
        <v>82</v>
      </c>
      <c r="K18" s="555">
        <v>16</v>
      </c>
      <c r="L18" s="555">
        <v>6</v>
      </c>
      <c r="M18" s="555"/>
      <c r="N18" s="555"/>
      <c r="O18" s="555">
        <v>400</v>
      </c>
    </row>
    <row r="19" spans="2:15" x14ac:dyDescent="0.25">
      <c r="B19" s="568" t="s">
        <v>388</v>
      </c>
      <c r="C19" s="523" t="s">
        <v>389</v>
      </c>
      <c r="D19" s="578"/>
      <c r="E19" s="555"/>
      <c r="F19" s="555"/>
      <c r="G19" s="579"/>
      <c r="H19" s="555"/>
      <c r="I19" s="555"/>
      <c r="J19" s="555"/>
      <c r="K19" s="555"/>
      <c r="L19" s="555"/>
      <c r="M19" s="555"/>
      <c r="N19" s="555"/>
      <c r="O19" s="555"/>
    </row>
    <row r="20" spans="2:15" x14ac:dyDescent="0.25">
      <c r="B20" s="574" t="s">
        <v>390</v>
      </c>
      <c r="C20" s="580" t="s">
        <v>375</v>
      </c>
      <c r="D20" s="578"/>
      <c r="E20" s="555"/>
      <c r="F20" s="555"/>
      <c r="G20" s="579"/>
      <c r="H20" s="555"/>
      <c r="I20" s="555"/>
      <c r="J20" s="555"/>
      <c r="K20" s="555"/>
      <c r="L20" s="555"/>
      <c r="M20" s="555"/>
      <c r="N20" s="555"/>
      <c r="O20" s="555"/>
    </row>
    <row r="21" spans="2:15" x14ac:dyDescent="0.25">
      <c r="B21" s="574" t="s">
        <v>391</v>
      </c>
      <c r="C21" s="580" t="s">
        <v>377</v>
      </c>
      <c r="D21" s="578"/>
      <c r="E21" s="555"/>
      <c r="F21" s="555"/>
      <c r="G21" s="579"/>
      <c r="H21" s="555"/>
      <c r="I21" s="555"/>
      <c r="J21" s="555"/>
      <c r="K21" s="555"/>
      <c r="L21" s="555"/>
      <c r="M21" s="555"/>
      <c r="N21" s="555"/>
      <c r="O21" s="555"/>
    </row>
    <row r="22" spans="2:15" x14ac:dyDescent="0.25">
      <c r="B22" s="574" t="s">
        <v>392</v>
      </c>
      <c r="C22" s="580" t="s">
        <v>379</v>
      </c>
      <c r="D22" s="578"/>
      <c r="E22" s="555"/>
      <c r="F22" s="555"/>
      <c r="G22" s="579"/>
      <c r="H22" s="555"/>
      <c r="I22" s="555"/>
      <c r="J22" s="555"/>
      <c r="K22" s="555"/>
      <c r="L22" s="555"/>
      <c r="M22" s="555"/>
      <c r="N22" s="555"/>
      <c r="O22" s="555"/>
    </row>
    <row r="23" spans="2:15" x14ac:dyDescent="0.25">
      <c r="B23" s="574" t="s">
        <v>393</v>
      </c>
      <c r="C23" s="580" t="s">
        <v>381</v>
      </c>
      <c r="D23" s="578"/>
      <c r="E23" s="555"/>
      <c r="F23" s="555"/>
      <c r="G23" s="579"/>
      <c r="H23" s="555"/>
      <c r="I23" s="555"/>
      <c r="J23" s="555"/>
      <c r="K23" s="555"/>
      <c r="L23" s="555"/>
      <c r="M23" s="555"/>
      <c r="N23" s="555"/>
      <c r="O23" s="555"/>
    </row>
    <row r="24" spans="2:15" x14ac:dyDescent="0.25">
      <c r="B24" s="574" t="s">
        <v>394</v>
      </c>
      <c r="C24" s="580" t="s">
        <v>383</v>
      </c>
      <c r="D24" s="578"/>
      <c r="E24" s="555"/>
      <c r="F24" s="555"/>
      <c r="G24" s="579"/>
      <c r="H24" s="555"/>
      <c r="I24" s="555"/>
      <c r="J24" s="555"/>
      <c r="K24" s="555"/>
      <c r="L24" s="555"/>
      <c r="M24" s="555"/>
      <c r="N24" s="555"/>
      <c r="O24" s="555"/>
    </row>
    <row r="25" spans="2:15" x14ac:dyDescent="0.25">
      <c r="B25" s="568" t="s">
        <v>395</v>
      </c>
      <c r="C25" s="523" t="s">
        <v>358</v>
      </c>
      <c r="D25" s="578">
        <v>12066</v>
      </c>
      <c r="E25" s="581"/>
      <c r="F25" s="581"/>
      <c r="G25" s="579">
        <v>2</v>
      </c>
      <c r="H25" s="581"/>
      <c r="I25" s="581"/>
      <c r="J25" s="581"/>
      <c r="K25" s="581"/>
      <c r="L25" s="581"/>
      <c r="M25" s="581"/>
      <c r="N25" s="581"/>
      <c r="O25" s="555">
        <v>2</v>
      </c>
    </row>
    <row r="26" spans="2:15" x14ac:dyDescent="0.25">
      <c r="B26" s="574" t="s">
        <v>396</v>
      </c>
      <c r="C26" s="580" t="s">
        <v>375</v>
      </c>
      <c r="D26" s="578"/>
      <c r="E26" s="581"/>
      <c r="F26" s="581"/>
      <c r="G26" s="579"/>
      <c r="H26" s="581"/>
      <c r="I26" s="581"/>
      <c r="J26" s="581"/>
      <c r="K26" s="581"/>
      <c r="L26" s="581"/>
      <c r="M26" s="581"/>
      <c r="N26" s="581"/>
      <c r="O26" s="555"/>
    </row>
    <row r="27" spans="2:15" x14ac:dyDescent="0.25">
      <c r="B27" s="574" t="s">
        <v>397</v>
      </c>
      <c r="C27" s="580" t="s">
        <v>377</v>
      </c>
      <c r="D27" s="578">
        <v>13</v>
      </c>
      <c r="E27" s="581"/>
      <c r="F27" s="581"/>
      <c r="G27" s="579"/>
      <c r="H27" s="581"/>
      <c r="I27" s="581"/>
      <c r="J27" s="581"/>
      <c r="K27" s="581"/>
      <c r="L27" s="581"/>
      <c r="M27" s="581"/>
      <c r="N27" s="581"/>
      <c r="O27" s="555"/>
    </row>
    <row r="28" spans="2:15" x14ac:dyDescent="0.25">
      <c r="B28" s="574" t="s">
        <v>398</v>
      </c>
      <c r="C28" s="580" t="s">
        <v>379</v>
      </c>
      <c r="D28" s="578"/>
      <c r="E28" s="581"/>
      <c r="F28" s="581"/>
      <c r="G28" s="579"/>
      <c r="H28" s="581"/>
      <c r="I28" s="581"/>
      <c r="J28" s="581"/>
      <c r="K28" s="581"/>
      <c r="L28" s="581"/>
      <c r="M28" s="581"/>
      <c r="N28" s="581"/>
      <c r="O28" s="555"/>
    </row>
    <row r="29" spans="2:15" x14ac:dyDescent="0.25">
      <c r="B29" s="574" t="s">
        <v>399</v>
      </c>
      <c r="C29" s="580" t="s">
        <v>381</v>
      </c>
      <c r="D29" s="578">
        <v>209</v>
      </c>
      <c r="E29" s="581"/>
      <c r="F29" s="581"/>
      <c r="G29" s="579"/>
      <c r="H29" s="581"/>
      <c r="I29" s="581"/>
      <c r="J29" s="581"/>
      <c r="K29" s="581"/>
      <c r="L29" s="581"/>
      <c r="M29" s="581"/>
      <c r="N29" s="581"/>
      <c r="O29" s="555"/>
    </row>
    <row r="30" spans="2:15" x14ac:dyDescent="0.25">
      <c r="B30" s="574" t="s">
        <v>400</v>
      </c>
      <c r="C30" s="580" t="s">
        <v>383</v>
      </c>
      <c r="D30" s="578">
        <v>5966</v>
      </c>
      <c r="E30" s="581"/>
      <c r="F30" s="581"/>
      <c r="G30" s="579"/>
      <c r="H30" s="581"/>
      <c r="I30" s="581"/>
      <c r="J30" s="581"/>
      <c r="K30" s="581"/>
      <c r="L30" s="581"/>
      <c r="M30" s="581"/>
      <c r="N30" s="581"/>
      <c r="O30" s="555"/>
    </row>
    <row r="31" spans="2:15" x14ac:dyDescent="0.25">
      <c r="B31" s="574" t="s">
        <v>401</v>
      </c>
      <c r="C31" s="580" t="s">
        <v>387</v>
      </c>
      <c r="D31" s="578">
        <v>5878</v>
      </c>
      <c r="E31" s="581"/>
      <c r="F31" s="581"/>
      <c r="G31" s="579"/>
      <c r="H31" s="581"/>
      <c r="I31" s="581"/>
      <c r="J31" s="581"/>
      <c r="K31" s="581"/>
      <c r="L31" s="581"/>
      <c r="M31" s="581"/>
      <c r="N31" s="581"/>
      <c r="O31" s="555"/>
    </row>
    <row r="32" spans="2:15" x14ac:dyDescent="0.25">
      <c r="B32" s="582" t="s">
        <v>402</v>
      </c>
      <c r="C32" s="533" t="s">
        <v>120</v>
      </c>
      <c r="D32" s="583">
        <v>207640</v>
      </c>
      <c r="E32" s="583">
        <v>195523</v>
      </c>
      <c r="F32" s="583">
        <v>51</v>
      </c>
      <c r="G32" s="822">
        <v>919</v>
      </c>
      <c r="H32" s="583">
        <v>512</v>
      </c>
      <c r="I32" s="583">
        <v>186</v>
      </c>
      <c r="J32" s="583">
        <v>163</v>
      </c>
      <c r="K32" s="583">
        <v>50</v>
      </c>
      <c r="L32" s="583">
        <v>6</v>
      </c>
      <c r="M32" s="583"/>
      <c r="N32" s="583"/>
      <c r="O32" s="583">
        <v>919</v>
      </c>
    </row>
  </sheetData>
  <mergeCells count="17">
    <mergeCell ref="M7:M9"/>
    <mergeCell ref="N7:N9"/>
    <mergeCell ref="D5:O5"/>
    <mergeCell ref="D6:F6"/>
    <mergeCell ref="G6:O6"/>
    <mergeCell ref="G7:G9"/>
    <mergeCell ref="H7:H9"/>
    <mergeCell ref="O7:O9"/>
    <mergeCell ref="I7:I9"/>
    <mergeCell ref="J7:J9"/>
    <mergeCell ref="K7:K9"/>
    <mergeCell ref="L7:L9"/>
    <mergeCell ref="B7:B8"/>
    <mergeCell ref="C7:C8"/>
    <mergeCell ref="D7:D8"/>
    <mergeCell ref="E7:E9"/>
    <mergeCell ref="F7:F9"/>
  </mergeCells>
  <pageMargins left="0.70866141732283472" right="0.70866141732283472" top="0.74803149606299213" bottom="0.74803149606299213" header="0.31496062992125984" footer="0.31496062992125984"/>
  <pageSetup paperSize="9" scale="59" fitToHeight="0" orientation="landscape" r:id="rId1"/>
  <headerFooter>
    <oddHeader>&amp;CDA
Bilag XV</oddHead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83BDF-423E-4401-AAA0-FE275661E064}">
  <sheetPr>
    <tabColor theme="5" tint="0.39997558519241921"/>
  </sheetPr>
  <dimension ref="B1:K20"/>
  <sheetViews>
    <sheetView showGridLines="0" zoomScaleNormal="100" workbookViewId="0"/>
  </sheetViews>
  <sheetFormatPr defaultColWidth="9.140625" defaultRowHeight="15" x14ac:dyDescent="0.25"/>
  <cols>
    <col min="1" max="1" width="9.140625" style="428"/>
    <col min="2" max="2" width="10.42578125" style="428" customWidth="1"/>
    <col min="3" max="3" width="29.28515625" style="428" customWidth="1"/>
    <col min="4" max="4" width="12.140625" style="428" customWidth="1"/>
    <col min="5" max="5" width="10.85546875" style="428" customWidth="1"/>
    <col min="6" max="6" width="11.5703125" style="428" customWidth="1"/>
    <col min="7" max="7" width="16.5703125" style="428" customWidth="1"/>
    <col min="8" max="8" width="16" style="428" customWidth="1"/>
    <col min="9" max="9" width="19.28515625" style="428" customWidth="1"/>
    <col min="10" max="10" width="14.85546875" style="428" customWidth="1"/>
    <col min="11" max="11" width="8.140625" style="428" customWidth="1"/>
    <col min="12" max="16384" width="9.140625" style="428"/>
  </cols>
  <sheetData>
    <row r="1" spans="2:11" x14ac:dyDescent="0.25">
      <c r="B1" s="3" t="s">
        <v>113</v>
      </c>
      <c r="C1" s="3" t="s">
        <v>1176</v>
      </c>
    </row>
    <row r="2" spans="2:11" ht="18.75" x14ac:dyDescent="0.25">
      <c r="B2" s="561" t="s">
        <v>432</v>
      </c>
      <c r="C2" s="449"/>
      <c r="D2" s="449"/>
      <c r="E2" s="449"/>
      <c r="F2" s="449"/>
      <c r="G2" s="449"/>
      <c r="H2" s="449"/>
      <c r="I2" s="449"/>
      <c r="J2" s="449"/>
      <c r="K2" s="449"/>
    </row>
    <row r="3" spans="2:11" ht="15.75" x14ac:dyDescent="0.25">
      <c r="B3" s="102"/>
      <c r="C3" s="136"/>
      <c r="D3" s="136"/>
      <c r="E3" s="136"/>
      <c r="H3" s="136"/>
      <c r="I3" s="136"/>
      <c r="J3" s="145"/>
      <c r="K3" s="136"/>
    </row>
    <row r="4" spans="2:11" ht="16.5" thickBot="1" x14ac:dyDescent="0.3">
      <c r="B4" s="102"/>
      <c r="C4" s="136"/>
      <c r="D4" s="136"/>
      <c r="E4" s="136"/>
      <c r="F4" s="1215"/>
      <c r="G4" s="1215"/>
      <c r="H4" s="136"/>
      <c r="I4" s="136"/>
      <c r="J4" s="145"/>
      <c r="K4" s="136"/>
    </row>
    <row r="5" spans="2:11" customFormat="1" ht="16.5" thickBot="1" x14ac:dyDescent="0.3">
      <c r="B5" s="927"/>
      <c r="C5" s="927"/>
      <c r="D5" s="928" t="s">
        <v>1692</v>
      </c>
      <c r="E5" s="929" t="s">
        <v>1693</v>
      </c>
      <c r="F5" s="929" t="s">
        <v>1694</v>
      </c>
      <c r="G5" s="929" t="s">
        <v>1695</v>
      </c>
      <c r="H5" s="929" t="s">
        <v>1696</v>
      </c>
      <c r="I5" s="929" t="s">
        <v>1778</v>
      </c>
      <c r="J5" s="1170" t="s">
        <v>1698</v>
      </c>
      <c r="K5" s="1183"/>
    </row>
    <row r="6" spans="2:11" customFormat="1" ht="84" customHeight="1" thickBot="1" x14ac:dyDescent="0.3">
      <c r="B6" s="927"/>
      <c r="C6" s="927"/>
      <c r="D6" s="1176" t="s">
        <v>1707</v>
      </c>
      <c r="E6" s="1177"/>
      <c r="F6" s="1177"/>
      <c r="G6" s="1178"/>
      <c r="H6" s="1188" t="s">
        <v>1779</v>
      </c>
      <c r="I6" s="1180" t="s">
        <v>1780</v>
      </c>
      <c r="J6" s="1176" t="s">
        <v>1781</v>
      </c>
      <c r="K6" s="1188"/>
    </row>
    <row r="7" spans="2:11" customFormat="1" ht="34.5" customHeight="1" thickBot="1" x14ac:dyDescent="0.3">
      <c r="B7" s="146"/>
      <c r="C7" s="146"/>
      <c r="D7" s="963"/>
      <c r="E7" s="1176" t="s">
        <v>1782</v>
      </c>
      <c r="F7" s="1188"/>
      <c r="G7" s="1221" t="s">
        <v>1783</v>
      </c>
      <c r="H7" s="1216"/>
      <c r="I7" s="1217"/>
      <c r="J7" s="1218"/>
      <c r="K7" s="1216"/>
    </row>
    <row r="8" spans="2:11" customFormat="1" ht="15.75" x14ac:dyDescent="0.25">
      <c r="B8" s="927"/>
      <c r="C8" s="927"/>
      <c r="D8" s="963"/>
      <c r="E8" s="1224"/>
      <c r="F8" s="1180" t="s">
        <v>1784</v>
      </c>
      <c r="G8" s="1222"/>
      <c r="H8" s="1226"/>
      <c r="I8" s="1217"/>
      <c r="J8" s="1218"/>
      <c r="K8" s="1216"/>
    </row>
    <row r="9" spans="2:11" customFormat="1" ht="16.5" thickBot="1" x14ac:dyDescent="0.3">
      <c r="B9" s="927"/>
      <c r="C9" s="927"/>
      <c r="D9" s="963"/>
      <c r="E9" s="1225"/>
      <c r="F9" s="1189"/>
      <c r="G9" s="1223"/>
      <c r="H9" s="1227"/>
      <c r="I9" s="1189"/>
      <c r="J9" s="1219"/>
      <c r="K9" s="1220"/>
    </row>
    <row r="10" spans="2:11" customFormat="1" ht="15.75" thickBot="1" x14ac:dyDescent="0.3">
      <c r="B10" s="965" t="s">
        <v>1785</v>
      </c>
      <c r="C10" s="966" t="s">
        <v>1786</v>
      </c>
      <c r="D10" s="935">
        <f>+'[1]Template EU CR1'!C9+'[1]Template EU CR1'!F9</f>
        <v>200767</v>
      </c>
      <c r="E10" s="936">
        <f>+'[1]Template EU CR1'!F9</f>
        <v>820.00138262681855</v>
      </c>
      <c r="F10" s="935">
        <f>+E10</f>
        <v>820.00138262681855</v>
      </c>
      <c r="G10" s="935">
        <f>+F10</f>
        <v>820.00138262681855</v>
      </c>
      <c r="H10" s="935">
        <f>+'[1]Template EU CR1'!I9+'[1]Template EU CR1'!L9</f>
        <v>397.5847806669442</v>
      </c>
      <c r="I10" s="967"/>
      <c r="J10" s="1207"/>
      <c r="K10" s="1208"/>
    </row>
    <row r="11" spans="2:11" customFormat="1" ht="15.75" thickBot="1" x14ac:dyDescent="0.3">
      <c r="B11" s="937" t="s">
        <v>1724</v>
      </c>
      <c r="C11" s="968" t="s">
        <v>436</v>
      </c>
      <c r="D11" s="936">
        <v>195810.13586274238</v>
      </c>
      <c r="E11" s="969">
        <v>800</v>
      </c>
      <c r="F11" s="969">
        <v>800</v>
      </c>
      <c r="G11" s="969">
        <v>800</v>
      </c>
      <c r="H11" s="969">
        <v>388</v>
      </c>
      <c r="I11" s="970"/>
      <c r="J11" s="1209"/>
      <c r="K11" s="1210"/>
    </row>
    <row r="12" spans="2:11" customFormat="1" ht="15.75" thickBot="1" x14ac:dyDescent="0.3">
      <c r="B12" s="937" t="s">
        <v>1726</v>
      </c>
      <c r="C12" s="968" t="s">
        <v>437</v>
      </c>
      <c r="D12" s="936">
        <v>4956.8639628957999</v>
      </c>
      <c r="E12" s="969">
        <v>20</v>
      </c>
      <c r="F12" s="969">
        <v>20</v>
      </c>
      <c r="G12" s="969">
        <v>20</v>
      </c>
      <c r="H12" s="969">
        <v>10</v>
      </c>
      <c r="I12" s="970"/>
      <c r="J12" s="1209"/>
      <c r="K12" s="1210"/>
    </row>
    <row r="13" spans="2:11" customFormat="1" ht="15.75" thickBot="1" x14ac:dyDescent="0.3">
      <c r="B13" s="937" t="s">
        <v>1735</v>
      </c>
      <c r="C13" s="942" t="s">
        <v>1787</v>
      </c>
      <c r="D13" s="936">
        <f>+'[1]Template EU CR1'!C23+'[1]Template EU CR1'!F23</f>
        <v>12639.709710821999</v>
      </c>
      <c r="E13" s="936">
        <f>+'[1]Template EU CR1'!F23</f>
        <v>19.844999999999999</v>
      </c>
      <c r="F13" s="936">
        <f>+E13</f>
        <v>19.844999999999999</v>
      </c>
      <c r="G13" s="970"/>
      <c r="H13" s="970"/>
      <c r="I13" s="969"/>
      <c r="J13" s="1213"/>
      <c r="K13" s="1214"/>
    </row>
    <row r="14" spans="2:11" customFormat="1" ht="15.75" thickBot="1" x14ac:dyDescent="0.3">
      <c r="B14" s="939" t="s">
        <v>1737</v>
      </c>
      <c r="C14" s="968" t="s">
        <v>436</v>
      </c>
      <c r="D14" s="936">
        <v>12632</v>
      </c>
      <c r="E14" s="969">
        <v>20</v>
      </c>
      <c r="F14" s="969">
        <v>20</v>
      </c>
      <c r="G14" s="970"/>
      <c r="H14" s="970"/>
      <c r="I14" s="969"/>
      <c r="J14" s="1213"/>
      <c r="K14" s="1214"/>
    </row>
    <row r="15" spans="2:11" customFormat="1" ht="15.75" thickBot="1" x14ac:dyDescent="0.3">
      <c r="B15" s="937" t="s">
        <v>1738</v>
      </c>
      <c r="C15" s="968" t="s">
        <v>437</v>
      </c>
      <c r="D15" s="936">
        <v>8</v>
      </c>
      <c r="E15" s="969"/>
      <c r="F15" s="969"/>
      <c r="G15" s="970"/>
      <c r="H15" s="970"/>
      <c r="I15" s="969"/>
      <c r="J15" s="1213"/>
      <c r="K15" s="1214"/>
    </row>
    <row r="16" spans="2:11" customFormat="1" ht="15.75" thickBot="1" x14ac:dyDescent="0.3">
      <c r="B16" s="971" t="s">
        <v>1788</v>
      </c>
      <c r="C16" s="942" t="s">
        <v>1739</v>
      </c>
      <c r="D16" s="943">
        <f>+D10+D13</f>
        <v>213406.709710822</v>
      </c>
      <c r="E16" s="943">
        <f>+E10+E13</f>
        <v>839.84638262681858</v>
      </c>
      <c r="F16" s="943">
        <f>+F10+F13</f>
        <v>839.84638262681858</v>
      </c>
      <c r="G16" s="943">
        <f>+G10+G13</f>
        <v>820.00138262681855</v>
      </c>
      <c r="H16" s="972">
        <v>398</v>
      </c>
      <c r="I16" s="972"/>
      <c r="J16" s="1211"/>
      <c r="K16" s="1212"/>
    </row>
    <row r="19" spans="3:4" x14ac:dyDescent="0.25">
      <c r="D19" s="451"/>
    </row>
    <row r="20" spans="3:4" x14ac:dyDescent="0.25">
      <c r="C20"/>
    </row>
  </sheetData>
  <mergeCells count="18">
    <mergeCell ref="F4:G4"/>
    <mergeCell ref="J5:K5"/>
    <mergeCell ref="D6:G6"/>
    <mergeCell ref="H6:H7"/>
    <mergeCell ref="I6:I9"/>
    <mergeCell ref="J6:K9"/>
    <mergeCell ref="E7:F7"/>
    <mergeCell ref="G7:G9"/>
    <mergeCell ref="E8:E9"/>
    <mergeCell ref="F8:F9"/>
    <mergeCell ref="H8:H9"/>
    <mergeCell ref="J10:K10"/>
    <mergeCell ref="J11:K11"/>
    <mergeCell ref="J12:K12"/>
    <mergeCell ref="J16:K16"/>
    <mergeCell ref="J13:K13"/>
    <mergeCell ref="J14:K14"/>
    <mergeCell ref="J15:K15"/>
  </mergeCell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60432-E139-4F09-84EF-8654F4E630EB}">
  <sheetPr>
    <tabColor theme="4" tint="0.79998168889431442"/>
  </sheetPr>
  <dimension ref="A1:G133"/>
  <sheetViews>
    <sheetView showGridLines="0" zoomScaleNormal="100" workbookViewId="0"/>
  </sheetViews>
  <sheetFormatPr defaultColWidth="9.140625" defaultRowHeight="15" x14ac:dyDescent="0.25"/>
  <cols>
    <col min="1" max="1" width="9.140625" style="428" customWidth="1"/>
    <col min="2" max="2" width="9.7109375" style="3" customWidth="1"/>
    <col min="3" max="3" width="69" style="3" customWidth="1"/>
    <col min="4" max="4" width="13.85546875" style="3" customWidth="1"/>
    <col min="5" max="5" width="14.140625" style="3" customWidth="1"/>
    <col min="6" max="6" width="20.85546875" style="3" customWidth="1"/>
    <col min="7" max="7" width="9.140625" style="3" customWidth="1"/>
    <col min="8" max="16384" width="9.140625" style="3"/>
  </cols>
  <sheetData>
    <row r="1" spans="1:6" x14ac:dyDescent="0.25">
      <c r="A1" s="9"/>
      <c r="B1" s="3" t="s">
        <v>113</v>
      </c>
      <c r="C1" s="3" t="s">
        <v>1176</v>
      </c>
      <c r="D1" s="2"/>
      <c r="E1" s="2"/>
      <c r="F1" s="2"/>
    </row>
    <row r="2" spans="1:6" ht="18.75" x14ac:dyDescent="0.3">
      <c r="A2" s="9"/>
      <c r="B2" s="657" t="s">
        <v>3</v>
      </c>
      <c r="C2" s="324"/>
      <c r="D2" s="324"/>
      <c r="E2" s="324"/>
      <c r="F2" s="324"/>
    </row>
    <row r="3" spans="1:6" x14ac:dyDescent="0.25">
      <c r="A3" s="9"/>
    </row>
    <row r="4" spans="1:6" x14ac:dyDescent="0.25">
      <c r="A4" s="9"/>
    </row>
    <row r="5" spans="1:6" ht="30" x14ac:dyDescent="0.25">
      <c r="A5" s="2"/>
      <c r="B5" s="1048"/>
      <c r="C5" s="1049"/>
      <c r="D5" s="1052" t="s">
        <v>1125</v>
      </c>
      <c r="E5" s="1053"/>
      <c r="F5" s="5" t="s">
        <v>1126</v>
      </c>
    </row>
    <row r="6" spans="1:6" x14ac:dyDescent="0.25">
      <c r="A6" s="2"/>
      <c r="B6" s="1048"/>
      <c r="C6" s="1049"/>
      <c r="D6" s="5" t="s">
        <v>1127</v>
      </c>
      <c r="E6" s="5" t="s">
        <v>1128</v>
      </c>
      <c r="F6" s="5" t="s">
        <v>1129</v>
      </c>
    </row>
    <row r="7" spans="1:6" x14ac:dyDescent="0.25">
      <c r="A7" s="2"/>
      <c r="B7" s="1050"/>
      <c r="C7" s="1051"/>
      <c r="D7" s="5" t="s">
        <v>1130</v>
      </c>
      <c r="E7" s="5" t="s">
        <v>1131</v>
      </c>
      <c r="F7" s="5" t="s">
        <v>1130</v>
      </c>
    </row>
    <row r="8" spans="1:6" x14ac:dyDescent="0.25">
      <c r="A8" s="2"/>
      <c r="B8" s="5">
        <v>1</v>
      </c>
      <c r="C8" s="6" t="s">
        <v>1132</v>
      </c>
      <c r="D8" s="845">
        <v>70963.783498446996</v>
      </c>
      <c r="E8" s="845">
        <v>69904.978819789001</v>
      </c>
      <c r="F8" s="845">
        <v>5677.1026798757593</v>
      </c>
    </row>
    <row r="9" spans="1:6" x14ac:dyDescent="0.25">
      <c r="A9" s="2"/>
      <c r="B9" s="5">
        <v>2</v>
      </c>
      <c r="C9" s="7" t="s">
        <v>1133</v>
      </c>
      <c r="D9" s="845">
        <v>51095.987000446999</v>
      </c>
      <c r="E9" s="845">
        <v>49868.334067789001</v>
      </c>
      <c r="F9" s="845">
        <v>4087.6789600357602</v>
      </c>
    </row>
    <row r="10" spans="1:6" ht="30" x14ac:dyDescent="0.25">
      <c r="A10" s="2"/>
      <c r="B10" s="5">
        <v>3</v>
      </c>
      <c r="C10" s="7" t="s">
        <v>1134</v>
      </c>
      <c r="D10" s="6"/>
      <c r="E10" s="6"/>
      <c r="F10" s="6"/>
    </row>
    <row r="11" spans="1:6" x14ac:dyDescent="0.25">
      <c r="A11" s="2"/>
      <c r="B11" s="5">
        <v>4</v>
      </c>
      <c r="C11" s="7" t="s">
        <v>1135</v>
      </c>
      <c r="D11" s="6"/>
      <c r="E11" s="6"/>
      <c r="F11" s="6"/>
    </row>
    <row r="12" spans="1:6" x14ac:dyDescent="0.25">
      <c r="A12" s="2"/>
      <c r="B12" s="5" t="s">
        <v>1136</v>
      </c>
      <c r="C12" s="7" t="s">
        <v>1137</v>
      </c>
      <c r="D12" s="6"/>
      <c r="E12" s="6"/>
      <c r="F12" s="6"/>
    </row>
    <row r="13" spans="1:6" x14ac:dyDescent="0.25">
      <c r="A13" s="2"/>
      <c r="B13" s="5">
        <v>5</v>
      </c>
      <c r="C13" s="7" t="s">
        <v>1138</v>
      </c>
      <c r="D13" s="845">
        <v>19867.796498</v>
      </c>
      <c r="E13" s="845">
        <v>20036.644752</v>
      </c>
      <c r="F13" s="845">
        <v>1589.4237198400001</v>
      </c>
    </row>
    <row r="14" spans="1:6" x14ac:dyDescent="0.25">
      <c r="A14" s="2"/>
      <c r="B14" s="5">
        <v>6</v>
      </c>
      <c r="C14" s="6" t="s">
        <v>1139</v>
      </c>
      <c r="D14" s="6"/>
      <c r="E14" s="6"/>
      <c r="F14" s="6"/>
    </row>
    <row r="15" spans="1:6" x14ac:dyDescent="0.25">
      <c r="A15" s="2"/>
      <c r="B15" s="5">
        <v>7</v>
      </c>
      <c r="C15" s="7" t="s">
        <v>1140</v>
      </c>
      <c r="D15" s="6"/>
      <c r="E15" s="6"/>
      <c r="F15" s="6"/>
    </row>
    <row r="16" spans="1:6" x14ac:dyDescent="0.25">
      <c r="A16" s="2"/>
      <c r="B16" s="5">
        <v>8</v>
      </c>
      <c r="C16" s="7" t="s">
        <v>1141</v>
      </c>
      <c r="D16" s="6"/>
      <c r="E16" s="6"/>
      <c r="F16" s="6"/>
    </row>
    <row r="17" spans="1:7" x14ac:dyDescent="0.25">
      <c r="A17" s="2"/>
      <c r="B17" s="5" t="s">
        <v>1142</v>
      </c>
      <c r="C17" s="7" t="s">
        <v>1143</v>
      </c>
      <c r="D17" s="6"/>
      <c r="E17" s="6"/>
      <c r="F17" s="6"/>
      <c r="G17" s="2"/>
    </row>
    <row r="18" spans="1:7" x14ac:dyDescent="0.25">
      <c r="A18" s="2"/>
      <c r="B18" s="5">
        <v>9</v>
      </c>
      <c r="C18" s="7" t="s">
        <v>1144</v>
      </c>
      <c r="D18" s="6"/>
      <c r="E18" s="6"/>
      <c r="F18" s="6"/>
    </row>
    <row r="19" spans="1:7" x14ac:dyDescent="0.25">
      <c r="A19" s="2"/>
      <c r="B19" s="5">
        <v>10</v>
      </c>
      <c r="C19" s="6" t="s">
        <v>1145</v>
      </c>
      <c r="D19" s="6"/>
      <c r="E19" s="6"/>
      <c r="F19" s="6"/>
    </row>
    <row r="20" spans="1:7" x14ac:dyDescent="0.25">
      <c r="A20" s="2"/>
      <c r="B20" s="5" t="s">
        <v>1146</v>
      </c>
      <c r="C20" s="6" t="s">
        <v>1147</v>
      </c>
      <c r="D20" s="6"/>
      <c r="E20" s="6"/>
      <c r="F20" s="6"/>
    </row>
    <row r="21" spans="1:7" x14ac:dyDescent="0.25">
      <c r="A21" s="2"/>
      <c r="B21" s="5" t="s">
        <v>1148</v>
      </c>
      <c r="C21" s="6" t="s">
        <v>1149</v>
      </c>
      <c r="D21" s="6"/>
      <c r="E21" s="6"/>
      <c r="F21" s="6"/>
    </row>
    <row r="22" spans="1:7" x14ac:dyDescent="0.25">
      <c r="A22" s="2"/>
      <c r="B22" s="5" t="s">
        <v>1150</v>
      </c>
      <c r="C22" s="6" t="s">
        <v>1151</v>
      </c>
      <c r="D22" s="6"/>
      <c r="E22" s="6"/>
      <c r="F22" s="6"/>
    </row>
    <row r="23" spans="1:7" x14ac:dyDescent="0.25">
      <c r="A23" s="2"/>
      <c r="B23" s="846">
        <v>11</v>
      </c>
      <c r="C23" s="814" t="s">
        <v>1152</v>
      </c>
      <c r="D23" s="814"/>
      <c r="E23" s="814"/>
      <c r="F23" s="814"/>
    </row>
    <row r="24" spans="1:7" x14ac:dyDescent="0.25">
      <c r="A24" s="2"/>
      <c r="B24" s="846">
        <v>12</v>
      </c>
      <c r="C24" s="814" t="s">
        <v>236</v>
      </c>
      <c r="D24" s="814"/>
      <c r="E24" s="814"/>
      <c r="F24" s="814"/>
    </row>
    <row r="25" spans="1:7" x14ac:dyDescent="0.25">
      <c r="A25" s="2"/>
      <c r="B25" s="846">
        <v>13</v>
      </c>
      <c r="C25" s="814" t="s">
        <v>236</v>
      </c>
      <c r="D25" s="814"/>
      <c r="E25" s="814"/>
      <c r="F25" s="814"/>
    </row>
    <row r="26" spans="1:7" x14ac:dyDescent="0.25">
      <c r="A26" s="2"/>
      <c r="B26" s="846">
        <v>14</v>
      </c>
      <c r="C26" s="814" t="s">
        <v>236</v>
      </c>
      <c r="D26" s="814"/>
      <c r="E26" s="814"/>
      <c r="F26" s="814"/>
    </row>
    <row r="27" spans="1:7" x14ac:dyDescent="0.25">
      <c r="A27" s="2"/>
      <c r="B27" s="5">
        <v>15</v>
      </c>
      <c r="C27" s="6" t="s">
        <v>1153</v>
      </c>
      <c r="D27" s="6"/>
      <c r="E27" s="6"/>
      <c r="F27" s="6"/>
    </row>
    <row r="28" spans="1:7" ht="15" customHeight="1" x14ac:dyDescent="0.25">
      <c r="A28" s="2"/>
      <c r="B28" s="5">
        <v>16</v>
      </c>
      <c r="C28" s="6" t="s">
        <v>1154</v>
      </c>
      <c r="D28" s="6"/>
      <c r="E28" s="6"/>
      <c r="F28" s="6"/>
    </row>
    <row r="29" spans="1:7" x14ac:dyDescent="0.25">
      <c r="A29" s="2"/>
      <c r="B29" s="5">
        <v>17</v>
      </c>
      <c r="C29" s="7" t="s">
        <v>1155</v>
      </c>
      <c r="D29" s="6"/>
      <c r="E29" s="6"/>
      <c r="F29" s="6"/>
    </row>
    <row r="30" spans="1:7" x14ac:dyDescent="0.25">
      <c r="A30" s="2"/>
      <c r="B30" s="5">
        <v>18</v>
      </c>
      <c r="C30" s="7" t="s">
        <v>1156</v>
      </c>
      <c r="D30" s="6"/>
      <c r="E30" s="6"/>
      <c r="F30" s="6"/>
    </row>
    <row r="31" spans="1:7" x14ac:dyDescent="0.25">
      <c r="A31" s="2"/>
      <c r="B31" s="5">
        <v>19</v>
      </c>
      <c r="C31" s="7" t="s">
        <v>1157</v>
      </c>
      <c r="D31" s="6"/>
      <c r="E31" s="6"/>
      <c r="F31" s="6"/>
    </row>
    <row r="32" spans="1:7" x14ac:dyDescent="0.25">
      <c r="A32" s="2"/>
      <c r="B32" s="5" t="s">
        <v>1158</v>
      </c>
      <c r="C32" s="7" t="s">
        <v>1159</v>
      </c>
      <c r="D32" s="6"/>
      <c r="E32" s="6"/>
      <c r="F32" s="6"/>
    </row>
    <row r="33" spans="1:6" x14ac:dyDescent="0.25">
      <c r="A33" s="2"/>
      <c r="B33" s="5">
        <v>20</v>
      </c>
      <c r="C33" s="6" t="s">
        <v>1160</v>
      </c>
      <c r="D33" s="363">
        <v>2563.70658632907</v>
      </c>
      <c r="E33" s="363">
        <v>2394.4077631735199</v>
      </c>
      <c r="F33" s="363">
        <v>205.09652690632561</v>
      </c>
    </row>
    <row r="34" spans="1:6" x14ac:dyDescent="0.25">
      <c r="A34" s="2"/>
      <c r="B34" s="844">
        <v>21</v>
      </c>
      <c r="C34" s="847" t="s">
        <v>1161</v>
      </c>
      <c r="D34" s="848">
        <v>2563.70658632907</v>
      </c>
      <c r="E34" s="848">
        <v>2394.4077631735199</v>
      </c>
      <c r="F34" s="848">
        <v>205.09652690632561</v>
      </c>
    </row>
    <row r="35" spans="1:6" s="268" customFormat="1" x14ac:dyDescent="0.25">
      <c r="A35" s="849"/>
      <c r="B35" s="850" t="s">
        <v>1162</v>
      </c>
      <c r="C35" s="851" t="s">
        <v>1163</v>
      </c>
      <c r="D35" s="851"/>
      <c r="E35" s="851"/>
      <c r="F35" s="851"/>
    </row>
    <row r="36" spans="1:6" x14ac:dyDescent="0.25">
      <c r="A36" s="2"/>
      <c r="B36" s="850">
        <v>22</v>
      </c>
      <c r="C36" s="851" t="s">
        <v>1164</v>
      </c>
      <c r="D36" s="851"/>
      <c r="E36" s="851"/>
      <c r="F36" s="851"/>
    </row>
    <row r="37" spans="1:6" x14ac:dyDescent="0.25">
      <c r="A37" s="2"/>
      <c r="B37" s="5" t="s">
        <v>1165</v>
      </c>
      <c r="C37" s="6" t="s">
        <v>1166</v>
      </c>
      <c r="D37" s="6"/>
      <c r="E37" s="6"/>
      <c r="F37" s="6"/>
    </row>
    <row r="38" spans="1:6" ht="30" x14ac:dyDescent="0.25">
      <c r="A38" s="2"/>
      <c r="B38" s="5">
        <v>23</v>
      </c>
      <c r="C38" s="6" t="s">
        <v>1167</v>
      </c>
      <c r="D38" s="6"/>
      <c r="E38" s="6"/>
      <c r="F38" s="6"/>
    </row>
    <row r="39" spans="1:6" x14ac:dyDescent="0.25">
      <c r="A39" s="2"/>
      <c r="B39" s="5">
        <v>24</v>
      </c>
      <c r="C39" s="6" t="s">
        <v>1168</v>
      </c>
      <c r="D39" s="845">
        <v>4797.1748243416596</v>
      </c>
      <c r="E39" s="845">
        <v>4797.1748243416596</v>
      </c>
      <c r="F39" s="845">
        <v>383.77398594733279</v>
      </c>
    </row>
    <row r="40" spans="1:6" x14ac:dyDescent="0.25">
      <c r="A40" s="2"/>
      <c r="B40" s="5" t="s">
        <v>1169</v>
      </c>
      <c r="C40" s="6" t="s">
        <v>1170</v>
      </c>
      <c r="D40" s="6"/>
      <c r="E40" s="6"/>
      <c r="F40" s="6"/>
    </row>
    <row r="41" spans="1:6" x14ac:dyDescent="0.25">
      <c r="A41" s="2"/>
      <c r="B41" s="5">
        <v>25</v>
      </c>
      <c r="C41" s="138" t="s">
        <v>1171</v>
      </c>
      <c r="D41" s="6"/>
      <c r="E41" s="6"/>
      <c r="F41" s="6"/>
    </row>
    <row r="42" spans="1:6" x14ac:dyDescent="0.25">
      <c r="A42" s="2"/>
      <c r="B42" s="5">
        <v>26</v>
      </c>
      <c r="C42" s="852" t="s">
        <v>1172</v>
      </c>
      <c r="D42" s="853">
        <v>0</v>
      </c>
      <c r="E42" s="853">
        <v>0</v>
      </c>
      <c r="F42" s="854"/>
    </row>
    <row r="43" spans="1:6" ht="30" x14ac:dyDescent="0.25">
      <c r="A43" s="2"/>
      <c r="B43" s="5">
        <v>27</v>
      </c>
      <c r="C43" s="855" t="s">
        <v>1173</v>
      </c>
      <c r="D43" s="6"/>
      <c r="E43" s="6"/>
      <c r="F43" s="854"/>
    </row>
    <row r="44" spans="1:6" x14ac:dyDescent="0.25">
      <c r="A44" s="2"/>
      <c r="B44" s="5">
        <v>28</v>
      </c>
      <c r="C44" s="855" t="s">
        <v>1174</v>
      </c>
      <c r="D44" s="6"/>
      <c r="E44" s="6"/>
      <c r="F44" s="854"/>
    </row>
    <row r="45" spans="1:6" x14ac:dyDescent="0.25">
      <c r="A45" s="2"/>
      <c r="B45" s="408">
        <v>29</v>
      </c>
      <c r="C45" s="8" t="s">
        <v>1175</v>
      </c>
      <c r="D45" s="364">
        <v>78324.664909117739</v>
      </c>
      <c r="E45" s="364">
        <v>77096.561407304194</v>
      </c>
      <c r="F45" s="364">
        <v>6265.9731927294197</v>
      </c>
    </row>
    <row r="46" spans="1:6" x14ac:dyDescent="0.25">
      <c r="A46" s="9"/>
    </row>
    <row r="47" spans="1:6" x14ac:dyDescent="0.25">
      <c r="A47" s="9"/>
    </row>
    <row r="48" spans="1:6" x14ac:dyDescent="0.25">
      <c r="A48" s="9"/>
    </row>
    <row r="49" spans="1:1" x14ac:dyDescent="0.25">
      <c r="A49" s="9"/>
    </row>
    <row r="50" spans="1:1" x14ac:dyDescent="0.25">
      <c r="A50" s="9"/>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sheetData>
  <mergeCells count="2">
    <mergeCell ref="B5:C7"/>
    <mergeCell ref="D5:E5"/>
  </mergeCells>
  <pageMargins left="0.7" right="0.7" top="0.75" bottom="0.75" header="0.3" footer="0.3"/>
  <pageSetup paperSize="9" scale="73" orientation="landscape" r:id="rId1"/>
  <headerFooter>
    <oddHeader>&amp;CDA
Bilag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FC181-33B1-43CF-9708-78B3B4F95627}">
  <sheetPr>
    <tabColor theme="5" tint="0.39997558519241921"/>
    <pageSetUpPr fitToPage="1"/>
  </sheetPr>
  <dimension ref="B1:K31"/>
  <sheetViews>
    <sheetView showGridLines="0" zoomScaleNormal="100" workbookViewId="0"/>
  </sheetViews>
  <sheetFormatPr defaultColWidth="9.140625" defaultRowHeight="15" x14ac:dyDescent="0.25"/>
  <cols>
    <col min="1" max="1" width="9.140625" style="428"/>
    <col min="2" max="2" width="9.5703125" style="428" customWidth="1"/>
    <col min="3" max="3" width="42.7109375" style="428" customWidth="1"/>
    <col min="4" max="4" width="10.7109375" style="428" bestFit="1" customWidth="1"/>
    <col min="5" max="5" width="9.28515625" style="428" bestFit="1" customWidth="1"/>
    <col min="6" max="6" width="12.5703125" style="428" customWidth="1"/>
    <col min="7" max="7" width="16.140625" style="428" customWidth="1"/>
    <col min="8" max="8" width="15.85546875" style="428" customWidth="1"/>
    <col min="9" max="9" width="23.42578125" style="428" customWidth="1"/>
    <col min="10" max="16384" width="9.140625" style="428"/>
  </cols>
  <sheetData>
    <row r="1" spans="2:11" x14ac:dyDescent="0.25">
      <c r="B1" s="3" t="s">
        <v>113</v>
      </c>
      <c r="C1" s="3" t="s">
        <v>1176</v>
      </c>
    </row>
    <row r="2" spans="2:11" ht="18.75" x14ac:dyDescent="0.25">
      <c r="B2" s="561" t="s">
        <v>438</v>
      </c>
      <c r="C2" s="449"/>
      <c r="D2" s="449"/>
      <c r="E2" s="449"/>
      <c r="F2" s="449"/>
      <c r="G2" s="449"/>
      <c r="H2" s="449"/>
      <c r="I2" s="449"/>
    </row>
    <row r="3" spans="2:11" ht="16.5" thickBot="1" x14ac:dyDescent="0.3">
      <c r="B3" s="102"/>
      <c r="C3" s="136"/>
      <c r="D3" s="136"/>
      <c r="E3" s="1215"/>
      <c r="F3" s="1215"/>
      <c r="G3" s="136"/>
      <c r="H3" s="136"/>
      <c r="I3" s="136"/>
    </row>
    <row r="4" spans="2:11" ht="15.75" thickBot="1" x14ac:dyDescent="0.3">
      <c r="B4" s="149"/>
      <c r="C4" s="149"/>
      <c r="D4" s="562" t="s">
        <v>114</v>
      </c>
      <c r="E4" s="524" t="s">
        <v>115</v>
      </c>
      <c r="F4" s="524" t="s">
        <v>116</v>
      </c>
      <c r="G4" s="524" t="s">
        <v>127</v>
      </c>
      <c r="H4" s="524" t="s">
        <v>128</v>
      </c>
      <c r="I4" s="524" t="s">
        <v>129</v>
      </c>
    </row>
    <row r="5" spans="2:11" ht="15.75" customHeight="1" thickBot="1" x14ac:dyDescent="0.3">
      <c r="B5" s="149"/>
      <c r="C5" s="149"/>
      <c r="D5" s="1201" t="s">
        <v>439</v>
      </c>
      <c r="E5" s="1202"/>
      <c r="F5" s="1202"/>
      <c r="G5" s="1203"/>
      <c r="H5" s="1205" t="s">
        <v>433</v>
      </c>
      <c r="I5" s="1190" t="s">
        <v>434</v>
      </c>
    </row>
    <row r="6" spans="2:11" ht="60.75" customHeight="1" thickBot="1" x14ac:dyDescent="0.3">
      <c r="B6" s="149"/>
      <c r="C6" s="149"/>
      <c r="D6" s="563"/>
      <c r="E6" s="1201" t="s">
        <v>435</v>
      </c>
      <c r="F6" s="1205"/>
      <c r="G6" s="547" t="s">
        <v>440</v>
      </c>
      <c r="H6" s="1228"/>
      <c r="I6" s="1196"/>
    </row>
    <row r="7" spans="2:11" ht="15" customHeight="1" x14ac:dyDescent="0.25">
      <c r="B7" s="149"/>
      <c r="C7" s="149"/>
      <c r="D7" s="564"/>
      <c r="E7" s="1230"/>
      <c r="F7" s="1190" t="s">
        <v>418</v>
      </c>
      <c r="G7" s="1230"/>
      <c r="H7" s="1228"/>
      <c r="I7" s="1196"/>
    </row>
    <row r="8" spans="2:11" ht="15.75" customHeight="1" thickBot="1" x14ac:dyDescent="0.3">
      <c r="B8" s="149"/>
      <c r="C8" s="149"/>
      <c r="D8" s="565"/>
      <c r="E8" s="1231"/>
      <c r="F8" s="1191"/>
      <c r="G8" s="1232"/>
      <c r="H8" s="1229"/>
      <c r="I8" s="1197"/>
    </row>
    <row r="9" spans="2:11" ht="15.75" thickBot="1" x14ac:dyDescent="0.3">
      <c r="B9" s="566" t="s">
        <v>348</v>
      </c>
      <c r="C9" s="542" t="s">
        <v>441</v>
      </c>
      <c r="D9" s="551">
        <v>80197.313195159964</v>
      </c>
      <c r="E9" s="551">
        <v>117.43207301556836</v>
      </c>
      <c r="F9" s="551">
        <v>117.43207301556836</v>
      </c>
      <c r="G9" s="551">
        <v>1442.9592886748353</v>
      </c>
      <c r="H9" s="551">
        <v>122.75275178958616</v>
      </c>
      <c r="I9" s="551">
        <v>5.6130999059861937</v>
      </c>
      <c r="K9" s="451"/>
    </row>
    <row r="10" spans="2:11" x14ac:dyDescent="0.25">
      <c r="B10" s="567" t="s">
        <v>354</v>
      </c>
      <c r="C10" s="523" t="s">
        <v>442</v>
      </c>
      <c r="D10" s="551">
        <v>15.548379026051801</v>
      </c>
      <c r="E10" s="551">
        <v>0</v>
      </c>
      <c r="F10" s="551">
        <v>0</v>
      </c>
      <c r="G10" s="551">
        <v>0</v>
      </c>
      <c r="H10" s="551">
        <v>1.392989651268222E-2</v>
      </c>
      <c r="I10" s="551">
        <v>0</v>
      </c>
      <c r="K10" s="451"/>
    </row>
    <row r="11" spans="2:11" x14ac:dyDescent="0.25">
      <c r="B11" s="567" t="s">
        <v>376</v>
      </c>
      <c r="C11" s="523" t="s">
        <v>443</v>
      </c>
      <c r="D11" s="551">
        <v>1539.7472052818919</v>
      </c>
      <c r="E11" s="551">
        <v>3.2053125781530003</v>
      </c>
      <c r="F11" s="551">
        <v>3.2053125781530003</v>
      </c>
      <c r="G11" s="551">
        <v>9.014408313018599</v>
      </c>
      <c r="H11" s="551">
        <v>2.7093267586277023</v>
      </c>
      <c r="I11" s="551">
        <v>0.48332151058014217</v>
      </c>
      <c r="K11" s="451"/>
    </row>
    <row r="12" spans="2:11" x14ac:dyDescent="0.25">
      <c r="B12" s="567" t="s">
        <v>378</v>
      </c>
      <c r="C12" s="523" t="s">
        <v>444</v>
      </c>
      <c r="D12" s="551">
        <v>2120.7848062834551</v>
      </c>
      <c r="E12" s="551">
        <v>0</v>
      </c>
      <c r="F12" s="551">
        <v>0</v>
      </c>
      <c r="G12" s="551">
        <v>4.8631690732096002</v>
      </c>
      <c r="H12" s="551">
        <v>2.5193172301866138</v>
      </c>
      <c r="I12" s="551">
        <v>0</v>
      </c>
      <c r="K12" s="451"/>
    </row>
    <row r="13" spans="2:11" x14ac:dyDescent="0.25">
      <c r="B13" s="567" t="s">
        <v>380</v>
      </c>
      <c r="C13" s="523" t="s">
        <v>445</v>
      </c>
      <c r="D13" s="551">
        <v>44.846418795514992</v>
      </c>
      <c r="E13" s="551">
        <v>0</v>
      </c>
      <c r="F13" s="551">
        <v>0</v>
      </c>
      <c r="G13" s="551">
        <v>0</v>
      </c>
      <c r="H13" s="551">
        <v>5.6484184681712506E-2</v>
      </c>
      <c r="I13" s="551">
        <v>0</v>
      </c>
      <c r="K13" s="451"/>
    </row>
    <row r="14" spans="2:11" x14ac:dyDescent="0.25">
      <c r="B14" s="567" t="s">
        <v>382</v>
      </c>
      <c r="C14" s="523" t="s">
        <v>446</v>
      </c>
      <c r="D14" s="551">
        <v>4804.3924501051388</v>
      </c>
      <c r="E14" s="551">
        <v>4.2435094560257003</v>
      </c>
      <c r="F14" s="551">
        <v>4.2435094560257003</v>
      </c>
      <c r="G14" s="551">
        <v>17.173494059391889</v>
      </c>
      <c r="H14" s="551">
        <v>11.44805958372603</v>
      </c>
      <c r="I14" s="551">
        <v>0.46537519405052868</v>
      </c>
      <c r="K14" s="451"/>
    </row>
    <row r="15" spans="2:11" x14ac:dyDescent="0.25">
      <c r="B15" s="567" t="s">
        <v>384</v>
      </c>
      <c r="C15" s="523" t="s">
        <v>447</v>
      </c>
      <c r="D15" s="551">
        <v>3205.2722470785225</v>
      </c>
      <c r="E15" s="551">
        <v>18.179834633088898</v>
      </c>
      <c r="F15" s="551">
        <v>18.179834633088898</v>
      </c>
      <c r="G15" s="551">
        <v>1.3800741532195</v>
      </c>
      <c r="H15" s="551">
        <v>6.7552467367271118</v>
      </c>
      <c r="I15" s="551">
        <v>1.6758320082678226</v>
      </c>
      <c r="K15" s="451"/>
    </row>
    <row r="16" spans="2:11" x14ac:dyDescent="0.25">
      <c r="B16" s="567" t="s">
        <v>386</v>
      </c>
      <c r="C16" s="523" t="s">
        <v>448</v>
      </c>
      <c r="D16" s="551">
        <v>666.72548526456285</v>
      </c>
      <c r="E16" s="551">
        <v>3.3693025018475002</v>
      </c>
      <c r="F16" s="551">
        <v>3.3693025018475002</v>
      </c>
      <c r="G16" s="551">
        <v>0</v>
      </c>
      <c r="H16" s="551">
        <v>1.3433619304554401</v>
      </c>
      <c r="I16" s="551">
        <v>0.45986904517641081</v>
      </c>
      <c r="K16" s="451"/>
    </row>
    <row r="17" spans="2:11" ht="30.75" thickBot="1" x14ac:dyDescent="0.3">
      <c r="B17" s="568" t="s">
        <v>388</v>
      </c>
      <c r="C17" s="523" t="s">
        <v>449</v>
      </c>
      <c r="D17" s="551">
        <v>2189.7241030453574</v>
      </c>
      <c r="E17" s="551">
        <v>22.203743374646596</v>
      </c>
      <c r="F17" s="551">
        <v>22.203743374646596</v>
      </c>
      <c r="G17" s="551">
        <v>0</v>
      </c>
      <c r="H17" s="551">
        <v>4.2304905233310546</v>
      </c>
      <c r="I17" s="551">
        <v>0.58337597065984292</v>
      </c>
      <c r="K17" s="451"/>
    </row>
    <row r="18" spans="2:11" x14ac:dyDescent="0.25">
      <c r="B18" s="567" t="s">
        <v>390</v>
      </c>
      <c r="C18" s="523" t="s">
        <v>450</v>
      </c>
      <c r="D18" s="551">
        <v>246.46790448528472</v>
      </c>
      <c r="E18" s="551">
        <v>0</v>
      </c>
      <c r="F18" s="551">
        <v>0</v>
      </c>
      <c r="G18" s="551">
        <v>0</v>
      </c>
      <c r="H18" s="551">
        <v>0.63603224645777645</v>
      </c>
      <c r="I18" s="551">
        <v>0</v>
      </c>
      <c r="K18" s="451"/>
    </row>
    <row r="19" spans="2:11" ht="30" x14ac:dyDescent="0.25">
      <c r="B19" s="567" t="s">
        <v>391</v>
      </c>
      <c r="C19" s="523" t="s">
        <v>451</v>
      </c>
      <c r="D19" s="551">
        <v>4247.6879353694667</v>
      </c>
      <c r="E19" s="569">
        <v>6.6221995118311998</v>
      </c>
      <c r="F19" s="570">
        <v>6.6221995118311998</v>
      </c>
      <c r="G19" s="551">
        <v>6.6948952778621003</v>
      </c>
      <c r="H19" s="551">
        <v>9.4596825814314549</v>
      </c>
      <c r="I19" s="551">
        <v>1.0148114941903414</v>
      </c>
      <c r="K19" s="451"/>
    </row>
    <row r="20" spans="2:11" x14ac:dyDescent="0.25">
      <c r="B20" s="567" t="s">
        <v>392</v>
      </c>
      <c r="C20" s="523" t="s">
        <v>452</v>
      </c>
      <c r="D20" s="551">
        <v>67811.96247567056</v>
      </c>
      <c r="E20" s="551">
        <v>456.34060096044777</v>
      </c>
      <c r="F20" s="551">
        <v>456.34060096044777</v>
      </c>
      <c r="G20" s="551">
        <v>0</v>
      </c>
      <c r="H20" s="551">
        <v>153.10971462441708</v>
      </c>
      <c r="I20" s="551">
        <v>22.621018002138882</v>
      </c>
      <c r="K20" s="451"/>
    </row>
    <row r="21" spans="2:11" ht="30.75" thickBot="1" x14ac:dyDescent="0.3">
      <c r="B21" s="567" t="s">
        <v>393</v>
      </c>
      <c r="C21" s="523" t="s">
        <v>453</v>
      </c>
      <c r="D21" s="551">
        <v>1053.9967826443146</v>
      </c>
      <c r="E21" s="551">
        <v>5.0529467788776516</v>
      </c>
      <c r="F21" s="551">
        <v>5.0529467788776516</v>
      </c>
      <c r="G21" s="551">
        <v>2.4972193850187998</v>
      </c>
      <c r="H21" s="551">
        <v>2.895039657826997</v>
      </c>
      <c r="I21" s="551">
        <v>0.68491957497724221</v>
      </c>
      <c r="K21" s="451"/>
    </row>
    <row r="22" spans="2:11" ht="30.75" thickBot="1" x14ac:dyDescent="0.3">
      <c r="B22" s="567" t="s">
        <v>394</v>
      </c>
      <c r="C22" s="523" t="s">
        <v>454</v>
      </c>
      <c r="D22" s="551">
        <v>1673.16865845594</v>
      </c>
      <c r="E22" s="551">
        <v>12.336909232091349</v>
      </c>
      <c r="F22" s="551">
        <v>12.336909232091349</v>
      </c>
      <c r="G22" s="551">
        <v>0</v>
      </c>
      <c r="H22" s="551">
        <v>4.1383508693002478</v>
      </c>
      <c r="I22" s="551">
        <v>0.88048335285676416</v>
      </c>
      <c r="K22" s="451"/>
    </row>
    <row r="23" spans="2:11" x14ac:dyDescent="0.25">
      <c r="B23" s="568" t="s">
        <v>395</v>
      </c>
      <c r="C23" s="523" t="s">
        <v>455</v>
      </c>
      <c r="D23" s="551">
        <v>23.948641887228998</v>
      </c>
      <c r="E23" s="551">
        <v>0</v>
      </c>
      <c r="F23" s="551">
        <v>0</v>
      </c>
      <c r="G23" s="551">
        <v>0</v>
      </c>
      <c r="H23" s="551">
        <v>0</v>
      </c>
      <c r="I23" s="551">
        <v>0</v>
      </c>
      <c r="K23" s="451"/>
    </row>
    <row r="24" spans="2:11" x14ac:dyDescent="0.25">
      <c r="B24" s="567" t="s">
        <v>396</v>
      </c>
      <c r="C24" s="523" t="s">
        <v>456</v>
      </c>
      <c r="D24" s="551">
        <v>927.45878455224897</v>
      </c>
      <c r="E24" s="551">
        <v>0</v>
      </c>
      <c r="F24" s="551">
        <v>0</v>
      </c>
      <c r="G24" s="551">
        <v>0</v>
      </c>
      <c r="H24" s="551">
        <v>1.3851521927754282</v>
      </c>
      <c r="I24" s="551">
        <v>0</v>
      </c>
      <c r="K24" s="451"/>
    </row>
    <row r="25" spans="2:11" x14ac:dyDescent="0.25">
      <c r="B25" s="567" t="s">
        <v>397</v>
      </c>
      <c r="C25" s="523" t="s">
        <v>457</v>
      </c>
      <c r="D25" s="551">
        <v>1142.3152569964361</v>
      </c>
      <c r="E25" s="551">
        <v>1.1736487324486</v>
      </c>
      <c r="F25" s="551">
        <v>1.1736487324486</v>
      </c>
      <c r="G25" s="551">
        <v>0</v>
      </c>
      <c r="H25" s="551">
        <v>1.794645551212076</v>
      </c>
      <c r="I25" s="551">
        <v>5.2414007373286775E-2</v>
      </c>
      <c r="K25" s="451"/>
    </row>
    <row r="26" spans="2:11" x14ac:dyDescent="0.25">
      <c r="B26" s="567" t="s">
        <v>398</v>
      </c>
      <c r="C26" s="523" t="s">
        <v>458</v>
      </c>
      <c r="D26" s="551">
        <v>682.13259464227053</v>
      </c>
      <c r="E26" s="551">
        <v>5.2660679777104837</v>
      </c>
      <c r="F26" s="551">
        <v>5.2660679777104837</v>
      </c>
      <c r="G26" s="551">
        <v>0</v>
      </c>
      <c r="H26" s="551">
        <v>1.4997173146283469</v>
      </c>
      <c r="I26" s="551">
        <v>0.43909514599057375</v>
      </c>
      <c r="K26" s="451"/>
    </row>
    <row r="27" spans="2:11" x14ac:dyDescent="0.25">
      <c r="B27" s="567" t="s">
        <v>399</v>
      </c>
      <c r="C27" s="523" t="s">
        <v>459</v>
      </c>
      <c r="D27" s="551">
        <v>1486.4623531107484</v>
      </c>
      <c r="E27" s="551">
        <v>19.150868200264298</v>
      </c>
      <c r="F27" s="551">
        <v>19.150868200264298</v>
      </c>
      <c r="G27" s="551">
        <v>4.6166957999999996</v>
      </c>
      <c r="H27" s="551">
        <v>3.3863454791669927</v>
      </c>
      <c r="I27" s="551">
        <v>0</v>
      </c>
      <c r="K27" s="451"/>
    </row>
    <row r="28" spans="2:11" x14ac:dyDescent="0.25">
      <c r="B28" s="571" t="s">
        <v>400</v>
      </c>
      <c r="C28" s="533" t="s">
        <v>120</v>
      </c>
      <c r="D28" s="572">
        <v>174079.95567785492</v>
      </c>
      <c r="E28" s="572">
        <v>674.57701695300136</v>
      </c>
      <c r="F28" s="572">
        <v>674.57701695300136</v>
      </c>
      <c r="G28" s="572">
        <v>1489.1992447365556</v>
      </c>
      <c r="H28" s="572">
        <v>330.13364915105092</v>
      </c>
      <c r="I28" s="572">
        <v>34.973615212248028</v>
      </c>
      <c r="K28" s="451"/>
    </row>
    <row r="30" spans="2:11" x14ac:dyDescent="0.25">
      <c r="D30" s="451"/>
    </row>
    <row r="31" spans="2:11" x14ac:dyDescent="0.25">
      <c r="E31" s="451"/>
      <c r="H31" s="451"/>
    </row>
  </sheetData>
  <mergeCells count="8">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91" fitToWidth="0" orientation="landscape" r:id="rId1"/>
  <headerFooter>
    <oddHeader>&amp;CDA
Bilag XV</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6F65B-6053-430F-803A-F9858072696E}">
  <sheetPr>
    <tabColor theme="5" tint="0.39997558519241921"/>
  </sheetPr>
  <dimension ref="B1:O24"/>
  <sheetViews>
    <sheetView showGridLines="0" zoomScaleNormal="100" workbookViewId="0"/>
  </sheetViews>
  <sheetFormatPr defaultColWidth="9.140625" defaultRowHeight="15" x14ac:dyDescent="0.25"/>
  <cols>
    <col min="1" max="1" width="9.140625" style="428" customWidth="1"/>
    <col min="2" max="2" width="12.140625" style="428" customWidth="1"/>
    <col min="3" max="3" width="34.28515625" style="428" customWidth="1"/>
    <col min="4" max="4" width="14" style="428" customWidth="1"/>
    <col min="5" max="5" width="15.28515625" style="428" customWidth="1"/>
    <col min="6" max="6" width="12.28515625" style="428" customWidth="1"/>
    <col min="7" max="7" width="12.5703125" style="428" customWidth="1"/>
    <col min="8" max="8" width="19.28515625" style="428" customWidth="1"/>
    <col min="9" max="9" width="18" style="428" customWidth="1"/>
    <col min="10" max="15" width="14.7109375" style="428" customWidth="1"/>
    <col min="16" max="16384" width="9.140625" style="428"/>
  </cols>
  <sheetData>
    <row r="1" spans="2:15" x14ac:dyDescent="0.25">
      <c r="B1" s="3" t="s">
        <v>113</v>
      </c>
      <c r="C1" s="3" t="s">
        <v>5</v>
      </c>
    </row>
    <row r="2" spans="2:15" ht="18.75" x14ac:dyDescent="0.25">
      <c r="B2" s="561" t="s">
        <v>29</v>
      </c>
      <c r="C2" s="449"/>
      <c r="D2" s="449"/>
      <c r="E2" s="449"/>
      <c r="F2" s="449"/>
      <c r="G2" s="449"/>
      <c r="H2" s="449"/>
      <c r="I2" s="449"/>
      <c r="J2" s="449"/>
      <c r="K2" s="449"/>
      <c r="L2" s="449"/>
      <c r="M2" s="449"/>
      <c r="N2" s="449"/>
      <c r="O2" s="449"/>
    </row>
    <row r="3" spans="2:15" ht="16.5" thickBot="1" x14ac:dyDescent="0.3">
      <c r="B3" s="102"/>
      <c r="C3" s="136"/>
      <c r="D3" s="136"/>
      <c r="E3" s="136"/>
      <c r="F3" s="136"/>
      <c r="G3" s="136"/>
      <c r="H3" s="136"/>
      <c r="I3" s="136"/>
      <c r="J3" s="136"/>
      <c r="K3" s="136"/>
      <c r="L3" s="136"/>
      <c r="M3" s="136"/>
      <c r="N3" s="136"/>
      <c r="O3" s="136"/>
    </row>
    <row r="4" spans="2:15" ht="15.75" thickBot="1" x14ac:dyDescent="0.3">
      <c r="B4" s="44"/>
      <c r="C4" s="534"/>
      <c r="D4" s="535" t="s">
        <v>114</v>
      </c>
      <c r="E4" s="536" t="s">
        <v>115</v>
      </c>
      <c r="F4" s="536" t="s">
        <v>116</v>
      </c>
      <c r="G4" s="536" t="s">
        <v>127</v>
      </c>
      <c r="H4" s="536" t="s">
        <v>128</v>
      </c>
      <c r="I4" s="536" t="s">
        <v>129</v>
      </c>
      <c r="J4" s="536" t="s">
        <v>130</v>
      </c>
      <c r="K4" s="536" t="s">
        <v>210</v>
      </c>
      <c r="L4" s="536" t="s">
        <v>328</v>
      </c>
      <c r="M4" s="536" t="s">
        <v>329</v>
      </c>
      <c r="N4" s="536" t="s">
        <v>330</v>
      </c>
      <c r="O4" s="536" t="s">
        <v>331</v>
      </c>
    </row>
    <row r="5" spans="2:15" ht="15.75" thickBot="1" x14ac:dyDescent="0.3">
      <c r="B5" s="149"/>
      <c r="C5" s="149"/>
      <c r="D5" s="537" t="s">
        <v>374</v>
      </c>
      <c r="E5" s="149"/>
      <c r="F5" s="149"/>
      <c r="G5" s="149"/>
      <c r="H5" s="149"/>
      <c r="I5" s="149"/>
      <c r="J5" s="149"/>
      <c r="K5" s="149"/>
      <c r="L5" s="149"/>
      <c r="M5" s="149"/>
      <c r="N5" s="149"/>
      <c r="O5" s="522"/>
    </row>
    <row r="6" spans="2:15" ht="15.75" thickBot="1" x14ac:dyDescent="0.3">
      <c r="B6" s="149"/>
      <c r="C6" s="149"/>
      <c r="D6" s="538"/>
      <c r="E6" s="539" t="s">
        <v>460</v>
      </c>
      <c r="F6" s="540"/>
      <c r="G6" s="539" t="s">
        <v>461</v>
      </c>
      <c r="H6" s="541"/>
      <c r="I6" s="541"/>
      <c r="J6" s="541"/>
      <c r="K6" s="541"/>
      <c r="L6" s="541"/>
      <c r="M6" s="541"/>
      <c r="N6" s="541"/>
      <c r="O6" s="542"/>
    </row>
    <row r="7" spans="2:15" ht="15.75" thickBot="1" x14ac:dyDescent="0.3">
      <c r="B7" s="149"/>
      <c r="C7" s="149"/>
      <c r="D7" s="538"/>
      <c r="E7" s="538"/>
      <c r="F7" s="543"/>
      <c r="G7" s="538"/>
      <c r="H7" s="1190" t="s">
        <v>424</v>
      </c>
      <c r="I7" s="1233" t="s">
        <v>462</v>
      </c>
      <c r="J7" s="1234"/>
      <c r="K7" s="1234"/>
      <c r="L7" s="1234"/>
      <c r="M7" s="1234"/>
      <c r="N7" s="1234"/>
      <c r="O7" s="1235"/>
    </row>
    <row r="8" spans="2:15" ht="73.5" customHeight="1" thickBot="1" x14ac:dyDescent="0.3">
      <c r="B8" s="149"/>
      <c r="C8" s="149"/>
      <c r="D8" s="538"/>
      <c r="E8" s="538"/>
      <c r="F8" s="544" t="s">
        <v>463</v>
      </c>
      <c r="G8" s="545"/>
      <c r="H8" s="1191"/>
      <c r="I8" s="546"/>
      <c r="J8" s="547" t="s">
        <v>464</v>
      </c>
      <c r="K8" s="547" t="s">
        <v>465</v>
      </c>
      <c r="L8" s="547" t="s">
        <v>466</v>
      </c>
      <c r="M8" s="547" t="s">
        <v>467</v>
      </c>
      <c r="N8" s="547" t="s">
        <v>468</v>
      </c>
      <c r="O8" s="547" t="s">
        <v>469</v>
      </c>
    </row>
    <row r="9" spans="2:15" x14ac:dyDescent="0.25">
      <c r="B9" s="526" t="s">
        <v>348</v>
      </c>
      <c r="C9" s="548" t="s">
        <v>439</v>
      </c>
      <c r="D9" s="549">
        <v>194012</v>
      </c>
      <c r="E9" s="549">
        <v>193095</v>
      </c>
      <c r="F9" s="542"/>
      <c r="G9" s="549">
        <v>917</v>
      </c>
      <c r="H9" s="549">
        <v>512</v>
      </c>
      <c r="I9" s="549">
        <v>405</v>
      </c>
      <c r="J9" s="549">
        <v>186</v>
      </c>
      <c r="K9" s="549">
        <v>163</v>
      </c>
      <c r="L9" s="549">
        <v>50</v>
      </c>
      <c r="M9" s="542">
        <v>6</v>
      </c>
      <c r="N9" s="542"/>
      <c r="O9" s="542"/>
    </row>
    <row r="10" spans="2:15" x14ac:dyDescent="0.25">
      <c r="B10" s="530" t="s">
        <v>354</v>
      </c>
      <c r="C10" s="550" t="s">
        <v>470</v>
      </c>
      <c r="D10" s="549">
        <v>194012</v>
      </c>
      <c r="E10" s="549">
        <v>193095</v>
      </c>
      <c r="F10" s="523"/>
      <c r="G10" s="551">
        <v>917</v>
      </c>
      <c r="H10" s="549">
        <v>512</v>
      </c>
      <c r="I10" s="549">
        <v>405</v>
      </c>
      <c r="J10" s="549">
        <v>186</v>
      </c>
      <c r="K10" s="549">
        <v>163</v>
      </c>
      <c r="L10" s="549">
        <v>50</v>
      </c>
      <c r="M10" s="542">
        <v>6</v>
      </c>
      <c r="N10" s="523"/>
      <c r="O10" s="523"/>
    </row>
    <row r="11" spans="2:15" ht="30" x14ac:dyDescent="0.25">
      <c r="B11" s="530" t="s">
        <v>376</v>
      </c>
      <c r="C11" s="552" t="s">
        <v>471</v>
      </c>
      <c r="D11" s="549">
        <v>194012</v>
      </c>
      <c r="E11" s="549">
        <v>193095</v>
      </c>
      <c r="F11" s="523"/>
      <c r="G11" s="551">
        <v>917</v>
      </c>
      <c r="H11" s="549">
        <v>512</v>
      </c>
      <c r="I11" s="549">
        <v>405</v>
      </c>
      <c r="J11" s="549">
        <v>186</v>
      </c>
      <c r="K11" s="549">
        <v>163</v>
      </c>
      <c r="L11" s="549">
        <v>50</v>
      </c>
      <c r="M11" s="542">
        <v>6</v>
      </c>
      <c r="N11" s="523"/>
      <c r="O11" s="523"/>
    </row>
    <row r="12" spans="2:15" ht="65.25" customHeight="1" thickBot="1" x14ac:dyDescent="0.3">
      <c r="B12" s="530" t="s">
        <v>378</v>
      </c>
      <c r="C12" s="553" t="s">
        <v>472</v>
      </c>
      <c r="D12" s="549">
        <v>49594</v>
      </c>
      <c r="E12" s="551">
        <v>49311</v>
      </c>
      <c r="F12" s="554"/>
      <c r="G12" s="523">
        <v>277</v>
      </c>
      <c r="H12" s="523">
        <v>149</v>
      </c>
      <c r="I12" s="523">
        <v>128</v>
      </c>
      <c r="J12" s="554"/>
      <c r="K12" s="554"/>
      <c r="L12" s="554"/>
      <c r="M12" s="554"/>
      <c r="N12" s="554"/>
      <c r="O12" s="554"/>
    </row>
    <row r="13" spans="2:15" ht="65.25" customHeight="1" thickBot="1" x14ac:dyDescent="0.3">
      <c r="B13" s="530" t="s">
        <v>380</v>
      </c>
      <c r="C13" s="553" t="s">
        <v>473</v>
      </c>
      <c r="D13" s="549">
        <v>3402</v>
      </c>
      <c r="E13" s="551">
        <v>3323</v>
      </c>
      <c r="F13" s="554"/>
      <c r="G13" s="523">
        <v>79</v>
      </c>
      <c r="H13" s="523">
        <v>68</v>
      </c>
      <c r="I13" s="523">
        <v>11</v>
      </c>
      <c r="J13" s="554"/>
      <c r="K13" s="554"/>
      <c r="L13" s="554"/>
      <c r="M13" s="554"/>
      <c r="N13" s="554"/>
      <c r="O13" s="554"/>
    </row>
    <row r="14" spans="2:15" ht="65.25" customHeight="1" thickBot="1" x14ac:dyDescent="0.3">
      <c r="B14" s="530" t="s">
        <v>382</v>
      </c>
      <c r="C14" s="553" t="s">
        <v>474</v>
      </c>
      <c r="D14" s="549">
        <v>429</v>
      </c>
      <c r="E14" s="551">
        <v>370</v>
      </c>
      <c r="F14" s="554"/>
      <c r="G14" s="523">
        <v>60</v>
      </c>
      <c r="H14" s="523">
        <v>56</v>
      </c>
      <c r="I14" s="523">
        <v>4</v>
      </c>
      <c r="J14" s="554"/>
      <c r="K14" s="554"/>
      <c r="L14" s="554"/>
      <c r="M14" s="554"/>
      <c r="N14" s="554"/>
      <c r="O14" s="554"/>
    </row>
    <row r="15" spans="2:15" ht="32.25" customHeight="1" thickBot="1" x14ac:dyDescent="0.3">
      <c r="B15" s="529" t="s">
        <v>384</v>
      </c>
      <c r="C15" s="555" t="s">
        <v>475</v>
      </c>
      <c r="D15" s="523">
        <v>385</v>
      </c>
      <c r="E15" s="523">
        <v>321</v>
      </c>
      <c r="F15" s="523"/>
      <c r="G15" s="523">
        <v>64</v>
      </c>
      <c r="H15" s="523">
        <v>46</v>
      </c>
      <c r="I15" s="523">
        <v>18</v>
      </c>
      <c r="J15" s="523">
        <v>3</v>
      </c>
      <c r="K15" s="523">
        <v>9</v>
      </c>
      <c r="L15" s="523">
        <v>5</v>
      </c>
      <c r="M15" s="523">
        <v>1</v>
      </c>
      <c r="N15" s="523"/>
      <c r="O15" s="523"/>
    </row>
    <row r="16" spans="2:15" ht="15.75" thickBot="1" x14ac:dyDescent="0.3">
      <c r="B16" s="529" t="s">
        <v>386</v>
      </c>
      <c r="C16" s="555" t="s">
        <v>476</v>
      </c>
      <c r="D16" s="556"/>
      <c r="E16" s="556"/>
      <c r="F16" s="556"/>
      <c r="G16" s="556"/>
      <c r="H16" s="556"/>
      <c r="I16" s="556"/>
      <c r="J16" s="556"/>
      <c r="K16" s="556"/>
      <c r="L16" s="556"/>
      <c r="M16" s="556"/>
      <c r="N16" s="556"/>
      <c r="O16" s="556"/>
    </row>
    <row r="17" spans="2:15" ht="29.25" customHeight="1" thickBot="1" x14ac:dyDescent="0.3">
      <c r="B17" s="530" t="s">
        <v>388</v>
      </c>
      <c r="C17" s="550" t="s">
        <v>477</v>
      </c>
      <c r="D17" s="550"/>
      <c r="E17" s="557"/>
      <c r="F17" s="557"/>
      <c r="G17" s="557"/>
      <c r="H17" s="557"/>
      <c r="I17" s="557"/>
      <c r="J17" s="144"/>
      <c r="K17" s="144"/>
      <c r="L17" s="144"/>
      <c r="M17" s="144"/>
      <c r="N17" s="144"/>
      <c r="O17" s="144"/>
    </row>
    <row r="18" spans="2:15" x14ac:dyDescent="0.25">
      <c r="B18" s="530" t="s">
        <v>390</v>
      </c>
      <c r="C18" s="552" t="s">
        <v>478</v>
      </c>
      <c r="D18" s="550"/>
      <c r="E18" s="557"/>
      <c r="F18" s="557"/>
      <c r="G18" s="557"/>
      <c r="H18" s="557"/>
      <c r="I18" s="557"/>
      <c r="J18" s="144"/>
      <c r="K18" s="144"/>
      <c r="L18" s="144"/>
      <c r="M18" s="144"/>
      <c r="N18" s="144"/>
      <c r="O18" s="144"/>
    </row>
    <row r="19" spans="2:15" x14ac:dyDescent="0.25">
      <c r="B19" s="530" t="s">
        <v>391</v>
      </c>
      <c r="C19" s="550" t="s">
        <v>479</v>
      </c>
      <c r="D19" s="550"/>
      <c r="E19" s="557"/>
      <c r="F19" s="557"/>
      <c r="G19" s="557"/>
      <c r="H19" s="557"/>
      <c r="I19" s="557"/>
      <c r="J19" s="144"/>
      <c r="K19" s="144"/>
      <c r="L19" s="144"/>
      <c r="M19" s="144"/>
      <c r="N19" s="144"/>
      <c r="O19" s="144"/>
    </row>
    <row r="20" spans="2:15" x14ac:dyDescent="0.25">
      <c r="B20" s="530" t="s">
        <v>392</v>
      </c>
      <c r="C20" s="552" t="s">
        <v>478</v>
      </c>
      <c r="D20" s="550"/>
      <c r="E20" s="557"/>
      <c r="F20" s="557"/>
      <c r="G20" s="557"/>
      <c r="H20" s="557"/>
      <c r="I20" s="557"/>
      <c r="J20" s="144"/>
      <c r="K20" s="144"/>
      <c r="L20" s="144"/>
      <c r="M20" s="144"/>
      <c r="N20" s="144"/>
      <c r="O20" s="144"/>
    </row>
    <row r="21" spans="2:15" x14ac:dyDescent="0.25">
      <c r="B21" s="529" t="s">
        <v>393</v>
      </c>
      <c r="C21" s="555" t="s">
        <v>480</v>
      </c>
      <c r="D21" s="549">
        <v>6840.2604179999998</v>
      </c>
      <c r="E21" s="558">
        <v>6797</v>
      </c>
      <c r="F21" s="558"/>
      <c r="G21" s="558">
        <v>43</v>
      </c>
      <c r="H21" s="558">
        <v>27</v>
      </c>
      <c r="I21" s="558">
        <v>15</v>
      </c>
      <c r="J21" s="559">
        <v>5</v>
      </c>
      <c r="K21" s="559">
        <v>9</v>
      </c>
      <c r="L21" s="559">
        <v>1</v>
      </c>
      <c r="M21" s="144"/>
      <c r="N21" s="144"/>
      <c r="O21" s="144"/>
    </row>
    <row r="22" spans="2:15" x14ac:dyDescent="0.25">
      <c r="B22" s="529" t="s">
        <v>394</v>
      </c>
      <c r="C22" s="555" t="s">
        <v>370</v>
      </c>
      <c r="D22" s="549">
        <v>36</v>
      </c>
      <c r="E22" s="549">
        <v>36</v>
      </c>
      <c r="F22" s="557"/>
      <c r="G22" s="560"/>
      <c r="H22" s="557"/>
      <c r="I22" s="557"/>
      <c r="J22" s="144"/>
      <c r="K22" s="144"/>
      <c r="L22" s="144"/>
      <c r="M22" s="144"/>
      <c r="N22" s="144"/>
      <c r="O22" s="144"/>
    </row>
    <row r="24" spans="2:15" x14ac:dyDescent="0.25">
      <c r="D24" s="451"/>
    </row>
  </sheetData>
  <mergeCells count="2">
    <mergeCell ref="H7:H8"/>
    <mergeCell ref="I7:O7"/>
  </mergeCells>
  <pageMargins left="0.70866141732283472" right="0.70866141732283472" top="0.74803149606299213" bottom="0.74803149606299213" header="0.31496062992125984" footer="0.31496062992125984"/>
  <pageSetup paperSize="9" scale="75" orientation="landscape" r:id="rId1"/>
  <headerFooter>
    <oddHeader>&amp;CDA
Bilag XV</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BA5EF-0BEE-403F-B77A-DAAF89462BA6}">
  <sheetPr>
    <tabColor theme="5" tint="0.39997558519241921"/>
  </sheetPr>
  <dimension ref="B1:F15"/>
  <sheetViews>
    <sheetView showGridLines="0" zoomScaleNormal="100" workbookViewId="0"/>
  </sheetViews>
  <sheetFormatPr defaultColWidth="9.140625" defaultRowHeight="15" x14ac:dyDescent="0.25"/>
  <cols>
    <col min="1" max="1" width="9.140625" style="428"/>
    <col min="2" max="2" width="10.42578125" style="428" customWidth="1"/>
    <col min="3" max="4" width="26.42578125" style="428" customWidth="1"/>
    <col min="5" max="6" width="27" style="428" customWidth="1"/>
    <col min="7" max="16384" width="9.140625" style="428"/>
  </cols>
  <sheetData>
    <row r="1" spans="2:6" x14ac:dyDescent="0.25">
      <c r="B1" s="3" t="s">
        <v>113</v>
      </c>
      <c r="C1" s="3" t="s">
        <v>1176</v>
      </c>
    </row>
    <row r="2" spans="2:6" ht="18.75" x14ac:dyDescent="0.25">
      <c r="B2" s="561" t="s">
        <v>30</v>
      </c>
      <c r="C2" s="449"/>
      <c r="D2" s="449"/>
      <c r="E2" s="449"/>
      <c r="F2" s="449"/>
    </row>
    <row r="3" spans="2:6" ht="16.5" thickBot="1" x14ac:dyDescent="0.3">
      <c r="B3" s="1243"/>
      <c r="C3" s="1243"/>
      <c r="D3" s="48"/>
      <c r="E3" s="450"/>
      <c r="F3" s="450"/>
    </row>
    <row r="4" spans="2:6" ht="15.75" thickBot="1" x14ac:dyDescent="0.3">
      <c r="B4" s="1244"/>
      <c r="C4" s="1244"/>
      <c r="D4" s="534"/>
      <c r="E4" s="977" t="s">
        <v>1692</v>
      </c>
      <c r="F4" s="977" t="s">
        <v>1693</v>
      </c>
    </row>
    <row r="5" spans="2:6" ht="15" customHeight="1" x14ac:dyDescent="0.25">
      <c r="B5" s="1244"/>
      <c r="C5" s="1244"/>
      <c r="D5"/>
      <c r="E5" s="1176" t="s">
        <v>1804</v>
      </c>
      <c r="F5" s="1188"/>
    </row>
    <row r="6" spans="2:6" ht="15.75" thickBot="1" x14ac:dyDescent="0.3">
      <c r="B6" s="1244"/>
      <c r="C6" s="1244"/>
      <c r="D6" s="522"/>
      <c r="E6" s="1219"/>
      <c r="F6" s="1220"/>
    </row>
    <row r="7" spans="2:6" ht="15.75" thickBot="1" x14ac:dyDescent="0.3">
      <c r="B7" s="1242"/>
      <c r="C7" s="1242"/>
      <c r="D7" s="523"/>
      <c r="E7" s="964" t="s">
        <v>1805</v>
      </c>
      <c r="F7" s="929" t="s">
        <v>1806</v>
      </c>
    </row>
    <row r="8" spans="2:6" ht="15.75" thickBot="1" x14ac:dyDescent="0.3">
      <c r="B8" s="973" t="s">
        <v>1789</v>
      </c>
      <c r="C8" s="1240" t="s">
        <v>1790</v>
      </c>
      <c r="D8" s="1241"/>
      <c r="E8" s="940"/>
      <c r="F8" s="940"/>
    </row>
    <row r="9" spans="2:6" ht="15.75" customHeight="1" thickBot="1" x14ac:dyDescent="0.3">
      <c r="B9" s="974" t="s">
        <v>1791</v>
      </c>
      <c r="C9" s="1240" t="s">
        <v>1792</v>
      </c>
      <c r="D9" s="1241"/>
      <c r="E9" s="940"/>
      <c r="F9" s="940"/>
    </row>
    <row r="10" spans="2:6" ht="15.75" thickBot="1" x14ac:dyDescent="0.3">
      <c r="B10" s="975" t="s">
        <v>1793</v>
      </c>
      <c r="C10" s="1236" t="s">
        <v>1794</v>
      </c>
      <c r="D10" s="1237"/>
      <c r="E10" s="940"/>
      <c r="F10" s="940"/>
    </row>
    <row r="11" spans="2:6" ht="15.75" thickBot="1" x14ac:dyDescent="0.3">
      <c r="B11" s="975" t="s">
        <v>1795</v>
      </c>
      <c r="C11" s="1236" t="s">
        <v>1796</v>
      </c>
      <c r="D11" s="1237"/>
      <c r="E11" s="940"/>
      <c r="F11" s="940"/>
    </row>
    <row r="12" spans="2:6" ht="15.75" customHeight="1" thickBot="1" x14ac:dyDescent="0.3">
      <c r="B12" s="975" t="s">
        <v>1797</v>
      </c>
      <c r="C12" s="1236" t="s">
        <v>1798</v>
      </c>
      <c r="D12" s="1237"/>
      <c r="E12" s="940"/>
      <c r="F12" s="940"/>
    </row>
    <row r="13" spans="2:6" ht="15.75" customHeight="1" thickBot="1" x14ac:dyDescent="0.3">
      <c r="B13" s="975" t="s">
        <v>1799</v>
      </c>
      <c r="C13" s="1236" t="s">
        <v>1800</v>
      </c>
      <c r="D13" s="1237"/>
      <c r="E13" s="940"/>
      <c r="F13" s="940"/>
    </row>
    <row r="14" spans="2:6" ht="15.75" thickBot="1" x14ac:dyDescent="0.3">
      <c r="B14" s="975" t="s">
        <v>1801</v>
      </c>
      <c r="C14" s="1236" t="s">
        <v>1802</v>
      </c>
      <c r="D14" s="1237"/>
      <c r="E14" s="940"/>
      <c r="F14" s="940"/>
    </row>
    <row r="15" spans="2:6" ht="15.75" thickBot="1" x14ac:dyDescent="0.3">
      <c r="B15" s="976" t="s">
        <v>1803</v>
      </c>
      <c r="C15" s="1238" t="s">
        <v>1739</v>
      </c>
      <c r="D15" s="1239"/>
      <c r="E15" s="940">
        <v>0</v>
      </c>
      <c r="F15" s="940">
        <v>0</v>
      </c>
    </row>
  </sheetData>
  <mergeCells count="14">
    <mergeCell ref="B7:C7"/>
    <mergeCell ref="B3:C3"/>
    <mergeCell ref="B4:C4"/>
    <mergeCell ref="B5:C5"/>
    <mergeCell ref="E5:F6"/>
    <mergeCell ref="B6:C6"/>
    <mergeCell ref="C14:D14"/>
    <mergeCell ref="C15:D15"/>
    <mergeCell ref="C8:D8"/>
    <mergeCell ref="C9:D9"/>
    <mergeCell ref="C10:D10"/>
    <mergeCell ref="C11:D11"/>
    <mergeCell ref="C12:D12"/>
    <mergeCell ref="C13:D13"/>
  </mergeCells>
  <pageMargins left="0.70866141732283472" right="0.70866141732283472" top="0.74803149606299213" bottom="0.74803149606299213" header="0.31496062992125984" footer="0.31496062992125984"/>
  <pageSetup paperSize="9" orientation="landscape" r:id="rId1"/>
  <headerFooter>
    <oddHeader>&amp;CDA
Bilag XV</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ACE7B-91A6-49DF-8550-B10468BD97A3}">
  <sheetPr>
    <tabColor theme="5" tint="0.39997558519241921"/>
    <pageSetUpPr fitToPage="1"/>
  </sheetPr>
  <dimension ref="B1:Y15"/>
  <sheetViews>
    <sheetView showGridLines="0" zoomScaleNormal="100" workbookViewId="0"/>
  </sheetViews>
  <sheetFormatPr defaultColWidth="9.140625" defaultRowHeight="15" x14ac:dyDescent="0.25"/>
  <cols>
    <col min="1" max="1" width="9.140625" style="428"/>
    <col min="2" max="2" width="12.5703125" style="428" customWidth="1"/>
    <col min="3" max="3" width="23.42578125" style="428" customWidth="1"/>
    <col min="4" max="5" width="9.140625" style="428"/>
    <col min="6" max="6" width="15.28515625" style="428" customWidth="1"/>
    <col min="7" max="13" width="9.140625" style="428"/>
    <col min="14" max="14" width="15.28515625" style="428" customWidth="1"/>
    <col min="15" max="20" width="9.140625" style="428"/>
    <col min="21" max="21" width="15.28515625" style="428" customWidth="1"/>
    <col min="22" max="24" width="9.140625" style="428"/>
    <col min="25" max="25" width="22.42578125" style="428" customWidth="1"/>
    <col min="26" max="16384" width="9.140625" style="428"/>
  </cols>
  <sheetData>
    <row r="1" spans="2:25" x14ac:dyDescent="0.25">
      <c r="B1" s="3" t="s">
        <v>113</v>
      </c>
      <c r="C1" s="3" t="s">
        <v>5</v>
      </c>
    </row>
    <row r="2" spans="2:25" ht="18.75" x14ac:dyDescent="0.25">
      <c r="B2" s="561" t="s">
        <v>31</v>
      </c>
      <c r="C2" s="449"/>
      <c r="D2" s="449"/>
      <c r="E2" s="449"/>
      <c r="F2" s="449"/>
      <c r="G2" s="449"/>
      <c r="H2" s="449"/>
      <c r="I2" s="449"/>
      <c r="J2" s="449"/>
      <c r="K2" s="449"/>
      <c r="L2" s="449"/>
      <c r="M2" s="449"/>
      <c r="N2" s="449"/>
      <c r="O2" s="449"/>
      <c r="P2" s="449"/>
      <c r="Q2" s="449"/>
      <c r="R2" s="449"/>
      <c r="S2" s="449"/>
      <c r="T2" s="449"/>
      <c r="U2" s="449"/>
      <c r="V2" s="449"/>
      <c r="W2" s="449"/>
      <c r="X2" s="449"/>
      <c r="Y2" s="449"/>
    </row>
    <row r="3" spans="2:25" ht="16.5" thickBot="1" x14ac:dyDescent="0.3">
      <c r="B3" s="136"/>
      <c r="C3" s="136"/>
      <c r="D3" s="147"/>
      <c r="E3" s="1215"/>
      <c r="F3" s="1215"/>
      <c r="G3" s="1215"/>
      <c r="H3" s="147"/>
      <c r="I3" s="1215"/>
      <c r="J3" s="1215"/>
      <c r="K3" s="1215"/>
      <c r="L3" s="147"/>
      <c r="M3" s="1215"/>
      <c r="N3" s="1215"/>
      <c r="O3" s="1215"/>
      <c r="P3" s="1215"/>
      <c r="Q3" s="1215"/>
      <c r="R3" s="1215"/>
      <c r="S3" s="1215"/>
      <c r="T3" s="147"/>
      <c r="U3" s="1215"/>
      <c r="V3" s="1215"/>
      <c r="W3" s="147"/>
      <c r="X3" s="1215"/>
      <c r="Y3" s="1215"/>
    </row>
    <row r="4" spans="2:25" ht="15.75" thickBot="1" x14ac:dyDescent="0.3">
      <c r="B4" s="44"/>
      <c r="C4" s="44"/>
      <c r="D4" s="1266" t="s">
        <v>114</v>
      </c>
      <c r="E4" s="1267"/>
      <c r="F4" s="519" t="s">
        <v>115</v>
      </c>
      <c r="G4" s="1266" t="s">
        <v>116</v>
      </c>
      <c r="H4" s="1268"/>
      <c r="I4" s="1267"/>
      <c r="J4" s="519" t="s">
        <v>127</v>
      </c>
      <c r="K4" s="1266" t="s">
        <v>128</v>
      </c>
      <c r="L4" s="1267"/>
      <c r="M4" s="1266" t="s">
        <v>129</v>
      </c>
      <c r="N4" s="1267"/>
      <c r="O4" s="1266" t="s">
        <v>130</v>
      </c>
      <c r="P4" s="1268"/>
      <c r="Q4" s="1267"/>
      <c r="R4" s="520" t="s">
        <v>210</v>
      </c>
      <c r="S4" s="1266" t="s">
        <v>328</v>
      </c>
      <c r="T4" s="1267"/>
      <c r="U4" s="520" t="s">
        <v>329</v>
      </c>
      <c r="V4" s="1266" t="s">
        <v>330</v>
      </c>
      <c r="W4" s="1267"/>
      <c r="X4" s="1266" t="s">
        <v>331</v>
      </c>
      <c r="Y4" s="1267"/>
    </row>
    <row r="5" spans="2:25" ht="15.75" thickBot="1" x14ac:dyDescent="0.3">
      <c r="B5"/>
      <c r="C5"/>
      <c r="D5" s="1251" t="s">
        <v>488</v>
      </c>
      <c r="E5" s="1252"/>
      <c r="F5" s="1253"/>
      <c r="G5" s="1257" t="s">
        <v>489</v>
      </c>
      <c r="H5" s="1258"/>
      <c r="I5" s="1258"/>
      <c r="J5" s="1258"/>
      <c r="K5" s="1258"/>
      <c r="L5" s="1258"/>
      <c r="M5" s="1258"/>
      <c r="N5" s="1258"/>
      <c r="O5" s="1259"/>
      <c r="P5" s="1259"/>
      <c r="Q5" s="1259"/>
      <c r="R5" s="521"/>
      <c r="S5" s="1259"/>
      <c r="T5" s="1259"/>
      <c r="U5" s="521"/>
      <c r="V5" s="1259"/>
      <c r="W5" s="1259"/>
      <c r="X5" s="1259"/>
      <c r="Y5" s="1260"/>
    </row>
    <row r="6" spans="2:25" ht="15.75" thickBot="1" x14ac:dyDescent="0.3">
      <c r="B6"/>
      <c r="C6" s="522"/>
      <c r="D6" s="1254"/>
      <c r="E6" s="1255"/>
      <c r="F6" s="1256"/>
      <c r="G6" s="1261"/>
      <c r="H6" s="1262"/>
      <c r="I6" s="1262"/>
      <c r="J6" s="1263"/>
      <c r="K6" s="1161" t="s">
        <v>490</v>
      </c>
      <c r="L6" s="1162"/>
      <c r="M6" s="1162"/>
      <c r="N6" s="1264"/>
      <c r="O6" s="1265" t="s">
        <v>491</v>
      </c>
      <c r="P6" s="1162"/>
      <c r="Q6" s="1162"/>
      <c r="R6" s="1264"/>
      <c r="S6" s="1265" t="s">
        <v>492</v>
      </c>
      <c r="T6" s="1162"/>
      <c r="U6" s="1264"/>
      <c r="V6" s="1265" t="s">
        <v>493</v>
      </c>
      <c r="W6" s="1162"/>
      <c r="X6" s="1162"/>
      <c r="Y6" s="1264"/>
    </row>
    <row r="7" spans="2:25" ht="45.75" thickBot="1" x14ac:dyDescent="0.3">
      <c r="B7"/>
      <c r="C7" s="523"/>
      <c r="D7" s="1161" t="s">
        <v>439</v>
      </c>
      <c r="E7" s="1163"/>
      <c r="F7" s="524" t="s">
        <v>482</v>
      </c>
      <c r="G7" s="1161" t="s">
        <v>481</v>
      </c>
      <c r="H7" s="1163"/>
      <c r="I7" s="1161" t="s">
        <v>482</v>
      </c>
      <c r="J7" s="1163"/>
      <c r="K7" s="1161" t="s">
        <v>481</v>
      </c>
      <c r="L7" s="1162"/>
      <c r="M7" s="1163"/>
      <c r="N7" s="525" t="s">
        <v>482</v>
      </c>
      <c r="O7" s="1161" t="s">
        <v>481</v>
      </c>
      <c r="P7" s="1163"/>
      <c r="Q7" s="1161" t="s">
        <v>482</v>
      </c>
      <c r="R7" s="1163"/>
      <c r="S7" s="1161" t="s">
        <v>481</v>
      </c>
      <c r="T7" s="1163"/>
      <c r="U7" s="525" t="s">
        <v>482</v>
      </c>
      <c r="V7" s="1161" t="s">
        <v>481</v>
      </c>
      <c r="W7" s="1162"/>
      <c r="X7" s="1163"/>
      <c r="Y7" s="519" t="s">
        <v>482</v>
      </c>
    </row>
    <row r="8" spans="2:25" ht="70.5" customHeight="1" thickBot="1" x14ac:dyDescent="0.3">
      <c r="B8" s="526" t="s">
        <v>348</v>
      </c>
      <c r="C8" s="523" t="s">
        <v>494</v>
      </c>
      <c r="D8" s="1245"/>
      <c r="E8" s="1246"/>
      <c r="F8" s="523"/>
      <c r="G8" s="1245"/>
      <c r="H8" s="1246"/>
      <c r="I8" s="1245"/>
      <c r="J8" s="1246"/>
      <c r="K8" s="1248"/>
      <c r="L8" s="1250"/>
      <c r="M8" s="1249"/>
      <c r="N8" s="527"/>
      <c r="O8" s="1248"/>
      <c r="P8" s="1249"/>
      <c r="Q8" s="1248"/>
      <c r="R8" s="1249"/>
      <c r="S8" s="1248"/>
      <c r="T8" s="1249"/>
      <c r="U8" s="527"/>
      <c r="V8" s="1248"/>
      <c r="W8" s="1250"/>
      <c r="X8" s="1249"/>
      <c r="Y8" s="528"/>
    </row>
    <row r="9" spans="2:25" ht="81" customHeight="1" thickBot="1" x14ac:dyDescent="0.3">
      <c r="B9" s="529" t="s">
        <v>354</v>
      </c>
      <c r="C9" s="523" t="s">
        <v>495</v>
      </c>
      <c r="D9" s="1245">
        <v>23.6</v>
      </c>
      <c r="E9" s="1246"/>
      <c r="F9" s="523">
        <v>-23.6</v>
      </c>
      <c r="G9" s="1245">
        <v>23.6</v>
      </c>
      <c r="H9" s="1246"/>
      <c r="I9" s="1245">
        <v>-23.6</v>
      </c>
      <c r="J9" s="1246"/>
      <c r="K9" s="1245">
        <v>23.6</v>
      </c>
      <c r="L9" s="1247"/>
      <c r="M9" s="1246"/>
      <c r="N9" s="523"/>
      <c r="O9" s="1245"/>
      <c r="P9" s="1246"/>
      <c r="Q9" s="1245"/>
      <c r="R9" s="1246"/>
      <c r="S9" s="1245"/>
      <c r="T9" s="1246"/>
      <c r="U9" s="523"/>
      <c r="V9" s="1245">
        <v>23.6</v>
      </c>
      <c r="W9" s="1247"/>
      <c r="X9" s="1246"/>
      <c r="Y9" s="523">
        <v>-23.6</v>
      </c>
    </row>
    <row r="10" spans="2:25" ht="42.75" customHeight="1" thickBot="1" x14ac:dyDescent="0.3">
      <c r="B10" s="530" t="s">
        <v>376</v>
      </c>
      <c r="C10" s="531" t="s">
        <v>483</v>
      </c>
      <c r="D10" s="1245"/>
      <c r="E10" s="1246"/>
      <c r="F10" s="523"/>
      <c r="G10" s="1245"/>
      <c r="H10" s="1246"/>
      <c r="I10" s="1245"/>
      <c r="J10" s="1246"/>
      <c r="K10" s="1245"/>
      <c r="L10" s="1247"/>
      <c r="M10" s="1246"/>
      <c r="N10" s="523"/>
      <c r="O10" s="1245"/>
      <c r="P10" s="1246"/>
      <c r="Q10" s="1245"/>
      <c r="R10" s="1246"/>
      <c r="S10" s="1245"/>
      <c r="T10" s="1246"/>
      <c r="U10" s="523"/>
      <c r="V10" s="1245"/>
      <c r="W10" s="1247"/>
      <c r="X10" s="1246"/>
      <c r="Y10" s="523"/>
    </row>
    <row r="11" spans="2:25" ht="42.75" customHeight="1" thickBot="1" x14ac:dyDescent="0.3">
      <c r="B11" s="530" t="s">
        <v>378</v>
      </c>
      <c r="C11" s="531" t="s">
        <v>484</v>
      </c>
      <c r="D11" s="1245">
        <v>23.6</v>
      </c>
      <c r="E11" s="1246"/>
      <c r="F11" s="523">
        <v>-23.6</v>
      </c>
      <c r="G11" s="1245">
        <v>23.6</v>
      </c>
      <c r="H11" s="1246"/>
      <c r="I11" s="1245">
        <v>-23.6</v>
      </c>
      <c r="J11" s="1246"/>
      <c r="K11" s="1245">
        <v>23.6</v>
      </c>
      <c r="L11" s="1247"/>
      <c r="M11" s="1246"/>
      <c r="N11" s="523"/>
      <c r="O11" s="1245"/>
      <c r="P11" s="1246"/>
      <c r="Q11" s="1245"/>
      <c r="R11" s="1246"/>
      <c r="S11" s="1245"/>
      <c r="T11" s="1246"/>
      <c r="U11" s="523"/>
      <c r="V11" s="1245">
        <v>23.6</v>
      </c>
      <c r="W11" s="1247"/>
      <c r="X11" s="1246"/>
      <c r="Y11" s="523">
        <v>-23.6</v>
      </c>
    </row>
    <row r="12" spans="2:25" ht="42.75" customHeight="1" thickBot="1" x14ac:dyDescent="0.3">
      <c r="B12" s="530" t="s">
        <v>380</v>
      </c>
      <c r="C12" s="531" t="s">
        <v>485</v>
      </c>
      <c r="D12" s="1245"/>
      <c r="E12" s="1246"/>
      <c r="F12" s="523"/>
      <c r="G12" s="1245"/>
      <c r="H12" s="1246"/>
      <c r="I12" s="1245"/>
      <c r="J12" s="1246"/>
      <c r="K12" s="1245"/>
      <c r="L12" s="1247"/>
      <c r="M12" s="1246"/>
      <c r="N12" s="523"/>
      <c r="O12" s="1245"/>
      <c r="P12" s="1246"/>
      <c r="Q12" s="1245"/>
      <c r="R12" s="1246"/>
      <c r="S12" s="1245"/>
      <c r="T12" s="1246"/>
      <c r="U12" s="523"/>
      <c r="V12" s="1245"/>
      <c r="W12" s="1247"/>
      <c r="X12" s="1246"/>
      <c r="Y12" s="523"/>
    </row>
    <row r="13" spans="2:25" ht="42.75" customHeight="1" thickBot="1" x14ac:dyDescent="0.3">
      <c r="B13" s="530" t="s">
        <v>382</v>
      </c>
      <c r="C13" s="531" t="s">
        <v>486</v>
      </c>
      <c r="D13" s="1245"/>
      <c r="E13" s="1246"/>
      <c r="F13" s="523"/>
      <c r="G13" s="1245"/>
      <c r="H13" s="1246"/>
      <c r="I13" s="1245"/>
      <c r="J13" s="1246"/>
      <c r="K13" s="1245"/>
      <c r="L13" s="1247"/>
      <c r="M13" s="1246"/>
      <c r="N13" s="523"/>
      <c r="O13" s="1245"/>
      <c r="P13" s="1246"/>
      <c r="Q13" s="1245"/>
      <c r="R13" s="1246"/>
      <c r="S13" s="1245"/>
      <c r="T13" s="1246"/>
      <c r="U13" s="523"/>
      <c r="V13" s="1245"/>
      <c r="W13" s="1247"/>
      <c r="X13" s="1246"/>
      <c r="Y13" s="523"/>
    </row>
    <row r="14" spans="2:25" ht="42.75" customHeight="1" thickBot="1" x14ac:dyDescent="0.3">
      <c r="B14" s="530" t="s">
        <v>384</v>
      </c>
      <c r="C14" s="531" t="s">
        <v>487</v>
      </c>
      <c r="D14" s="1245"/>
      <c r="E14" s="1246"/>
      <c r="F14" s="523"/>
      <c r="G14" s="1245"/>
      <c r="H14" s="1246"/>
      <c r="I14" s="1245"/>
      <c r="J14" s="1246"/>
      <c r="K14" s="1245"/>
      <c r="L14" s="1247"/>
      <c r="M14" s="1246"/>
      <c r="N14" s="523"/>
      <c r="O14" s="1245"/>
      <c r="P14" s="1246"/>
      <c r="Q14" s="1245"/>
      <c r="R14" s="1246"/>
      <c r="S14" s="1245"/>
      <c r="T14" s="1246"/>
      <c r="U14" s="523"/>
      <c r="V14" s="1245"/>
      <c r="W14" s="1247"/>
      <c r="X14" s="1246"/>
      <c r="Y14" s="523"/>
    </row>
    <row r="15" spans="2:25" ht="15.75" thickBot="1" x14ac:dyDescent="0.3">
      <c r="B15" s="532" t="s">
        <v>386</v>
      </c>
      <c r="C15" s="533" t="s">
        <v>120</v>
      </c>
      <c r="D15" s="1245">
        <v>23.6</v>
      </c>
      <c r="E15" s="1246"/>
      <c r="F15" s="523">
        <v>-23.6</v>
      </c>
      <c r="G15" s="1245">
        <v>23.6</v>
      </c>
      <c r="H15" s="1246"/>
      <c r="I15" s="1245">
        <v>-23.6</v>
      </c>
      <c r="J15" s="1246"/>
      <c r="K15" s="1245">
        <v>23.6</v>
      </c>
      <c r="L15" s="1247"/>
      <c r="M15" s="1246"/>
      <c r="N15" s="523"/>
      <c r="O15" s="1245"/>
      <c r="P15" s="1246"/>
      <c r="Q15" s="1245"/>
      <c r="R15" s="1246"/>
      <c r="S15" s="1245"/>
      <c r="T15" s="1246"/>
      <c r="U15" s="523"/>
      <c r="V15" s="1245">
        <v>23.6</v>
      </c>
      <c r="W15" s="1247"/>
      <c r="X15" s="1246"/>
      <c r="Y15" s="523">
        <v>-23.6</v>
      </c>
    </row>
  </sheetData>
  <mergeCells count="99">
    <mergeCell ref="D4:E4"/>
    <mergeCell ref="G4:I4"/>
    <mergeCell ref="K4:L4"/>
    <mergeCell ref="M4:N4"/>
    <mergeCell ref="O4:Q4"/>
    <mergeCell ref="E3:G3"/>
    <mergeCell ref="I3:K3"/>
    <mergeCell ref="M3:O3"/>
    <mergeCell ref="P3:Q3"/>
    <mergeCell ref="R3:S3"/>
    <mergeCell ref="K6:N6"/>
    <mergeCell ref="O6:R6"/>
    <mergeCell ref="X3:Y3"/>
    <mergeCell ref="S4:T4"/>
    <mergeCell ref="V4:W4"/>
    <mergeCell ref="X4:Y4"/>
    <mergeCell ref="U3:V3"/>
    <mergeCell ref="S6:U6"/>
    <mergeCell ref="V6:Y6"/>
    <mergeCell ref="Q7:R7"/>
    <mergeCell ref="S7:T7"/>
    <mergeCell ref="V7:X7"/>
    <mergeCell ref="D5:F6"/>
    <mergeCell ref="G5:N5"/>
    <mergeCell ref="O5:Q5"/>
    <mergeCell ref="S5:T5"/>
    <mergeCell ref="V5:W5"/>
    <mergeCell ref="X5:Y5"/>
    <mergeCell ref="D7:E7"/>
    <mergeCell ref="G7:H7"/>
    <mergeCell ref="I7:J7"/>
    <mergeCell ref="K7:M7"/>
    <mergeCell ref="O7:P7"/>
    <mergeCell ref="G6:H6"/>
    <mergeCell ref="I6:J6"/>
    <mergeCell ref="S8:T8"/>
    <mergeCell ref="V8:X8"/>
    <mergeCell ref="D9:E9"/>
    <mergeCell ref="G9:H9"/>
    <mergeCell ref="I9:J9"/>
    <mergeCell ref="K9:M9"/>
    <mergeCell ref="O9:P9"/>
    <mergeCell ref="Q9:R9"/>
    <mergeCell ref="S9:T9"/>
    <mergeCell ref="V9:X9"/>
    <mergeCell ref="D8:E8"/>
    <mergeCell ref="G8:H8"/>
    <mergeCell ref="I8:J8"/>
    <mergeCell ref="K8:M8"/>
    <mergeCell ref="O8:P8"/>
    <mergeCell ref="Q8:R8"/>
    <mergeCell ref="S10:T10"/>
    <mergeCell ref="V10:X10"/>
    <mergeCell ref="D11:E11"/>
    <mergeCell ref="G11:H11"/>
    <mergeCell ref="I11:J11"/>
    <mergeCell ref="K11:M11"/>
    <mergeCell ref="O11:P11"/>
    <mergeCell ref="Q11:R11"/>
    <mergeCell ref="S11:T11"/>
    <mergeCell ref="V11:X11"/>
    <mergeCell ref="D10:E10"/>
    <mergeCell ref="G10:H10"/>
    <mergeCell ref="I10:J10"/>
    <mergeCell ref="K10:M10"/>
    <mergeCell ref="O10:P10"/>
    <mergeCell ref="Q10:R10"/>
    <mergeCell ref="S12:T12"/>
    <mergeCell ref="V12:X12"/>
    <mergeCell ref="D13:E13"/>
    <mergeCell ref="G13:H13"/>
    <mergeCell ref="I13:J13"/>
    <mergeCell ref="K13:M13"/>
    <mergeCell ref="O13:P13"/>
    <mergeCell ref="Q13:R13"/>
    <mergeCell ref="S13:T13"/>
    <mergeCell ref="V13:X13"/>
    <mergeCell ref="D12:E12"/>
    <mergeCell ref="G12:H12"/>
    <mergeCell ref="I12:J12"/>
    <mergeCell ref="K12:M12"/>
    <mergeCell ref="O12:P12"/>
    <mergeCell ref="Q12:R12"/>
    <mergeCell ref="S14:T14"/>
    <mergeCell ref="V14:X14"/>
    <mergeCell ref="D15:E15"/>
    <mergeCell ref="G15:H15"/>
    <mergeCell ref="I15:J15"/>
    <mergeCell ref="K15:M15"/>
    <mergeCell ref="O15:P15"/>
    <mergeCell ref="Q15:R15"/>
    <mergeCell ref="S15:T15"/>
    <mergeCell ref="V15:X15"/>
    <mergeCell ref="D14:E14"/>
    <mergeCell ref="G14:H14"/>
    <mergeCell ref="I14:J14"/>
    <mergeCell ref="K14:M14"/>
    <mergeCell ref="O14:P14"/>
    <mergeCell ref="Q14:R14"/>
  </mergeCells>
  <pageMargins left="0.70866141732283472" right="0.70866141732283472" top="0.74803149606299213" bottom="0.74803149606299213" header="0.31496062992125984" footer="0.31496062992125984"/>
  <pageSetup paperSize="9" scale="48" orientation="landscape" r:id="rId1"/>
  <headerFooter>
    <oddHeader>&amp;CDA
Bilag XV</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1F0EB-217A-4924-98D2-1ED456E8631B}">
  <sheetPr>
    <tabColor theme="4" tint="0.39997558519241921"/>
    <pageSetUpPr autoPageBreaks="0" fitToPage="1"/>
  </sheetPr>
  <dimension ref="A1:J17"/>
  <sheetViews>
    <sheetView showGridLines="0" zoomScaleNormal="100" zoomScaleSheetLayoutView="100" zoomScalePageLayoutView="80" workbookViewId="0"/>
  </sheetViews>
  <sheetFormatPr defaultColWidth="9.140625" defaultRowHeight="15" x14ac:dyDescent="0.25"/>
  <cols>
    <col min="1" max="1" width="9.140625" style="428"/>
    <col min="2" max="2" width="10.85546875" style="428" customWidth="1"/>
    <col min="3" max="3" width="55" style="428" customWidth="1"/>
    <col min="4" max="4" width="19.140625" style="428" customWidth="1"/>
    <col min="5" max="5" width="27" style="428" customWidth="1"/>
    <col min="6" max="6" width="23.85546875" style="428" customWidth="1"/>
    <col min="7" max="7" width="21.140625" style="428" customWidth="1"/>
    <col min="8" max="8" width="28.140625" style="428" customWidth="1"/>
    <col min="9" max="16384" width="9.140625" style="428"/>
  </cols>
  <sheetData>
    <row r="1" spans="1:10" x14ac:dyDescent="0.25">
      <c r="B1" s="3" t="s">
        <v>113</v>
      </c>
      <c r="C1" s="3" t="s">
        <v>1176</v>
      </c>
      <c r="E1" s="445"/>
      <c r="F1" s="445"/>
      <c r="G1" s="445"/>
      <c r="H1" s="445"/>
      <c r="I1" s="445"/>
      <c r="J1" s="434"/>
    </row>
    <row r="2" spans="1:10" ht="21" customHeight="1" x14ac:dyDescent="0.3">
      <c r="A2" s="446"/>
      <c r="B2" s="661" t="s">
        <v>32</v>
      </c>
      <c r="C2" s="660"/>
      <c r="D2" s="660"/>
      <c r="E2" s="660"/>
      <c r="F2" s="660"/>
      <c r="G2" s="660"/>
      <c r="H2" s="660"/>
      <c r="J2" s="434"/>
    </row>
    <row r="6" spans="1:10" customFormat="1" ht="32.25" customHeight="1" x14ac:dyDescent="0.25">
      <c r="C6" s="978"/>
      <c r="D6" s="979" t="s">
        <v>1807</v>
      </c>
      <c r="E6" s="980" t="s">
        <v>1808</v>
      </c>
      <c r="F6" s="981"/>
      <c r="G6" s="981"/>
      <c r="H6" s="982"/>
      <c r="I6" s="149"/>
      <c r="J6" s="149"/>
    </row>
    <row r="7" spans="1:10" customFormat="1" ht="32.25" customHeight="1" x14ac:dyDescent="0.25">
      <c r="C7" s="978"/>
      <c r="D7" s="983"/>
      <c r="E7" s="984"/>
      <c r="F7" s="979" t="s">
        <v>1809</v>
      </c>
      <c r="G7" s="980" t="s">
        <v>1810</v>
      </c>
      <c r="H7" s="985"/>
      <c r="I7" s="149"/>
      <c r="J7" s="149"/>
    </row>
    <row r="8" spans="1:10" customFormat="1" ht="32.25" customHeight="1" x14ac:dyDescent="0.25">
      <c r="C8" s="978"/>
      <c r="D8" s="986"/>
      <c r="E8" s="987"/>
      <c r="F8" s="986"/>
      <c r="G8" s="987"/>
      <c r="H8" s="979" t="s">
        <v>1811</v>
      </c>
      <c r="I8" s="149"/>
      <c r="J8" s="149"/>
    </row>
    <row r="9" spans="1:10" customFormat="1" ht="14.25" customHeight="1" x14ac:dyDescent="0.25">
      <c r="C9" s="978"/>
      <c r="D9" s="988" t="s">
        <v>1812</v>
      </c>
      <c r="E9" s="989" t="s">
        <v>1813</v>
      </c>
      <c r="F9" s="988" t="s">
        <v>1814</v>
      </c>
      <c r="G9" s="989" t="s">
        <v>1815</v>
      </c>
      <c r="H9" s="988" t="s">
        <v>1816</v>
      </c>
      <c r="I9" s="149"/>
      <c r="J9" s="149"/>
    </row>
    <row r="10" spans="1:10" customFormat="1" ht="11.25" customHeight="1" x14ac:dyDescent="0.25">
      <c r="B10" s="988">
        <v>1</v>
      </c>
      <c r="C10" s="990" t="s">
        <v>1817</v>
      </c>
      <c r="D10" s="988"/>
      <c r="E10" s="991">
        <v>6983.005075</v>
      </c>
      <c r="F10" s="991">
        <v>6983.005075</v>
      </c>
      <c r="G10" s="988" t="s">
        <v>1818</v>
      </c>
      <c r="H10" s="992"/>
      <c r="I10" s="149"/>
      <c r="J10" s="149"/>
    </row>
    <row r="11" spans="1:10" customFormat="1" ht="11.25" customHeight="1" x14ac:dyDescent="0.25">
      <c r="B11" s="988">
        <v>2</v>
      </c>
      <c r="C11" s="990" t="s">
        <v>1819</v>
      </c>
      <c r="D11" s="988"/>
      <c r="E11" s="988"/>
      <c r="F11" s="988"/>
      <c r="G11" s="988"/>
      <c r="H11" s="993" t="s">
        <v>1820</v>
      </c>
      <c r="I11" s="149"/>
      <c r="J11" s="149"/>
    </row>
    <row r="12" spans="1:10" customFormat="1" ht="12" customHeight="1" x14ac:dyDescent="0.25">
      <c r="B12" s="988">
        <v>3</v>
      </c>
      <c r="C12" s="990" t="s">
        <v>1821</v>
      </c>
      <c r="D12" s="988"/>
      <c r="E12" s="991">
        <v>6983.005075</v>
      </c>
      <c r="F12" s="991">
        <v>6983.005075</v>
      </c>
      <c r="G12" s="17"/>
      <c r="H12" s="992"/>
      <c r="I12" s="149"/>
      <c r="J12" s="149"/>
    </row>
    <row r="13" spans="1:10" customFormat="1" ht="16.5" x14ac:dyDescent="0.25">
      <c r="B13" s="988">
        <v>4</v>
      </c>
      <c r="C13" s="994" t="s">
        <v>1822</v>
      </c>
      <c r="D13" s="989"/>
      <c r="E13" s="991">
        <v>55.142837999999998</v>
      </c>
      <c r="F13" s="991">
        <v>55.142837999999998</v>
      </c>
      <c r="G13" s="995"/>
      <c r="H13" s="992" t="s">
        <v>1820</v>
      </c>
      <c r="I13" s="149"/>
      <c r="J13" s="149"/>
    </row>
    <row r="14" spans="1:10" customFormat="1" ht="16.5" x14ac:dyDescent="0.25">
      <c r="B14" s="996" t="s">
        <v>1823</v>
      </c>
      <c r="C14" s="994" t="s">
        <v>1824</v>
      </c>
      <c r="D14" s="989"/>
      <c r="E14" s="988"/>
      <c r="F14" s="993"/>
      <c r="G14" s="993"/>
      <c r="H14" s="993"/>
      <c r="I14" s="149"/>
      <c r="J14" s="149"/>
    </row>
    <row r="15" spans="1:10" x14ac:dyDescent="0.25">
      <c r="C15" s="47"/>
    </row>
    <row r="17" spans="3:3" x14ac:dyDescent="0.25">
      <c r="C17"/>
    </row>
  </sheetData>
  <pageMargins left="0.70866141732283472" right="0.70866141732283472" top="0.74803149606299213" bottom="0.74803149606299213" header="0.31496062992125984" footer="0.31496062992125984"/>
  <pageSetup paperSize="9" scale="69" orientation="landscape" r:id="rId1"/>
  <headerFooter>
    <oddHeader>&amp;CDA
Bilag XVII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28C3A-C5CE-4FDD-A9CC-93B8427BFD99}">
  <sheetPr>
    <tabColor theme="5" tint="-0.499984740745262"/>
    <pageSetUpPr fitToPage="1"/>
  </sheetPr>
  <dimension ref="B1:I33"/>
  <sheetViews>
    <sheetView showGridLines="0" zoomScaleNormal="100" workbookViewId="0"/>
  </sheetViews>
  <sheetFormatPr defaultColWidth="9.140625" defaultRowHeight="15" x14ac:dyDescent="0.25"/>
  <cols>
    <col min="1" max="1" width="9.140625" style="428"/>
    <col min="2" max="2" width="11.5703125" style="428" customWidth="1"/>
    <col min="3" max="3" width="69.140625" style="428" customWidth="1"/>
    <col min="4" max="9" width="24.85546875" style="428" customWidth="1"/>
    <col min="10" max="16384" width="9.140625" style="428"/>
  </cols>
  <sheetData>
    <row r="1" spans="2:9" x14ac:dyDescent="0.25">
      <c r="B1" s="428" t="s">
        <v>113</v>
      </c>
      <c r="C1" s="3" t="s">
        <v>1176</v>
      </c>
      <c r="D1"/>
    </row>
    <row r="2" spans="2:9" ht="18.75" x14ac:dyDescent="0.3">
      <c r="B2" s="339" t="s">
        <v>33</v>
      </c>
      <c r="C2" s="340"/>
      <c r="D2" s="340"/>
      <c r="E2" s="340"/>
      <c r="F2" s="340"/>
      <c r="G2" s="340"/>
      <c r="H2" s="340"/>
      <c r="I2" s="340"/>
    </row>
    <row r="5" spans="2:9" customFormat="1" ht="32.25" customHeight="1" x14ac:dyDescent="0.25">
      <c r="B5" s="507"/>
      <c r="C5" s="1269" t="s">
        <v>1825</v>
      </c>
      <c r="D5" s="1270" t="s">
        <v>1826</v>
      </c>
      <c r="E5" s="1269"/>
      <c r="F5" s="1271" t="s">
        <v>1827</v>
      </c>
      <c r="G5" s="1270"/>
      <c r="H5" s="1272" t="s">
        <v>1828</v>
      </c>
      <c r="I5" s="1273"/>
    </row>
    <row r="6" spans="2:9" customFormat="1" ht="30" x14ac:dyDescent="0.25">
      <c r="B6" s="246"/>
      <c r="C6" s="1269"/>
      <c r="D6" s="406" t="s">
        <v>1829</v>
      </c>
      <c r="E6" s="151" t="s">
        <v>1830</v>
      </c>
      <c r="F6" s="406" t="s">
        <v>1829</v>
      </c>
      <c r="G6" s="151" t="s">
        <v>1830</v>
      </c>
      <c r="H6" s="408" t="s">
        <v>1831</v>
      </c>
      <c r="I6" s="408" t="s">
        <v>1832</v>
      </c>
    </row>
    <row r="7" spans="2:9" customFormat="1" x14ac:dyDescent="0.25">
      <c r="B7" s="246"/>
      <c r="C7" s="1269"/>
      <c r="D7" s="508" t="s">
        <v>1177</v>
      </c>
      <c r="E7" s="23" t="s">
        <v>1178</v>
      </c>
      <c r="F7" s="23" t="s">
        <v>1179</v>
      </c>
      <c r="G7" s="23" t="s">
        <v>1180</v>
      </c>
      <c r="H7" s="23" t="s">
        <v>1181</v>
      </c>
      <c r="I7" s="23" t="s">
        <v>1601</v>
      </c>
    </row>
    <row r="8" spans="2:9" customFormat="1" x14ac:dyDescent="0.25">
      <c r="B8" s="997">
        <v>1</v>
      </c>
      <c r="C8" s="998" t="s">
        <v>1833</v>
      </c>
      <c r="D8" s="517">
        <v>3061</v>
      </c>
      <c r="E8" s="518"/>
      <c r="F8" s="518">
        <v>3061</v>
      </c>
      <c r="G8" s="518">
        <v>56.608840000000001</v>
      </c>
      <c r="H8" s="152"/>
      <c r="I8" s="383">
        <v>0</v>
      </c>
    </row>
    <row r="9" spans="2:9" customFormat="1" x14ac:dyDescent="0.25">
      <c r="B9" s="999">
        <v>2</v>
      </c>
      <c r="C9" s="1000" t="s">
        <v>1834</v>
      </c>
      <c r="D9" s="517"/>
      <c r="E9" s="518"/>
      <c r="F9" s="518"/>
      <c r="G9" s="518"/>
      <c r="H9" s="152"/>
      <c r="I9" s="152"/>
    </row>
    <row r="10" spans="2:9" customFormat="1" x14ac:dyDescent="0.25">
      <c r="B10" s="999" t="s">
        <v>1835</v>
      </c>
      <c r="C10" s="1000" t="s">
        <v>1836</v>
      </c>
      <c r="D10" s="517">
        <v>146.352046</v>
      </c>
      <c r="E10" s="518"/>
      <c r="F10" s="518">
        <v>131.61936800000001</v>
      </c>
      <c r="G10" s="518">
        <v>63.275739000000002</v>
      </c>
      <c r="H10" s="152"/>
      <c r="I10" s="383">
        <v>0</v>
      </c>
    </row>
    <row r="11" spans="2:9" customFormat="1" x14ac:dyDescent="0.25">
      <c r="B11" s="999" t="s">
        <v>1837</v>
      </c>
      <c r="C11" s="1000" t="s">
        <v>1838</v>
      </c>
      <c r="D11" s="517"/>
      <c r="E11" s="518"/>
      <c r="F11" s="518"/>
      <c r="G11" s="518"/>
      <c r="H11" s="152"/>
      <c r="I11" s="152"/>
    </row>
    <row r="12" spans="2:9" customFormat="1" x14ac:dyDescent="0.25">
      <c r="B12" s="999">
        <v>3</v>
      </c>
      <c r="C12" s="1000" t="s">
        <v>1839</v>
      </c>
      <c r="D12" s="517"/>
      <c r="E12" s="518"/>
      <c r="F12" s="518"/>
      <c r="G12" s="518"/>
      <c r="H12" s="152"/>
      <c r="I12" s="152"/>
    </row>
    <row r="13" spans="2:9" customFormat="1" x14ac:dyDescent="0.25">
      <c r="B13" s="999" t="s">
        <v>1840</v>
      </c>
      <c r="C13" s="1000" t="s">
        <v>1841</v>
      </c>
      <c r="D13" s="517"/>
      <c r="E13" s="518"/>
      <c r="F13" s="518"/>
      <c r="G13" s="518"/>
      <c r="H13" s="152"/>
      <c r="I13" s="152"/>
    </row>
    <row r="14" spans="2:9" customFormat="1" x14ac:dyDescent="0.25">
      <c r="B14" s="999">
        <v>4</v>
      </c>
      <c r="C14" s="1000" t="s">
        <v>1842</v>
      </c>
      <c r="D14" s="517">
        <v>188.86245880999999</v>
      </c>
      <c r="E14" s="518"/>
      <c r="F14" s="518">
        <v>7051.9829548099997</v>
      </c>
      <c r="G14" s="518">
        <v>135.00866400000001</v>
      </c>
      <c r="H14" s="510">
        <v>2133.8272601829999</v>
      </c>
      <c r="I14" s="383">
        <v>0.29690131467501457</v>
      </c>
    </row>
    <row r="15" spans="2:9" customFormat="1" x14ac:dyDescent="0.25">
      <c r="B15" s="999">
        <v>5</v>
      </c>
      <c r="C15" s="1000" t="s">
        <v>1843</v>
      </c>
      <c r="D15" s="517"/>
      <c r="E15" s="518">
        <v>1726.2060429999999</v>
      </c>
      <c r="F15" s="518"/>
      <c r="G15" s="518">
        <v>690.48241719999999</v>
      </c>
      <c r="H15" s="510">
        <v>69.048241719999993</v>
      </c>
      <c r="I15" s="383">
        <v>9.9999999999999992E-2</v>
      </c>
    </row>
    <row r="16" spans="2:9" customFormat="1" x14ac:dyDescent="0.25">
      <c r="B16" s="999">
        <v>6</v>
      </c>
      <c r="C16" s="1000" t="s">
        <v>1844</v>
      </c>
      <c r="D16" s="517"/>
      <c r="E16" s="518">
        <v>41.2</v>
      </c>
      <c r="F16" s="518"/>
      <c r="G16" s="518">
        <v>12.4</v>
      </c>
      <c r="H16" s="510">
        <v>10.112674999999999</v>
      </c>
      <c r="I16" s="383">
        <v>0.81553830645161285</v>
      </c>
    </row>
    <row r="17" spans="2:9" customFormat="1" x14ac:dyDescent="0.25">
      <c r="B17" s="999">
        <v>6.1</v>
      </c>
      <c r="C17" s="1000" t="s">
        <v>1845</v>
      </c>
      <c r="D17" s="517"/>
      <c r="E17" s="518"/>
      <c r="F17" s="518"/>
      <c r="G17" s="518"/>
      <c r="H17" s="152"/>
      <c r="I17" s="152"/>
    </row>
    <row r="18" spans="2:9" customFormat="1" x14ac:dyDescent="0.25">
      <c r="B18" s="999">
        <v>7</v>
      </c>
      <c r="C18" s="1001" t="s">
        <v>1846</v>
      </c>
      <c r="D18" s="517"/>
      <c r="E18" s="518"/>
      <c r="F18" s="518"/>
      <c r="G18" s="518"/>
      <c r="H18" s="152"/>
      <c r="I18" s="152"/>
    </row>
    <row r="19" spans="2:9" customFormat="1" x14ac:dyDescent="0.25">
      <c r="B19" s="999" t="s">
        <v>1847</v>
      </c>
      <c r="C19" s="1001" t="s">
        <v>1848</v>
      </c>
      <c r="D19" s="517"/>
      <c r="E19" s="518"/>
      <c r="F19" s="518"/>
      <c r="G19" s="518"/>
      <c r="H19" s="152"/>
      <c r="I19" s="152"/>
    </row>
    <row r="20" spans="2:9" customFormat="1" x14ac:dyDescent="0.25">
      <c r="B20" s="999" t="s">
        <v>1849</v>
      </c>
      <c r="C20" s="1001" t="s">
        <v>1850</v>
      </c>
      <c r="D20" s="517"/>
      <c r="E20" s="518"/>
      <c r="F20" s="518"/>
      <c r="G20" s="518"/>
      <c r="H20" s="152"/>
      <c r="I20" s="152"/>
    </row>
    <row r="21" spans="2:9" customFormat="1" x14ac:dyDescent="0.25">
      <c r="B21" s="999">
        <v>8</v>
      </c>
      <c r="C21" s="1000" t="s">
        <v>1851</v>
      </c>
      <c r="D21" s="517"/>
      <c r="E21" s="518"/>
      <c r="F21" s="518"/>
      <c r="G21" s="518"/>
      <c r="H21" s="152"/>
      <c r="I21" s="152"/>
    </row>
    <row r="22" spans="2:9" customFormat="1" x14ac:dyDescent="0.25">
      <c r="B22" s="999">
        <v>9</v>
      </c>
      <c r="C22" s="1000" t="s">
        <v>1852</v>
      </c>
      <c r="D22" s="517"/>
      <c r="E22" s="518"/>
      <c r="F22" s="518"/>
      <c r="G22" s="518"/>
      <c r="H22" s="152"/>
      <c r="I22" s="152"/>
    </row>
    <row r="23" spans="2:9" customFormat="1" x14ac:dyDescent="0.25">
      <c r="B23" s="999">
        <v>9.1</v>
      </c>
      <c r="C23" s="1000" t="s">
        <v>1853</v>
      </c>
      <c r="D23" s="517">
        <f>49361.93968477+10017.421297</f>
        <v>59379.360981769998</v>
      </c>
      <c r="E23" s="518">
        <f>1771.830292+1892.080511</f>
        <v>3663.9108029999998</v>
      </c>
      <c r="F23" s="518">
        <f>48282.04751277+8849.223348</f>
        <v>57131.270860769997</v>
      </c>
      <c r="G23" s="518">
        <f>697.180722+730.68494</f>
        <v>1427.8656619999999</v>
      </c>
      <c r="H23" s="510">
        <f>8209.334096954+6771.98387805</f>
        <v>14981.317975004</v>
      </c>
      <c r="I23" s="383">
        <v>0.2558322896236474</v>
      </c>
    </row>
    <row r="24" spans="2:9" customFormat="1" x14ac:dyDescent="0.25">
      <c r="B24" s="999">
        <v>9.1999999999999993</v>
      </c>
      <c r="C24" s="1000" t="s">
        <v>1854</v>
      </c>
      <c r="D24" s="517"/>
      <c r="E24" s="518"/>
      <c r="F24" s="518"/>
      <c r="G24" s="518"/>
      <c r="H24" s="152"/>
      <c r="I24" s="152"/>
    </row>
    <row r="25" spans="2:9" customFormat="1" x14ac:dyDescent="0.25">
      <c r="B25" s="999">
        <v>9.3000000000000007</v>
      </c>
      <c r="C25" s="1000" t="s">
        <v>1855</v>
      </c>
      <c r="D25" s="517">
        <f>45032.5568+5831.940683+3763.156943</f>
        <v>54627.654426000001</v>
      </c>
      <c r="E25" s="518">
        <f>2633.72497+2462.695605+352.18462</f>
        <v>5448.6051950000001</v>
      </c>
      <c r="F25" s="518">
        <f>42085.818112+4284.389865+3378.211493</f>
        <v>49748.419470000001</v>
      </c>
      <c r="G25" s="518">
        <f>1038.6660192+913.216232+134.488554</f>
        <v>2086.3708051999997</v>
      </c>
      <c r="H25" s="510">
        <f>20596.83294072+3959.683091+2504.2523017</f>
        <v>27060.768333419997</v>
      </c>
      <c r="I25" s="383">
        <v>0.52205802685319314</v>
      </c>
    </row>
    <row r="26" spans="2:9" customFormat="1" x14ac:dyDescent="0.25">
      <c r="B26" s="999">
        <v>9.4</v>
      </c>
      <c r="C26" s="1000" t="s">
        <v>1856</v>
      </c>
      <c r="D26" s="517"/>
      <c r="E26" s="518"/>
      <c r="F26" s="518"/>
      <c r="G26" s="518"/>
      <c r="H26" s="152"/>
      <c r="I26" s="152"/>
    </row>
    <row r="27" spans="2:9" customFormat="1" x14ac:dyDescent="0.25">
      <c r="B27" s="999">
        <v>9.5</v>
      </c>
      <c r="C27" s="1000" t="s">
        <v>1857</v>
      </c>
      <c r="D27" s="517"/>
      <c r="E27" s="518"/>
      <c r="F27" s="518"/>
      <c r="G27" s="518"/>
      <c r="H27" s="152"/>
      <c r="I27" s="152"/>
    </row>
    <row r="28" spans="2:9" customFormat="1" x14ac:dyDescent="0.25">
      <c r="B28" s="999">
        <v>10</v>
      </c>
      <c r="C28" s="1000" t="s">
        <v>1858</v>
      </c>
      <c r="D28" s="517">
        <v>723.50944000000004</v>
      </c>
      <c r="E28" s="518">
        <v>19.844999999999999</v>
      </c>
      <c r="F28" s="518">
        <v>627.21652900000004</v>
      </c>
      <c r="G28" s="518">
        <v>7.7792399999999997</v>
      </c>
      <c r="H28" s="510">
        <v>634.995769</v>
      </c>
      <c r="I28" s="383">
        <v>1</v>
      </c>
    </row>
    <row r="29" spans="2:9" customFormat="1" x14ac:dyDescent="0.25">
      <c r="B29" s="999" t="s">
        <v>1859</v>
      </c>
      <c r="C29" s="1000" t="s">
        <v>1860</v>
      </c>
      <c r="D29" s="517"/>
      <c r="E29" s="518"/>
      <c r="F29" s="518"/>
      <c r="G29" s="518"/>
      <c r="H29" s="152"/>
      <c r="I29" s="152"/>
    </row>
    <row r="30" spans="2:9" customFormat="1" x14ac:dyDescent="0.25">
      <c r="B30" s="999" t="s">
        <v>1861</v>
      </c>
      <c r="C30" s="1000" t="s">
        <v>1862</v>
      </c>
      <c r="D30" s="517"/>
      <c r="E30" s="518"/>
      <c r="F30" s="518"/>
      <c r="G30" s="518"/>
      <c r="H30" s="152"/>
      <c r="I30" s="152"/>
    </row>
    <row r="31" spans="2:9" customFormat="1" x14ac:dyDescent="0.25">
      <c r="B31" s="999" t="s">
        <v>1863</v>
      </c>
      <c r="C31" s="1000" t="s">
        <v>1864</v>
      </c>
      <c r="D31" s="517">
        <f>49.70565055+456.21109557</f>
        <v>505.91674611999997</v>
      </c>
      <c r="E31" s="518">
        <v>5700</v>
      </c>
      <c r="F31" s="517">
        <f>49.70565055+456.21109557</f>
        <v>505.91674611999997</v>
      </c>
      <c r="G31" s="518">
        <v>5700</v>
      </c>
      <c r="H31" s="517">
        <f>49.70565055+6156.21109557</f>
        <v>6205.9167461200004</v>
      </c>
      <c r="I31" s="383">
        <v>1.0000000000000002</v>
      </c>
    </row>
    <row r="32" spans="2:9" customFormat="1" x14ac:dyDescent="0.25">
      <c r="B32" s="1002">
        <v>11</v>
      </c>
      <c r="C32" s="1003" t="s">
        <v>1865</v>
      </c>
      <c r="D32" s="517"/>
      <c r="E32" s="518"/>
      <c r="F32" s="518"/>
      <c r="G32" s="518"/>
      <c r="H32" s="152"/>
      <c r="I32" s="152"/>
    </row>
    <row r="33" spans="2:9" customFormat="1" x14ac:dyDescent="0.25">
      <c r="B33" s="1004">
        <v>12</v>
      </c>
      <c r="C33" s="1005" t="s">
        <v>1866</v>
      </c>
      <c r="D33" s="517">
        <f>+SUM(D8:D32)</f>
        <v>118632.65609869998</v>
      </c>
      <c r="E33" s="517">
        <f>+SUM(E8:E32)</f>
        <v>16599.767040999999</v>
      </c>
      <c r="F33" s="517">
        <f>+SUM(F8:F32)</f>
        <v>118257.42592869999</v>
      </c>
      <c r="G33" s="517">
        <f>+SUM(G8:G32)</f>
        <v>10179.791367399999</v>
      </c>
      <c r="H33" s="517">
        <f>+SUM(H8:H32)</f>
        <v>51095.987000446999</v>
      </c>
      <c r="I33" s="383">
        <v>0.39782851167391753</v>
      </c>
    </row>
  </sheetData>
  <mergeCells count="4">
    <mergeCell ref="C5:C7"/>
    <mergeCell ref="D5:E5"/>
    <mergeCell ref="F5:G5"/>
    <mergeCell ref="H5:I5"/>
  </mergeCells>
  <pageMargins left="0.70866141732283472" right="0.70866141732283472" top="0.74803149606299213" bottom="0.74803149606299213" header="0.31496062992125984" footer="0.31496062992125984"/>
  <pageSetup paperSize="9" scale="55" fitToHeight="0" orientation="landscape" r:id="rId1"/>
  <headerFooter>
    <oddHeader>&amp;CDA
Bilag XIX</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E7B3-3E64-47E1-A52D-3F6473D92F8B}">
  <sheetPr>
    <tabColor theme="5" tint="-0.499984740745262"/>
    <pageSetUpPr fitToPage="1"/>
  </sheetPr>
  <dimension ref="B1:AD40"/>
  <sheetViews>
    <sheetView showGridLines="0" zoomScaleNormal="100" workbookViewId="0"/>
  </sheetViews>
  <sheetFormatPr defaultColWidth="9.140625" defaultRowHeight="15" x14ac:dyDescent="0.25"/>
  <cols>
    <col min="1" max="1" width="9.140625" style="428"/>
    <col min="2" max="2" width="12.7109375" style="428" customWidth="1"/>
    <col min="3" max="3" width="74.5703125" style="428" customWidth="1"/>
    <col min="4" max="4" width="10.7109375" style="428" customWidth="1"/>
    <col min="5" max="20" width="8.7109375" style="428" customWidth="1"/>
    <col min="21" max="16384" width="9.140625" style="428"/>
  </cols>
  <sheetData>
    <row r="1" spans="2:30" x14ac:dyDescent="0.25">
      <c r="B1" s="428" t="s">
        <v>113</v>
      </c>
      <c r="C1" s="3" t="s">
        <v>1176</v>
      </c>
      <c r="D1"/>
    </row>
    <row r="2" spans="2:30" ht="18.75" x14ac:dyDescent="0.3">
      <c r="B2" s="339" t="s">
        <v>2065</v>
      </c>
      <c r="C2" s="340"/>
      <c r="D2" s="340"/>
      <c r="E2" s="340"/>
      <c r="F2" s="340"/>
      <c r="G2" s="340"/>
      <c r="H2" s="340"/>
      <c r="I2" s="340"/>
      <c r="J2" s="340"/>
      <c r="K2" s="340"/>
      <c r="L2" s="340"/>
      <c r="M2" s="340"/>
      <c r="N2" s="340"/>
      <c r="O2" s="340"/>
      <c r="P2" s="340"/>
      <c r="Q2" s="340"/>
      <c r="R2" s="340"/>
      <c r="S2" s="340"/>
      <c r="T2" s="340"/>
    </row>
    <row r="5" spans="2:30" customFormat="1" ht="15" customHeight="1" x14ac:dyDescent="0.25">
      <c r="B5" s="507"/>
      <c r="C5" s="1275" t="s">
        <v>1825</v>
      </c>
      <c r="D5" s="1271" t="s">
        <v>1867</v>
      </c>
      <c r="E5" s="1276"/>
      <c r="F5" s="1276"/>
      <c r="G5" s="1276"/>
      <c r="H5" s="1276"/>
      <c r="I5" s="1276"/>
      <c r="J5" s="1276"/>
      <c r="K5" s="1276"/>
      <c r="L5" s="1276"/>
      <c r="M5" s="1276"/>
      <c r="N5" s="1276"/>
      <c r="O5" s="1276"/>
      <c r="P5" s="1276"/>
      <c r="Q5" s="1276"/>
      <c r="R5" s="1276"/>
      <c r="S5" s="1276"/>
      <c r="T5" s="1276"/>
      <c r="U5" s="1276"/>
      <c r="V5" s="1276"/>
      <c r="W5" s="1276"/>
      <c r="X5" s="1276"/>
      <c r="Y5" s="1276"/>
      <c r="Z5" s="1276"/>
      <c r="AA5" s="1276"/>
      <c r="AB5" s="1270"/>
      <c r="AC5" s="1274" t="s">
        <v>1175</v>
      </c>
      <c r="AD5" s="1274" t="s">
        <v>1868</v>
      </c>
    </row>
    <row r="6" spans="2:30" customFormat="1" x14ac:dyDescent="0.25">
      <c r="B6" s="246"/>
      <c r="C6" s="1275"/>
      <c r="D6" s="153">
        <v>0</v>
      </c>
      <c r="E6" s="154">
        <v>0.02</v>
      </c>
      <c r="F6" s="153">
        <v>0.04</v>
      </c>
      <c r="G6" s="154">
        <v>0.1</v>
      </c>
      <c r="H6" s="154">
        <v>0.2</v>
      </c>
      <c r="I6" s="154">
        <v>0.3</v>
      </c>
      <c r="J6" s="154">
        <v>0.35</v>
      </c>
      <c r="K6" s="154">
        <v>0.4</v>
      </c>
      <c r="L6" s="154">
        <v>0.45</v>
      </c>
      <c r="M6" s="154">
        <v>0.5</v>
      </c>
      <c r="N6" s="154">
        <v>0.6</v>
      </c>
      <c r="O6" s="154">
        <v>0.7</v>
      </c>
      <c r="P6" s="154">
        <v>0.75</v>
      </c>
      <c r="Q6" s="154">
        <v>0.8</v>
      </c>
      <c r="R6" s="154">
        <v>0.9</v>
      </c>
      <c r="S6" s="407">
        <v>1</v>
      </c>
      <c r="T6" s="407">
        <v>1.05</v>
      </c>
      <c r="U6" s="407">
        <v>1.1000000000000001</v>
      </c>
      <c r="V6" s="407">
        <v>1.3</v>
      </c>
      <c r="W6" s="407">
        <v>1.5</v>
      </c>
      <c r="X6" s="407">
        <v>2.5</v>
      </c>
      <c r="Y6" s="407">
        <v>3.7</v>
      </c>
      <c r="Z6" s="407">
        <v>4</v>
      </c>
      <c r="AA6" s="407">
        <v>12.5</v>
      </c>
      <c r="AB6" s="407" t="s">
        <v>1869</v>
      </c>
      <c r="AC6" s="1274"/>
      <c r="AD6" s="1274"/>
    </row>
    <row r="7" spans="2:30" customFormat="1" x14ac:dyDescent="0.25">
      <c r="B7" s="246"/>
      <c r="C7" s="1275"/>
      <c r="D7" s="508" t="s">
        <v>1177</v>
      </c>
      <c r="E7" s="508" t="s">
        <v>1178</v>
      </c>
      <c r="F7" s="508" t="s">
        <v>1179</v>
      </c>
      <c r="G7" s="508" t="s">
        <v>1180</v>
      </c>
      <c r="H7" s="508" t="s">
        <v>1181</v>
      </c>
      <c r="I7" s="508" t="s">
        <v>1601</v>
      </c>
      <c r="J7" s="508" t="s">
        <v>1870</v>
      </c>
      <c r="K7" s="508" t="s">
        <v>1871</v>
      </c>
      <c r="L7" s="508" t="s">
        <v>1872</v>
      </c>
      <c r="M7" s="508" t="s">
        <v>1873</v>
      </c>
      <c r="N7" s="508" t="s">
        <v>1874</v>
      </c>
      <c r="O7" s="508" t="s">
        <v>1875</v>
      </c>
      <c r="P7" s="508" t="s">
        <v>1876</v>
      </c>
      <c r="Q7" s="508" t="s">
        <v>1877</v>
      </c>
      <c r="R7" s="508" t="s">
        <v>1878</v>
      </c>
      <c r="S7" s="508" t="s">
        <v>1879</v>
      </c>
      <c r="T7" s="508" t="s">
        <v>1880</v>
      </c>
      <c r="U7" s="508" t="s">
        <v>1881</v>
      </c>
      <c r="V7" s="508" t="s">
        <v>1882</v>
      </c>
      <c r="W7" s="508" t="s">
        <v>1883</v>
      </c>
      <c r="X7" s="508" t="s">
        <v>1884</v>
      </c>
      <c r="Y7" s="508" t="s">
        <v>1885</v>
      </c>
      <c r="Z7" s="508" t="s">
        <v>1886</v>
      </c>
      <c r="AA7" s="508" t="s">
        <v>1887</v>
      </c>
      <c r="AB7" s="508" t="s">
        <v>1888</v>
      </c>
      <c r="AC7" s="155" t="s">
        <v>1889</v>
      </c>
      <c r="AD7" s="155" t="s">
        <v>1890</v>
      </c>
    </row>
    <row r="8" spans="2:30" customFormat="1" ht="15" customHeight="1" x14ac:dyDescent="0.25">
      <c r="B8" s="402">
        <v>1</v>
      </c>
      <c r="C8" s="1012" t="s">
        <v>1891</v>
      </c>
      <c r="D8" s="509">
        <v>3117.6088399999999</v>
      </c>
      <c r="E8" s="152"/>
      <c r="F8" s="152"/>
      <c r="G8" s="152"/>
      <c r="H8" s="152"/>
      <c r="I8" s="152"/>
      <c r="J8" s="152"/>
      <c r="K8" s="152"/>
      <c r="L8" s="152"/>
      <c r="M8" s="152"/>
      <c r="N8" s="152"/>
      <c r="O8" s="152"/>
      <c r="P8" s="152"/>
      <c r="Q8" s="152"/>
      <c r="R8" s="152"/>
      <c r="S8" s="152"/>
      <c r="T8" s="152"/>
      <c r="U8" s="152"/>
      <c r="V8" s="152"/>
      <c r="W8" s="152"/>
      <c r="X8" s="152"/>
      <c r="Y8" s="152"/>
      <c r="Z8" s="152"/>
      <c r="AA8" s="152"/>
      <c r="AB8" s="152"/>
      <c r="AC8" s="510">
        <f>+SUM(D8:AB8)</f>
        <v>3117.6088399999999</v>
      </c>
      <c r="AD8" s="152"/>
    </row>
    <row r="9" spans="2:30" customFormat="1" ht="15" customHeight="1" x14ac:dyDescent="0.25">
      <c r="B9" s="82">
        <v>2</v>
      </c>
      <c r="C9" s="243" t="s">
        <v>1892</v>
      </c>
      <c r="D9" s="511"/>
      <c r="E9" s="152"/>
      <c r="F9" s="152"/>
      <c r="G9" s="152"/>
      <c r="H9" s="152"/>
      <c r="I9" s="152"/>
      <c r="J9" s="152"/>
      <c r="K9" s="152"/>
      <c r="L9" s="152"/>
      <c r="M9" s="152"/>
      <c r="N9" s="152"/>
      <c r="O9" s="152"/>
      <c r="P9" s="152"/>
      <c r="Q9" s="152"/>
      <c r="R9" s="152"/>
      <c r="S9" s="152"/>
      <c r="T9" s="152"/>
      <c r="U9" s="152"/>
      <c r="V9" s="152"/>
      <c r="W9" s="152"/>
      <c r="X9" s="152"/>
      <c r="Y9" s="152"/>
      <c r="Z9" s="152"/>
      <c r="AA9" s="152"/>
      <c r="AB9" s="152"/>
      <c r="AC9" s="152"/>
      <c r="AD9" s="152"/>
    </row>
    <row r="10" spans="2:30" customFormat="1" ht="15" customHeight="1" x14ac:dyDescent="0.25">
      <c r="B10" s="82" t="s">
        <v>1893</v>
      </c>
      <c r="C10" s="243" t="s">
        <v>1894</v>
      </c>
      <c r="D10" s="509">
        <v>194.895107</v>
      </c>
      <c r="E10" s="152"/>
      <c r="F10" s="152"/>
      <c r="G10" s="152"/>
      <c r="H10" s="152"/>
      <c r="I10" s="152"/>
      <c r="J10" s="152"/>
      <c r="K10" s="152"/>
      <c r="L10" s="152"/>
      <c r="M10" s="152"/>
      <c r="N10" s="152"/>
      <c r="O10" s="152"/>
      <c r="P10" s="152"/>
      <c r="Q10" s="152"/>
      <c r="R10" s="152"/>
      <c r="S10" s="152"/>
      <c r="T10" s="152"/>
      <c r="U10" s="152"/>
      <c r="V10" s="152"/>
      <c r="W10" s="152"/>
      <c r="X10" s="152"/>
      <c r="Y10" s="152"/>
      <c r="Z10" s="152"/>
      <c r="AA10" s="152"/>
      <c r="AB10" s="152"/>
      <c r="AC10" s="510">
        <f>+SUM(D10:AB10)</f>
        <v>194.895107</v>
      </c>
      <c r="AD10" s="152"/>
    </row>
    <row r="11" spans="2:30" customFormat="1" ht="15" customHeight="1" x14ac:dyDescent="0.25">
      <c r="B11" s="82" t="s">
        <v>1895</v>
      </c>
      <c r="C11" s="243" t="s">
        <v>1896</v>
      </c>
      <c r="D11" s="511"/>
      <c r="E11" s="152"/>
      <c r="F11" s="152"/>
      <c r="G11" s="152"/>
      <c r="H11" s="152"/>
      <c r="I11" s="152"/>
      <c r="J11" s="152"/>
      <c r="K11" s="152"/>
      <c r="L11" s="152"/>
      <c r="M11" s="152"/>
      <c r="N11" s="152"/>
      <c r="O11" s="152"/>
      <c r="P11" s="152"/>
      <c r="Q11" s="152"/>
      <c r="R11" s="152"/>
      <c r="S11" s="152"/>
      <c r="T11" s="152"/>
      <c r="U11" s="152"/>
      <c r="V11" s="152"/>
      <c r="W11" s="152"/>
      <c r="X11" s="152"/>
      <c r="Y11" s="152"/>
      <c r="Z11" s="152"/>
      <c r="AA11" s="152"/>
      <c r="AB11" s="152"/>
      <c r="AC11" s="152"/>
      <c r="AD11" s="152"/>
    </row>
    <row r="12" spans="2:30" customFormat="1" ht="15" customHeight="1" x14ac:dyDescent="0.25">
      <c r="B12" s="82">
        <v>3</v>
      </c>
      <c r="C12" s="243" t="s">
        <v>1897</v>
      </c>
      <c r="D12" s="511"/>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2"/>
    </row>
    <row r="13" spans="2:30" customFormat="1" ht="15" customHeight="1" x14ac:dyDescent="0.25">
      <c r="B13" s="82" t="s">
        <v>1898</v>
      </c>
      <c r="C13" s="243" t="s">
        <v>1899</v>
      </c>
      <c r="D13" s="511"/>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row>
    <row r="14" spans="2:30" customFormat="1" ht="15" customHeight="1" x14ac:dyDescent="0.25">
      <c r="B14" s="82">
        <v>4</v>
      </c>
      <c r="C14" s="243" t="s">
        <v>1900</v>
      </c>
      <c r="D14" s="511"/>
      <c r="E14" s="152"/>
      <c r="F14" s="152"/>
      <c r="G14" s="152"/>
      <c r="H14" s="1006">
        <v>228.6189588</v>
      </c>
      <c r="I14" s="510">
        <v>6952.4559518100004</v>
      </c>
      <c r="J14" s="152"/>
      <c r="K14" s="1006">
        <v>5.9167072000000003</v>
      </c>
      <c r="L14" s="152"/>
      <c r="M14" s="152"/>
      <c r="N14" s="152"/>
      <c r="O14" s="152"/>
      <c r="P14" s="152"/>
      <c r="Q14" s="152"/>
      <c r="R14" s="152"/>
      <c r="S14" s="152"/>
      <c r="T14" s="152"/>
      <c r="U14" s="152"/>
      <c r="V14" s="152"/>
      <c r="W14" s="152"/>
      <c r="X14" s="152"/>
      <c r="Y14" s="152"/>
      <c r="Z14" s="152"/>
      <c r="AA14" s="152"/>
      <c r="AB14" s="152"/>
      <c r="AC14" s="510">
        <f>+SUM(D14:AB14)</f>
        <v>7186.9916178100002</v>
      </c>
      <c r="AD14" s="152"/>
    </row>
    <row r="15" spans="2:30" customFormat="1" ht="15" customHeight="1" x14ac:dyDescent="0.25">
      <c r="B15" s="82">
        <v>5</v>
      </c>
      <c r="C15" s="243" t="s">
        <v>1901</v>
      </c>
      <c r="D15" s="511"/>
      <c r="E15" s="152"/>
      <c r="F15" s="152"/>
      <c r="G15" s="152">
        <v>690.48241719999999</v>
      </c>
      <c r="H15" s="152"/>
      <c r="I15" s="152"/>
      <c r="J15" s="152"/>
      <c r="K15" s="152"/>
      <c r="L15" s="152"/>
      <c r="M15" s="152"/>
      <c r="N15" s="152"/>
      <c r="O15" s="152"/>
      <c r="P15" s="152"/>
      <c r="Q15" s="152"/>
      <c r="R15" s="152"/>
      <c r="S15" s="152"/>
      <c r="T15" s="152"/>
      <c r="U15" s="152"/>
      <c r="V15" s="152"/>
      <c r="W15" s="152"/>
      <c r="X15" s="152"/>
      <c r="Y15" s="152"/>
      <c r="Z15" s="152"/>
      <c r="AA15" s="152"/>
      <c r="AB15" s="152"/>
      <c r="AC15" s="510">
        <f>+SUM(D15:AB15)</f>
        <v>690.48241719999999</v>
      </c>
      <c r="AD15" s="152"/>
    </row>
    <row r="16" spans="2:30" customFormat="1" ht="15" customHeight="1" x14ac:dyDescent="0.25">
      <c r="B16" s="82">
        <v>6</v>
      </c>
      <c r="C16" s="243" t="s">
        <v>1596</v>
      </c>
      <c r="D16" s="511"/>
      <c r="E16" s="152"/>
      <c r="F16" s="152"/>
      <c r="G16" s="152"/>
      <c r="H16" s="152"/>
      <c r="I16" s="152"/>
      <c r="J16" s="152"/>
      <c r="K16" s="152"/>
      <c r="L16" s="152"/>
      <c r="M16" s="152"/>
      <c r="N16" s="152"/>
      <c r="O16" s="152"/>
      <c r="P16" s="152"/>
      <c r="Q16" s="152"/>
      <c r="R16" s="152"/>
      <c r="S16" s="1006">
        <v>12.4</v>
      </c>
      <c r="T16" s="152"/>
      <c r="U16" s="152"/>
      <c r="V16" s="152"/>
      <c r="W16" s="152"/>
      <c r="X16" s="152"/>
      <c r="Y16" s="152"/>
      <c r="Z16" s="152"/>
      <c r="AA16" s="152"/>
      <c r="AB16" s="152"/>
      <c r="AC16" s="510">
        <f>+SUM(D16:AB16)</f>
        <v>12.4</v>
      </c>
      <c r="AD16" s="152"/>
    </row>
    <row r="17" spans="2:30" customFormat="1" ht="15" customHeight="1" x14ac:dyDescent="0.25">
      <c r="B17" s="82">
        <v>6.1</v>
      </c>
      <c r="C17" s="243" t="s">
        <v>1902</v>
      </c>
      <c r="D17" s="511"/>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row>
    <row r="18" spans="2:30" customFormat="1" ht="15" customHeight="1" x14ac:dyDescent="0.25">
      <c r="B18" s="82">
        <v>7</v>
      </c>
      <c r="C18" s="1013" t="s">
        <v>1903</v>
      </c>
      <c r="D18" s="511"/>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row>
    <row r="19" spans="2:30" customFormat="1" ht="15" customHeight="1" x14ac:dyDescent="0.25">
      <c r="B19" s="82" t="s">
        <v>1310</v>
      </c>
      <c r="C19" s="1013" t="s">
        <v>1904</v>
      </c>
      <c r="D19" s="51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row>
    <row r="20" spans="2:30" customFormat="1" ht="15" customHeight="1" x14ac:dyDescent="0.25">
      <c r="B20" s="82" t="s">
        <v>1312</v>
      </c>
      <c r="C20" s="1013" t="s">
        <v>1905</v>
      </c>
      <c r="D20" s="511"/>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row>
    <row r="21" spans="2:30" customFormat="1" ht="15" customHeight="1" x14ac:dyDescent="0.25">
      <c r="B21" s="82">
        <v>8</v>
      </c>
      <c r="C21" s="243" t="s">
        <v>1906</v>
      </c>
      <c r="D21" s="511"/>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row>
    <row r="22" spans="2:30" customFormat="1" ht="15" customHeight="1" x14ac:dyDescent="0.25">
      <c r="B22" s="82">
        <v>9</v>
      </c>
      <c r="C22" s="243" t="s">
        <v>1907</v>
      </c>
      <c r="D22" s="511"/>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row>
    <row r="23" spans="2:30" customFormat="1" ht="15" customHeight="1" x14ac:dyDescent="0.25">
      <c r="B23" s="82" t="s">
        <v>1908</v>
      </c>
      <c r="C23" s="243" t="s">
        <v>1909</v>
      </c>
      <c r="D23" s="511"/>
      <c r="E23" s="152"/>
      <c r="F23" s="152"/>
      <c r="G23" s="152"/>
      <c r="H23" s="510">
        <f>+SUM(H24:H26)</f>
        <v>48979.228234770002</v>
      </c>
      <c r="I23" s="152"/>
      <c r="J23" s="152"/>
      <c r="K23" s="152"/>
      <c r="L23" s="152"/>
      <c r="M23" s="152"/>
      <c r="N23" s="152"/>
      <c r="O23" s="152"/>
      <c r="P23" s="510">
        <f>+SUM(P24:P26)</f>
        <v>5133.7645038000001</v>
      </c>
      <c r="Q23" s="152"/>
      <c r="R23" s="152"/>
      <c r="S23" s="510">
        <f>+SUM(S24:S26)</f>
        <v>4446.1437841999996</v>
      </c>
      <c r="T23" s="152"/>
      <c r="U23" s="152"/>
      <c r="V23" s="152"/>
      <c r="W23" s="152"/>
      <c r="X23" s="152"/>
      <c r="Y23" s="152"/>
      <c r="Z23" s="152"/>
      <c r="AA23" s="152"/>
      <c r="AB23" s="152"/>
      <c r="AC23" s="510">
        <f>+SUM(D23:AB23)</f>
        <v>58559.136522770001</v>
      </c>
      <c r="AD23" s="152"/>
    </row>
    <row r="24" spans="2:30" customFormat="1" ht="15" customHeight="1" x14ac:dyDescent="0.25">
      <c r="B24" s="82" t="s">
        <v>1910</v>
      </c>
      <c r="C24" s="243" t="s">
        <v>1911</v>
      </c>
      <c r="D24" s="511"/>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row>
    <row r="25" spans="2:30" customFormat="1" ht="15" customHeight="1" x14ac:dyDescent="0.25">
      <c r="B25" s="82" t="s">
        <v>1912</v>
      </c>
      <c r="C25" s="243" t="s">
        <v>1913</v>
      </c>
      <c r="D25" s="511"/>
      <c r="E25" s="152"/>
      <c r="F25" s="152"/>
      <c r="G25" s="152"/>
      <c r="H25" s="510">
        <v>48979.228234770002</v>
      </c>
      <c r="I25" s="152"/>
      <c r="J25" s="152"/>
      <c r="K25" s="152"/>
      <c r="L25" s="152"/>
      <c r="M25" s="152"/>
      <c r="N25" s="152"/>
      <c r="O25" s="152"/>
      <c r="P25" s="152"/>
      <c r="Q25" s="152"/>
      <c r="R25" s="152"/>
      <c r="S25" s="152"/>
      <c r="T25" s="152"/>
      <c r="U25" s="152"/>
      <c r="V25" s="152"/>
      <c r="W25" s="152"/>
      <c r="X25" s="152"/>
      <c r="Y25" s="152"/>
      <c r="Z25" s="152"/>
      <c r="AA25" s="152"/>
      <c r="AB25" s="152"/>
      <c r="AC25" s="510">
        <f>+SUM(D25:AB25)</f>
        <v>48979.228234770002</v>
      </c>
      <c r="AD25" s="152"/>
    </row>
    <row r="26" spans="2:30" customFormat="1" ht="15" customHeight="1" x14ac:dyDescent="0.25">
      <c r="B26" s="82" t="s">
        <v>1914</v>
      </c>
      <c r="C26" s="243" t="s">
        <v>1915</v>
      </c>
      <c r="D26" s="511"/>
      <c r="E26" s="152"/>
      <c r="F26" s="152"/>
      <c r="G26" s="152"/>
      <c r="H26" s="152"/>
      <c r="I26" s="152"/>
      <c r="J26" s="152"/>
      <c r="K26" s="152"/>
      <c r="L26" s="152"/>
      <c r="M26" s="152"/>
      <c r="N26" s="152"/>
      <c r="O26" s="152"/>
      <c r="P26" s="510">
        <v>5133.7645038000001</v>
      </c>
      <c r="Q26" s="152"/>
      <c r="R26" s="152"/>
      <c r="S26" s="510">
        <v>4446.1437841999996</v>
      </c>
      <c r="T26" s="152"/>
      <c r="U26" s="152"/>
      <c r="V26" s="152"/>
      <c r="W26" s="152"/>
      <c r="X26" s="152"/>
      <c r="Y26" s="152"/>
      <c r="Z26" s="152"/>
      <c r="AA26" s="152"/>
      <c r="AB26" s="152"/>
      <c r="AC26" s="510">
        <f>+SUM(D26:AB26)</f>
        <v>9579.9082879999987</v>
      </c>
      <c r="AD26" s="152"/>
    </row>
    <row r="27" spans="2:30" customFormat="1" ht="15" customHeight="1" x14ac:dyDescent="0.25">
      <c r="B27" s="82">
        <v>9.1999999999999993</v>
      </c>
      <c r="C27" s="243" t="s">
        <v>1916</v>
      </c>
      <c r="D27" s="511"/>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row>
    <row r="28" spans="2:30" customFormat="1" ht="15" customHeight="1" x14ac:dyDescent="0.25">
      <c r="B28" s="82">
        <v>9.3000000000000007</v>
      </c>
      <c r="C28" s="243" t="s">
        <v>1917</v>
      </c>
      <c r="D28" s="511"/>
      <c r="E28" s="152"/>
      <c r="F28" s="152"/>
      <c r="G28" s="152"/>
      <c r="H28" s="152"/>
      <c r="I28" s="152"/>
      <c r="J28" s="152"/>
      <c r="K28" s="152"/>
      <c r="L28" s="152"/>
      <c r="M28" s="152"/>
      <c r="N28" s="510">
        <f>+SUM(N29:N31)</f>
        <v>43124.484131199999</v>
      </c>
      <c r="O28" s="152"/>
      <c r="P28" s="510">
        <f>+SUM(P29:P31)</f>
        <v>2828.5532115999999</v>
      </c>
      <c r="Q28" s="152"/>
      <c r="R28" s="152"/>
      <c r="S28" s="510">
        <f>+SUM(S29:S31)</f>
        <v>5881.7529340000001</v>
      </c>
      <c r="T28" s="152"/>
      <c r="U28" s="152"/>
      <c r="V28" s="152"/>
      <c r="W28" s="152"/>
      <c r="X28" s="152"/>
      <c r="Y28" s="152"/>
      <c r="Z28" s="152"/>
      <c r="AA28" s="152"/>
      <c r="AB28" s="152"/>
      <c r="AC28" s="510">
        <f>+SUM(D28:AB28)</f>
        <v>51834.790276800006</v>
      </c>
      <c r="AD28" s="152"/>
    </row>
    <row r="29" spans="2:30" customFormat="1" ht="15" customHeight="1" x14ac:dyDescent="0.25">
      <c r="B29" s="82" t="s">
        <v>1918</v>
      </c>
      <c r="C29" s="243" t="s">
        <v>1919</v>
      </c>
      <c r="D29" s="511"/>
      <c r="E29" s="152"/>
      <c r="F29" s="152"/>
      <c r="G29" s="152"/>
      <c r="H29" s="152"/>
      <c r="I29" s="152"/>
      <c r="J29" s="152"/>
      <c r="K29" s="152"/>
      <c r="L29" s="152"/>
      <c r="M29" s="152"/>
      <c r="N29" s="152"/>
      <c r="O29" s="152"/>
      <c r="P29" s="510">
        <v>1426.3984484</v>
      </c>
      <c r="Q29" s="152"/>
      <c r="R29" s="152"/>
      <c r="S29" s="510">
        <v>2086.3015994000002</v>
      </c>
      <c r="T29" s="152"/>
      <c r="U29" s="152"/>
      <c r="V29" s="152"/>
      <c r="W29" s="152"/>
      <c r="X29" s="152"/>
      <c r="Y29" s="152"/>
      <c r="Z29" s="152"/>
      <c r="AA29" s="152"/>
      <c r="AB29" s="152"/>
      <c r="AC29" s="510">
        <f>+SUM(D29:AB29)</f>
        <v>3512.7000478</v>
      </c>
      <c r="AD29" s="152"/>
    </row>
    <row r="30" spans="2:30" customFormat="1" ht="15" customHeight="1" x14ac:dyDescent="0.25">
      <c r="B30" s="82" t="s">
        <v>1920</v>
      </c>
      <c r="C30" s="243" t="s">
        <v>1921</v>
      </c>
      <c r="D30" s="511"/>
      <c r="E30" s="152"/>
      <c r="F30" s="152"/>
      <c r="G30" s="152"/>
      <c r="H30" s="152"/>
      <c r="I30" s="152"/>
      <c r="J30" s="152"/>
      <c r="K30" s="152"/>
      <c r="L30" s="152"/>
      <c r="M30" s="152"/>
      <c r="N30" s="510">
        <v>43124.484131199999</v>
      </c>
      <c r="O30" s="152"/>
      <c r="P30" s="152"/>
      <c r="Q30" s="152"/>
      <c r="R30" s="152"/>
      <c r="S30" s="152"/>
      <c r="T30" s="152"/>
      <c r="U30" s="152"/>
      <c r="V30" s="152"/>
      <c r="W30" s="152"/>
      <c r="X30" s="152"/>
      <c r="Y30" s="152"/>
      <c r="Z30" s="152"/>
      <c r="AA30" s="152"/>
      <c r="AB30" s="152"/>
      <c r="AC30" s="510">
        <f>+SUM(D30:AB30)</f>
        <v>43124.484131199999</v>
      </c>
      <c r="AD30" s="152"/>
    </row>
    <row r="31" spans="2:30" customFormat="1" ht="15" customHeight="1" x14ac:dyDescent="0.25">
      <c r="B31" s="82" t="s">
        <v>1922</v>
      </c>
      <c r="C31" s="243" t="s">
        <v>1923</v>
      </c>
      <c r="D31" s="511"/>
      <c r="E31" s="152"/>
      <c r="F31" s="152"/>
      <c r="G31" s="152"/>
      <c r="H31" s="152"/>
      <c r="I31" s="152"/>
      <c r="J31" s="152"/>
      <c r="K31" s="152"/>
      <c r="L31" s="152"/>
      <c r="M31" s="152"/>
      <c r="N31" s="152"/>
      <c r="O31" s="152"/>
      <c r="P31" s="510">
        <v>1402.1547631999999</v>
      </c>
      <c r="Q31" s="152"/>
      <c r="R31" s="152"/>
      <c r="S31" s="510">
        <v>3795.4513345999999</v>
      </c>
      <c r="T31" s="152"/>
      <c r="U31" s="152"/>
      <c r="V31" s="152"/>
      <c r="W31" s="152"/>
      <c r="X31" s="152"/>
      <c r="Y31" s="152"/>
      <c r="Z31" s="152"/>
      <c r="AA31" s="152"/>
      <c r="AB31" s="152"/>
      <c r="AC31" s="510">
        <f>+SUM(D31:AB31)</f>
        <v>5197.6060977999996</v>
      </c>
      <c r="AD31" s="152"/>
    </row>
    <row r="32" spans="2:30" customFormat="1" ht="15" customHeight="1" x14ac:dyDescent="0.25">
      <c r="B32" s="82">
        <v>9.4</v>
      </c>
      <c r="C32" s="243" t="s">
        <v>1924</v>
      </c>
      <c r="D32" s="511"/>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row>
    <row r="33" spans="2:30" customFormat="1" ht="15" customHeight="1" x14ac:dyDescent="0.25">
      <c r="B33" s="82">
        <v>9.5</v>
      </c>
      <c r="C33" s="243" t="s">
        <v>1925</v>
      </c>
      <c r="D33" s="511"/>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row>
    <row r="34" spans="2:30" customFormat="1" ht="15" customHeight="1" x14ac:dyDescent="0.25">
      <c r="B34" s="82">
        <v>10</v>
      </c>
      <c r="C34" s="243" t="s">
        <v>1926</v>
      </c>
      <c r="D34" s="511"/>
      <c r="E34" s="152"/>
      <c r="F34" s="152"/>
      <c r="G34" s="152"/>
      <c r="H34" s="152"/>
      <c r="I34" s="152"/>
      <c r="J34" s="152"/>
      <c r="K34" s="152"/>
      <c r="L34" s="152"/>
      <c r="M34" s="152"/>
      <c r="N34" s="152"/>
      <c r="O34" s="152"/>
      <c r="P34" s="152"/>
      <c r="Q34" s="152"/>
      <c r="R34" s="152"/>
      <c r="S34" s="152">
        <v>634.995769</v>
      </c>
      <c r="T34" s="152"/>
      <c r="U34" s="152"/>
      <c r="V34" s="152"/>
      <c r="W34" s="152"/>
      <c r="X34" s="152"/>
      <c r="Y34" s="152"/>
      <c r="Z34" s="152"/>
      <c r="AA34" s="152"/>
      <c r="AB34" s="152"/>
      <c r="AC34" s="510">
        <f>+SUM(D34:AB34)</f>
        <v>634.995769</v>
      </c>
      <c r="AD34" s="152"/>
    </row>
    <row r="35" spans="2:30" customFormat="1" ht="15" customHeight="1" x14ac:dyDescent="0.25">
      <c r="B35" s="82" t="s">
        <v>1220</v>
      </c>
      <c r="C35" s="243" t="s">
        <v>1927</v>
      </c>
      <c r="D35" s="511"/>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row>
    <row r="36" spans="2:30" customFormat="1" ht="15" customHeight="1" x14ac:dyDescent="0.25">
      <c r="B36" s="82" t="s">
        <v>1928</v>
      </c>
      <c r="C36" s="243" t="s">
        <v>1929</v>
      </c>
      <c r="D36" s="511"/>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row>
    <row r="37" spans="2:30" customFormat="1" ht="15" customHeight="1" x14ac:dyDescent="0.25">
      <c r="B37" s="82" t="s">
        <v>1930</v>
      </c>
      <c r="C37" s="243" t="s">
        <v>1931</v>
      </c>
      <c r="D37" s="511"/>
      <c r="E37" s="152"/>
      <c r="F37" s="152"/>
      <c r="G37" s="152"/>
      <c r="H37" s="152"/>
      <c r="I37" s="152"/>
      <c r="J37" s="152"/>
      <c r="K37" s="152"/>
      <c r="L37" s="152"/>
      <c r="M37" s="152"/>
      <c r="N37" s="152"/>
      <c r="O37" s="152"/>
      <c r="P37" s="152"/>
      <c r="Q37" s="152"/>
      <c r="R37" s="152"/>
      <c r="S37" s="510">
        <f>49.70565055+6156.21109557</f>
        <v>6205.9167461200004</v>
      </c>
      <c r="T37" s="152"/>
      <c r="U37" s="152"/>
      <c r="V37" s="152"/>
      <c r="W37" s="152"/>
      <c r="X37" s="152"/>
      <c r="Y37" s="152"/>
      <c r="Z37" s="152"/>
      <c r="AA37" s="152"/>
      <c r="AB37" s="152"/>
      <c r="AC37" s="510">
        <f>+SUM(D37:AB37)</f>
        <v>6205.9167461200004</v>
      </c>
      <c r="AD37" s="152"/>
    </row>
    <row r="38" spans="2:30" customFormat="1" ht="15" customHeight="1" x14ac:dyDescent="0.25">
      <c r="B38" s="1007">
        <v>11</v>
      </c>
      <c r="C38" s="1014" t="s">
        <v>1152</v>
      </c>
      <c r="D38" s="1008"/>
      <c r="E38" s="1009"/>
      <c r="F38" s="1009"/>
      <c r="G38" s="1009"/>
      <c r="H38" s="1009"/>
      <c r="I38" s="1009"/>
      <c r="J38" s="1009"/>
      <c r="K38" s="1009"/>
      <c r="L38" s="1009"/>
      <c r="M38" s="1009"/>
      <c r="N38" s="1009"/>
      <c r="O38" s="1009"/>
      <c r="P38" s="1009"/>
      <c r="Q38" s="1009"/>
      <c r="R38" s="1009"/>
      <c r="S38" s="1009"/>
      <c r="T38" s="1009"/>
      <c r="U38" s="1009"/>
      <c r="V38" s="1009"/>
      <c r="W38" s="1009"/>
      <c r="X38" s="1009"/>
      <c r="Y38" s="1009"/>
      <c r="Z38" s="1009"/>
      <c r="AA38" s="1009"/>
      <c r="AB38" s="1009"/>
      <c r="AC38" s="1009"/>
      <c r="AD38" s="1009"/>
    </row>
    <row r="39" spans="2:30" customFormat="1" ht="15" customHeight="1" x14ac:dyDescent="0.25">
      <c r="B39" s="1010" t="s">
        <v>1932</v>
      </c>
      <c r="C39" s="1015" t="s">
        <v>1933</v>
      </c>
      <c r="D39" s="510">
        <f>+D8+D10+D14+D15+D16+D23+D28+D34+D37</f>
        <v>3312.5039469999997</v>
      </c>
      <c r="E39" s="152"/>
      <c r="F39" s="152"/>
      <c r="G39" s="510">
        <f>+G8+G10+G14+G15+G16+G23+G28+G34+G37</f>
        <v>690.48241719999999</v>
      </c>
      <c r="H39" s="510">
        <f>+H8+H10+H14+H15+H16+H23+H28+H34+H37</f>
        <v>49207.84719357</v>
      </c>
      <c r="I39" s="510">
        <f>+I8+I10+I14+I15+I16+I23+I28+I34+I37</f>
        <v>6952.4559518100004</v>
      </c>
      <c r="J39" s="152"/>
      <c r="K39" s="510">
        <f>+K8+K10+K14+K15+K16+K23+K28+K34+K37</f>
        <v>5.9167072000000003</v>
      </c>
      <c r="L39" s="152"/>
      <c r="M39" s="152"/>
      <c r="N39" s="510">
        <f>+N8+N10+N14+N15+N16+N23+N28+N34+N37</f>
        <v>43124.484131199999</v>
      </c>
      <c r="O39" s="152"/>
      <c r="P39" s="510">
        <f>+P8+P10+P14+P15+P16+P23+P28+P34+P37</f>
        <v>7962.3177154000005</v>
      </c>
      <c r="Q39" s="152"/>
      <c r="R39" s="152"/>
      <c r="S39" s="510">
        <f>+S8+S10+S14+S15+S16+S23+S28+S34+S37</f>
        <v>17181.209233319998</v>
      </c>
      <c r="T39" s="152"/>
      <c r="U39" s="152"/>
      <c r="V39" s="152"/>
      <c r="W39" s="152"/>
      <c r="X39" s="152"/>
      <c r="Y39" s="152"/>
      <c r="Z39" s="152"/>
      <c r="AA39" s="152"/>
      <c r="AB39" s="152"/>
      <c r="AC39" s="510">
        <f>+AC8+AC10+AC14+AC15+AC16+AC23+AC28+AC34+AC37</f>
        <v>128437.21729670001</v>
      </c>
      <c r="AD39" s="152"/>
    </row>
    <row r="40" spans="2:30" customFormat="1" x14ac:dyDescent="0.25">
      <c r="B40" s="27"/>
    </row>
  </sheetData>
  <mergeCells count="4">
    <mergeCell ref="AC5:AC6"/>
    <mergeCell ref="AD5:AD6"/>
    <mergeCell ref="C5:C7"/>
    <mergeCell ref="D5:AB5"/>
  </mergeCells>
  <pageMargins left="0.70866141732283472" right="0.70866141732283472" top="0.74803149606299213" bottom="0.74803149606299213" header="0.31496062992125984" footer="0.31496062992125984"/>
  <pageSetup paperSize="9" scale="57" orientation="landscape" r:id="rId1"/>
  <headerFooter>
    <oddHeader>&amp;CDA
Bilag 23</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D217C-8001-4595-B155-4607641E622E}">
  <sheetPr>
    <tabColor theme="5" tint="-0.249977111117893"/>
    <pageSetUpPr fitToPage="1"/>
  </sheetPr>
  <dimension ref="B1:O27"/>
  <sheetViews>
    <sheetView showGridLines="0" zoomScaleNormal="100" workbookViewId="0"/>
  </sheetViews>
  <sheetFormatPr defaultColWidth="9.140625" defaultRowHeight="15" x14ac:dyDescent="0.25"/>
  <cols>
    <col min="1" max="1" width="9.140625" style="428"/>
    <col min="2" max="2" width="21.140625" style="428" customWidth="1"/>
    <col min="3" max="3" width="20" style="428" customWidth="1"/>
    <col min="4" max="4" width="13.5703125" style="428" customWidth="1"/>
    <col min="5" max="5" width="20" style="428" customWidth="1"/>
    <col min="6" max="6" width="18.7109375" style="428" customWidth="1"/>
    <col min="7" max="7" width="22.140625" style="428" customWidth="1"/>
    <col min="8" max="8" width="14.140625" style="428" customWidth="1"/>
    <col min="9" max="9" width="11.42578125" style="428" customWidth="1"/>
    <col min="10" max="10" width="14.42578125" style="428" customWidth="1"/>
    <col min="11" max="11" width="17.5703125" style="428" customWidth="1"/>
    <col min="12" max="12" width="15.140625" style="428" customWidth="1"/>
    <col min="13" max="14" width="15.5703125" style="428" customWidth="1"/>
    <col min="15" max="15" width="14.5703125" style="428" customWidth="1"/>
    <col min="16" max="16384" width="9.140625" style="428"/>
  </cols>
  <sheetData>
    <row r="1" spans="2:15" x14ac:dyDescent="0.25">
      <c r="B1" s="428" t="s">
        <v>113</v>
      </c>
      <c r="C1" s="3" t="s">
        <v>1176</v>
      </c>
      <c r="D1"/>
    </row>
    <row r="2" spans="2:15" ht="18.75" x14ac:dyDescent="0.3">
      <c r="B2" s="662" t="s">
        <v>34</v>
      </c>
      <c r="C2" s="662"/>
      <c r="D2" s="662"/>
      <c r="E2" s="662"/>
      <c r="F2" s="662"/>
      <c r="G2" s="662"/>
      <c r="H2" s="662"/>
      <c r="I2" s="662"/>
      <c r="J2" s="662"/>
      <c r="K2" s="662"/>
      <c r="L2" s="662"/>
      <c r="M2" s="662"/>
      <c r="N2" s="662"/>
      <c r="O2" s="662"/>
    </row>
    <row r="4" spans="2:15" x14ac:dyDescent="0.25">
      <c r="B4" s="4"/>
    </row>
    <row r="5" spans="2:15" customFormat="1" ht="75" x14ac:dyDescent="0.25">
      <c r="B5" s="1277" t="s">
        <v>1934</v>
      </c>
      <c r="C5" s="151" t="s">
        <v>1935</v>
      </c>
      <c r="D5" s="151" t="s">
        <v>1829</v>
      </c>
      <c r="E5" s="151" t="s">
        <v>1936</v>
      </c>
      <c r="F5" s="408" t="s">
        <v>1937</v>
      </c>
      <c r="G5" s="408" t="s">
        <v>1938</v>
      </c>
      <c r="H5" s="408" t="s">
        <v>1939</v>
      </c>
      <c r="I5" s="408" t="s">
        <v>1940</v>
      </c>
      <c r="J5" s="408" t="s">
        <v>1941</v>
      </c>
      <c r="K5" s="408" t="s">
        <v>1942</v>
      </c>
      <c r="L5" s="151" t="s">
        <v>1943</v>
      </c>
      <c r="M5" s="151" t="s">
        <v>1944</v>
      </c>
      <c r="N5" s="151" t="s">
        <v>1945</v>
      </c>
      <c r="O5" s="151" t="s">
        <v>1946</v>
      </c>
    </row>
    <row r="6" spans="2:15" customFormat="1" x14ac:dyDescent="0.25">
      <c r="B6" s="1278"/>
      <c r="C6" s="881" t="s">
        <v>1266</v>
      </c>
      <c r="D6" s="1012" t="s">
        <v>1254</v>
      </c>
      <c r="E6" s="1012" t="s">
        <v>1255</v>
      </c>
      <c r="F6" s="1012" t="s">
        <v>1256</v>
      </c>
      <c r="G6" s="1012" t="s">
        <v>1257</v>
      </c>
      <c r="H6" s="1012" t="s">
        <v>1947</v>
      </c>
      <c r="I6" s="1012" t="s">
        <v>1948</v>
      </c>
      <c r="J6" s="1012" t="s">
        <v>1949</v>
      </c>
      <c r="K6" s="1012" t="s">
        <v>1950</v>
      </c>
      <c r="L6" s="1012" t="s">
        <v>1951</v>
      </c>
      <c r="M6" s="1012" t="s">
        <v>1952</v>
      </c>
      <c r="N6" s="1012" t="s">
        <v>1953</v>
      </c>
      <c r="O6" s="1012" t="s">
        <v>1954</v>
      </c>
    </row>
    <row r="7" spans="2:15" customFormat="1" x14ac:dyDescent="0.25">
      <c r="B7" s="1016" t="s">
        <v>1955</v>
      </c>
      <c r="C7" s="512"/>
      <c r="D7" s="509"/>
      <c r="E7" s="152"/>
      <c r="F7" s="152"/>
      <c r="G7" s="152"/>
      <c r="H7" s="152"/>
      <c r="I7" s="152"/>
      <c r="J7" s="152"/>
      <c r="K7" s="152"/>
      <c r="L7" s="152"/>
      <c r="M7" s="152"/>
      <c r="N7" s="152"/>
      <c r="O7" s="152"/>
    </row>
    <row r="8" spans="2:15" customFormat="1" x14ac:dyDescent="0.25">
      <c r="B8" s="513"/>
      <c r="C8" s="156" t="s">
        <v>1956</v>
      </c>
      <c r="D8" s="509">
        <v>5899</v>
      </c>
      <c r="E8" s="152">
        <v>70</v>
      </c>
      <c r="F8" s="152">
        <v>0.4</v>
      </c>
      <c r="G8" s="510">
        <v>5927</v>
      </c>
      <c r="H8" s="152">
        <v>0.25</v>
      </c>
      <c r="I8" s="152">
        <v>1528</v>
      </c>
      <c r="J8" s="1017">
        <v>11.36</v>
      </c>
      <c r="K8" s="1017">
        <v>4.95</v>
      </c>
      <c r="L8" s="510">
        <v>723</v>
      </c>
      <c r="M8" s="152">
        <v>12.2</v>
      </c>
      <c r="N8" s="152">
        <v>2</v>
      </c>
      <c r="O8" s="152">
        <v>14</v>
      </c>
    </row>
    <row r="9" spans="2:15" customFormat="1" x14ac:dyDescent="0.25">
      <c r="B9" s="514"/>
      <c r="C9" s="444" t="s">
        <v>1957</v>
      </c>
      <c r="D9" s="509">
        <v>2170</v>
      </c>
      <c r="E9" s="152">
        <v>6</v>
      </c>
      <c r="F9" s="152">
        <v>0.4</v>
      </c>
      <c r="G9" s="510">
        <v>2172</v>
      </c>
      <c r="H9" s="152">
        <v>0.17</v>
      </c>
      <c r="I9" s="152">
        <v>1014</v>
      </c>
      <c r="J9" s="1017">
        <v>10.199999999999999</v>
      </c>
      <c r="K9" s="1017">
        <v>4.9400000000000004</v>
      </c>
      <c r="L9" s="510">
        <v>180</v>
      </c>
      <c r="M9" s="152">
        <v>8.2899999999999991</v>
      </c>
      <c r="N9" s="152">
        <v>0</v>
      </c>
      <c r="O9" s="152">
        <v>2</v>
      </c>
    </row>
    <row r="10" spans="2:15" customFormat="1" x14ac:dyDescent="0.25">
      <c r="B10" s="514"/>
      <c r="C10" s="444" t="s">
        <v>1958</v>
      </c>
      <c r="D10" s="509">
        <v>3729</v>
      </c>
      <c r="E10" s="152">
        <v>64</v>
      </c>
      <c r="F10" s="152">
        <v>0.4</v>
      </c>
      <c r="G10" s="510">
        <v>3755</v>
      </c>
      <c r="H10" s="152">
        <v>0.28999999999999998</v>
      </c>
      <c r="I10" s="152">
        <v>514</v>
      </c>
      <c r="J10" s="1017">
        <v>12.03</v>
      </c>
      <c r="K10" s="1017">
        <v>4.96</v>
      </c>
      <c r="L10" s="510">
        <v>543</v>
      </c>
      <c r="M10" s="152">
        <v>14.46</v>
      </c>
      <c r="N10" s="152">
        <v>2</v>
      </c>
      <c r="O10" s="152">
        <v>12</v>
      </c>
    </row>
    <row r="11" spans="2:15" customFormat="1" x14ac:dyDescent="0.25">
      <c r="B11" s="514"/>
      <c r="C11" s="156" t="s">
        <v>1959</v>
      </c>
      <c r="D11" s="509">
        <v>5076</v>
      </c>
      <c r="E11" s="152">
        <v>99</v>
      </c>
      <c r="F11" s="152">
        <v>0.4</v>
      </c>
      <c r="G11" s="510">
        <v>5116</v>
      </c>
      <c r="H11" s="152">
        <v>0.53</v>
      </c>
      <c r="I11" s="152">
        <v>837</v>
      </c>
      <c r="J11" s="1017">
        <v>10.64</v>
      </c>
      <c r="K11" s="1017">
        <v>4.95</v>
      </c>
      <c r="L11" s="510">
        <v>740</v>
      </c>
      <c r="M11" s="152">
        <v>14.47</v>
      </c>
      <c r="N11" s="152">
        <v>3</v>
      </c>
      <c r="O11" s="152">
        <v>5</v>
      </c>
    </row>
    <row r="12" spans="2:15" customFormat="1" x14ac:dyDescent="0.25">
      <c r="B12" s="514"/>
      <c r="C12" s="156" t="s">
        <v>1960</v>
      </c>
      <c r="D12" s="509">
        <v>22941</v>
      </c>
      <c r="E12" s="152">
        <v>934</v>
      </c>
      <c r="F12" s="152">
        <v>0.4</v>
      </c>
      <c r="G12" s="510">
        <v>23315</v>
      </c>
      <c r="H12" s="152">
        <v>0.98</v>
      </c>
      <c r="I12" s="152">
        <v>1864</v>
      </c>
      <c r="J12" s="1017">
        <v>10.84</v>
      </c>
      <c r="K12" s="1017">
        <v>4.92</v>
      </c>
      <c r="L12" s="510">
        <v>4274</v>
      </c>
      <c r="M12" s="152">
        <v>18.329999999999998</v>
      </c>
      <c r="N12" s="152">
        <v>25</v>
      </c>
      <c r="O12" s="152">
        <v>31</v>
      </c>
    </row>
    <row r="13" spans="2:15" customFormat="1" x14ac:dyDescent="0.25">
      <c r="B13" s="514"/>
      <c r="C13" s="156" t="s">
        <v>1961</v>
      </c>
      <c r="D13" s="509">
        <v>21718</v>
      </c>
      <c r="E13" s="152">
        <v>894</v>
      </c>
      <c r="F13" s="152">
        <v>0.4</v>
      </c>
      <c r="G13" s="510">
        <v>22076</v>
      </c>
      <c r="H13" s="152">
        <v>1.58</v>
      </c>
      <c r="I13" s="152">
        <v>921</v>
      </c>
      <c r="J13" s="1017">
        <v>11.08</v>
      </c>
      <c r="K13" s="1017">
        <v>4.92</v>
      </c>
      <c r="L13" s="510">
        <v>4802</v>
      </c>
      <c r="M13" s="152">
        <v>21.75</v>
      </c>
      <c r="N13" s="152">
        <v>39</v>
      </c>
      <c r="O13" s="152">
        <v>28</v>
      </c>
    </row>
    <row r="14" spans="2:15" customFormat="1" x14ac:dyDescent="0.25">
      <c r="B14" s="514"/>
      <c r="C14" s="156" t="s">
        <v>1962</v>
      </c>
      <c r="D14" s="509">
        <v>22391</v>
      </c>
      <c r="E14" s="152">
        <v>1063</v>
      </c>
      <c r="F14" s="152">
        <v>0.4</v>
      </c>
      <c r="G14" s="510">
        <v>22816</v>
      </c>
      <c r="H14" s="152">
        <v>3.07</v>
      </c>
      <c r="I14" s="152">
        <v>850</v>
      </c>
      <c r="J14" s="1017">
        <v>11.26</v>
      </c>
      <c r="K14" s="1017">
        <v>4.91</v>
      </c>
      <c r="L14" s="510">
        <v>5731</v>
      </c>
      <c r="M14" s="152">
        <v>25.12</v>
      </c>
      <c r="N14" s="152">
        <v>79</v>
      </c>
      <c r="O14" s="152">
        <v>29</v>
      </c>
    </row>
    <row r="15" spans="2:15" customFormat="1" x14ac:dyDescent="0.25">
      <c r="B15" s="514"/>
      <c r="C15" s="444" t="s">
        <v>1963</v>
      </c>
      <c r="D15" s="509">
        <v>19853</v>
      </c>
      <c r="E15" s="152">
        <v>914</v>
      </c>
      <c r="F15" s="152">
        <v>0.4</v>
      </c>
      <c r="G15" s="510">
        <v>20218</v>
      </c>
      <c r="H15" s="152">
        <v>2.78</v>
      </c>
      <c r="I15" s="152">
        <v>766</v>
      </c>
      <c r="J15" s="1017">
        <v>11.31</v>
      </c>
      <c r="K15" s="1017">
        <v>4.92</v>
      </c>
      <c r="L15" s="510">
        <v>5012</v>
      </c>
      <c r="M15" s="152">
        <v>24.79</v>
      </c>
      <c r="N15" s="152">
        <v>64</v>
      </c>
      <c r="O15" s="152">
        <v>25</v>
      </c>
    </row>
    <row r="16" spans="2:15" customFormat="1" x14ac:dyDescent="0.25">
      <c r="B16" s="514"/>
      <c r="C16" s="444" t="s">
        <v>1964</v>
      </c>
      <c r="D16" s="509">
        <v>2538</v>
      </c>
      <c r="E16" s="152">
        <v>149</v>
      </c>
      <c r="F16" s="152">
        <v>0.4</v>
      </c>
      <c r="G16" s="510">
        <v>2598</v>
      </c>
      <c r="H16" s="152">
        <v>5.37</v>
      </c>
      <c r="I16" s="152">
        <v>84</v>
      </c>
      <c r="J16" s="1017">
        <v>10.84</v>
      </c>
      <c r="K16" s="1017">
        <v>4.9000000000000004</v>
      </c>
      <c r="L16" s="510">
        <v>719</v>
      </c>
      <c r="M16" s="152">
        <v>27.66</v>
      </c>
      <c r="N16" s="152">
        <v>15</v>
      </c>
      <c r="O16" s="152">
        <v>4</v>
      </c>
    </row>
    <row r="17" spans="2:15" customFormat="1" x14ac:dyDescent="0.25">
      <c r="B17" s="514"/>
      <c r="C17" s="156" t="s">
        <v>1965</v>
      </c>
      <c r="D17" s="509">
        <v>5845</v>
      </c>
      <c r="E17" s="152">
        <v>366</v>
      </c>
      <c r="F17" s="152">
        <v>0.4</v>
      </c>
      <c r="G17" s="510">
        <v>5991</v>
      </c>
      <c r="H17" s="152">
        <v>11.25</v>
      </c>
      <c r="I17" s="152">
        <v>214</v>
      </c>
      <c r="J17" s="1017">
        <v>11.73</v>
      </c>
      <c r="K17" s="1017">
        <v>4.8899999999999997</v>
      </c>
      <c r="L17" s="510">
        <v>2244</v>
      </c>
      <c r="M17" s="152">
        <v>37.46</v>
      </c>
      <c r="N17" s="152">
        <v>83</v>
      </c>
      <c r="O17" s="152">
        <v>16</v>
      </c>
    </row>
    <row r="18" spans="2:15" customFormat="1" x14ac:dyDescent="0.25">
      <c r="B18" s="514"/>
      <c r="C18" s="444" t="s">
        <v>1966</v>
      </c>
      <c r="D18" s="509">
        <v>4282</v>
      </c>
      <c r="E18" s="152">
        <v>232</v>
      </c>
      <c r="F18" s="152">
        <v>0.4</v>
      </c>
      <c r="G18" s="510">
        <v>4375</v>
      </c>
      <c r="H18" s="152">
        <v>8.7100000000000009</v>
      </c>
      <c r="I18" s="152">
        <v>157</v>
      </c>
      <c r="J18" s="1017">
        <v>11.12</v>
      </c>
      <c r="K18" s="1017">
        <v>4.9000000000000004</v>
      </c>
      <c r="L18" s="510">
        <v>1404</v>
      </c>
      <c r="M18" s="152">
        <v>32.090000000000003</v>
      </c>
      <c r="N18" s="152">
        <v>44</v>
      </c>
      <c r="O18" s="152">
        <v>7</v>
      </c>
    </row>
    <row r="19" spans="2:15" customFormat="1" x14ac:dyDescent="0.25">
      <c r="B19" s="514"/>
      <c r="C19" s="444" t="s">
        <v>1967</v>
      </c>
      <c r="D19" s="509">
        <v>1563</v>
      </c>
      <c r="E19" s="152">
        <v>134</v>
      </c>
      <c r="F19" s="152">
        <v>0.4</v>
      </c>
      <c r="G19" s="510">
        <v>1616</v>
      </c>
      <c r="H19" s="152">
        <v>18.12</v>
      </c>
      <c r="I19" s="152">
        <v>57</v>
      </c>
      <c r="J19" s="1017">
        <v>13.37</v>
      </c>
      <c r="K19" s="1017">
        <v>4.8600000000000003</v>
      </c>
      <c r="L19" s="510">
        <v>840</v>
      </c>
      <c r="M19" s="152">
        <v>51.98</v>
      </c>
      <c r="N19" s="152">
        <v>39</v>
      </c>
      <c r="O19" s="152">
        <v>9</v>
      </c>
    </row>
    <row r="20" spans="2:15" customFormat="1" x14ac:dyDescent="0.25">
      <c r="B20" s="514"/>
      <c r="C20" s="156" t="s">
        <v>1968</v>
      </c>
      <c r="D20" s="509">
        <v>1916</v>
      </c>
      <c r="E20" s="152">
        <v>40</v>
      </c>
      <c r="F20" s="152">
        <v>0.4</v>
      </c>
      <c r="G20" s="510">
        <v>1932</v>
      </c>
      <c r="H20" s="152">
        <v>17.440000000000001</v>
      </c>
      <c r="I20" s="152">
        <v>196</v>
      </c>
      <c r="J20" s="1017">
        <v>11.62</v>
      </c>
      <c r="K20" s="1017">
        <v>4.93</v>
      </c>
      <c r="L20" s="510">
        <v>754</v>
      </c>
      <c r="M20" s="152">
        <v>39.01</v>
      </c>
      <c r="N20" s="152">
        <v>43</v>
      </c>
      <c r="O20" s="152">
        <v>8</v>
      </c>
    </row>
    <row r="21" spans="2:15" customFormat="1" x14ac:dyDescent="0.25">
      <c r="B21" s="514"/>
      <c r="C21" s="444" t="s">
        <v>1969</v>
      </c>
      <c r="D21" s="509">
        <v>1893</v>
      </c>
      <c r="E21" s="152">
        <v>32</v>
      </c>
      <c r="F21" s="152">
        <v>0.4</v>
      </c>
      <c r="G21" s="510">
        <v>1906</v>
      </c>
      <c r="H21" s="152">
        <v>16.59</v>
      </c>
      <c r="I21" s="152">
        <v>187</v>
      </c>
      <c r="J21" s="1017">
        <v>11.26</v>
      </c>
      <c r="K21" s="1017">
        <v>4.93</v>
      </c>
      <c r="L21" s="510">
        <v>735</v>
      </c>
      <c r="M21" s="152">
        <v>38.549999999999997</v>
      </c>
      <c r="N21" s="152">
        <v>36</v>
      </c>
      <c r="O21" s="152">
        <v>8</v>
      </c>
    </row>
    <row r="22" spans="2:15" customFormat="1" x14ac:dyDescent="0.25">
      <c r="B22" s="514"/>
      <c r="C22" s="444" t="s">
        <v>1970</v>
      </c>
      <c r="D22" s="509">
        <v>9</v>
      </c>
      <c r="E22" s="152">
        <v>8</v>
      </c>
      <c r="F22" s="152">
        <v>0.4</v>
      </c>
      <c r="G22" s="510">
        <v>13</v>
      </c>
      <c r="H22" s="152">
        <v>59.14</v>
      </c>
      <c r="I22" s="152">
        <v>5</v>
      </c>
      <c r="J22" s="1017">
        <v>48.94</v>
      </c>
      <c r="K22" s="1017">
        <v>3.5</v>
      </c>
      <c r="L22" s="510">
        <v>19</v>
      </c>
      <c r="M22" s="152">
        <v>147.31</v>
      </c>
      <c r="N22" s="152">
        <v>4</v>
      </c>
      <c r="O22" s="152">
        <v>0</v>
      </c>
    </row>
    <row r="23" spans="2:15" customFormat="1" x14ac:dyDescent="0.25">
      <c r="B23" s="514"/>
      <c r="C23" s="444" t="s">
        <v>1971</v>
      </c>
      <c r="D23" s="509">
        <v>13</v>
      </c>
      <c r="E23" s="152">
        <v>0</v>
      </c>
      <c r="F23" s="152">
        <v>0.4</v>
      </c>
      <c r="G23" s="510">
        <v>13</v>
      </c>
      <c r="H23" s="152">
        <v>99.79</v>
      </c>
      <c r="I23" s="152">
        <v>4</v>
      </c>
      <c r="J23" s="1017">
        <v>28.27</v>
      </c>
      <c r="K23" s="1017">
        <v>5</v>
      </c>
      <c r="L23" s="510">
        <v>0</v>
      </c>
      <c r="M23" s="152">
        <v>0.21</v>
      </c>
      <c r="N23" s="152">
        <v>4</v>
      </c>
      <c r="O23" s="152">
        <v>0</v>
      </c>
    </row>
    <row r="24" spans="2:15" customFormat="1" ht="30" x14ac:dyDescent="0.25">
      <c r="B24" s="515"/>
      <c r="C24" s="156" t="s">
        <v>1972</v>
      </c>
      <c r="D24" s="509">
        <v>100</v>
      </c>
      <c r="E24" s="152">
        <v>0</v>
      </c>
      <c r="F24" s="152">
        <v>0.4</v>
      </c>
      <c r="G24" s="510">
        <v>100</v>
      </c>
      <c r="H24" s="1017">
        <v>100</v>
      </c>
      <c r="I24" s="152">
        <v>23</v>
      </c>
      <c r="J24" s="1017">
        <v>58.49</v>
      </c>
      <c r="K24" s="1017">
        <v>4.91</v>
      </c>
      <c r="L24" s="510">
        <v>600</v>
      </c>
      <c r="M24" s="152">
        <v>600.44000000000005</v>
      </c>
      <c r="N24" s="152">
        <v>11</v>
      </c>
      <c r="O24" s="152">
        <v>11</v>
      </c>
    </row>
    <row r="25" spans="2:15" customFormat="1" x14ac:dyDescent="0.25">
      <c r="B25" s="1083" t="s">
        <v>1973</v>
      </c>
      <c r="C25" s="1084"/>
      <c r="D25" s="510"/>
      <c r="E25" s="152"/>
      <c r="F25" s="152"/>
      <c r="G25" s="510"/>
      <c r="H25" s="152"/>
      <c r="I25" s="152"/>
      <c r="J25" s="1017"/>
      <c r="K25" s="1017"/>
      <c r="L25" s="510"/>
      <c r="M25" s="152"/>
      <c r="N25" s="152"/>
      <c r="O25" s="152"/>
    </row>
    <row r="26" spans="2:15" customFormat="1" x14ac:dyDescent="0.25">
      <c r="B26" s="1279" t="s">
        <v>1974</v>
      </c>
      <c r="C26" s="1280"/>
      <c r="D26" s="510">
        <f>+D8+D11+D12+D13+D14+D17+D20+D24</f>
        <v>85886</v>
      </c>
      <c r="E26" s="510">
        <f>+E8+E11+E12+E13+E14+E17+E20+E24</f>
        <v>3466</v>
      </c>
      <c r="F26" s="152">
        <v>0.4</v>
      </c>
      <c r="G26" s="510">
        <f>+G8+G11+G12+G13+G14+G17+G20+G24</f>
        <v>87273</v>
      </c>
      <c r="H26" s="1018"/>
      <c r="I26" s="510">
        <f>+I8+I11+I12+I13+I14+I17+I20+I24</f>
        <v>6433</v>
      </c>
      <c r="J26" s="1018"/>
      <c r="K26" s="1017">
        <v>4.92</v>
      </c>
      <c r="L26" s="510">
        <f>+L8+L11+L12+L13+L14+L17+L20+L24</f>
        <v>19868</v>
      </c>
      <c r="M26" s="152">
        <v>22.77</v>
      </c>
      <c r="N26" s="510">
        <f>+N8+N11+N12+N13+N14+N17+N20+N24</f>
        <v>285</v>
      </c>
      <c r="O26" s="510">
        <f>+O8+O11+O12+O13+O14+O17+O20+O24</f>
        <v>142</v>
      </c>
    </row>
    <row r="27" spans="2:15" x14ac:dyDescent="0.25">
      <c r="B27" s="516"/>
      <c r="C27" s="516"/>
      <c r="D27" s="516"/>
      <c r="E27" s="516"/>
      <c r="F27" s="516"/>
      <c r="G27" s="516"/>
      <c r="H27" s="516"/>
      <c r="I27" s="516"/>
      <c r="J27" s="516"/>
      <c r="K27" s="516"/>
      <c r="L27" s="516"/>
      <c r="M27" s="516"/>
      <c r="N27" s="516"/>
      <c r="O27" s="516"/>
    </row>
  </sheetData>
  <mergeCells count="3">
    <mergeCell ref="B5:B6"/>
    <mergeCell ref="B25:C25"/>
    <mergeCell ref="B26:C26"/>
  </mergeCells>
  <pageMargins left="0.70866141732283472" right="0.70866141732283472" top="0.74803149606299213" bottom="0.74803149606299213" header="0.31496062992125984" footer="0.31496062992125984"/>
  <pageSetup paperSize="9" scale="53" fitToHeight="0" orientation="landscape" r:id="rId1"/>
  <headerFooter>
    <oddHeader>&amp;CDA
Bilag XXI</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E2457-C3BB-4E0A-855B-BCA4E748F06F}">
  <sheetPr>
    <tabColor theme="5" tint="-0.249977111117893"/>
    <pageSetUpPr autoPageBreaks="0" fitToPage="1"/>
  </sheetPr>
  <dimension ref="B1:J27"/>
  <sheetViews>
    <sheetView showGridLines="0" zoomScaleNormal="100" zoomScaleSheetLayoutView="100" workbookViewId="0"/>
  </sheetViews>
  <sheetFormatPr defaultColWidth="9.140625" defaultRowHeight="15" x14ac:dyDescent="0.25"/>
  <cols>
    <col min="1" max="1" width="9.140625" style="428"/>
    <col min="2" max="2" width="11.140625" style="428" customWidth="1"/>
    <col min="3" max="3" width="47.7109375" style="428" customWidth="1"/>
    <col min="4" max="4" width="31" style="428" customWidth="1"/>
    <col min="5" max="6" width="25.42578125" style="428" customWidth="1"/>
    <col min="7" max="7" width="26.42578125" style="428" customWidth="1"/>
    <col min="8" max="8" width="28.5703125" style="428" customWidth="1"/>
    <col min="9" max="16384" width="9.140625" style="428"/>
  </cols>
  <sheetData>
    <row r="1" spans="2:10" x14ac:dyDescent="0.25">
      <c r="B1" s="428" t="s">
        <v>113</v>
      </c>
      <c r="C1" t="s">
        <v>5</v>
      </c>
    </row>
    <row r="2" spans="2:10" ht="21" x14ac:dyDescent="0.35">
      <c r="B2" s="662" t="s">
        <v>35</v>
      </c>
      <c r="C2" s="662"/>
      <c r="D2" s="662"/>
      <c r="E2" s="662"/>
      <c r="F2" s="662"/>
      <c r="G2" s="662"/>
      <c r="H2" s="662"/>
      <c r="I2" s="157"/>
    </row>
    <row r="4" spans="2:10" x14ac:dyDescent="0.25">
      <c r="B4" s="439"/>
      <c r="C4" s="439"/>
      <c r="D4" s="439"/>
      <c r="E4" s="439"/>
      <c r="F4" s="439"/>
    </row>
    <row r="5" spans="2:10" x14ac:dyDescent="0.25">
      <c r="B5" s="22"/>
      <c r="C5" s="22"/>
      <c r="D5" s="22"/>
      <c r="E5" s="441"/>
      <c r="F5" s="441"/>
      <c r="J5" s="22"/>
    </row>
    <row r="6" spans="2:10" ht="80.25" customHeight="1" x14ac:dyDescent="0.25">
      <c r="B6" s="399"/>
      <c r="C6" s="399"/>
      <c r="D6" s="408" t="s">
        <v>532</v>
      </c>
      <c r="E6" s="50" t="s">
        <v>533</v>
      </c>
      <c r="F6" s="50" t="s">
        <v>534</v>
      </c>
      <c r="G6" s="50" t="s">
        <v>535</v>
      </c>
      <c r="H6" s="50" t="s">
        <v>536</v>
      </c>
    </row>
    <row r="7" spans="2:10" x14ac:dyDescent="0.25">
      <c r="B7" s="399"/>
      <c r="C7" s="399"/>
      <c r="D7" s="5" t="s">
        <v>114</v>
      </c>
      <c r="E7" s="402" t="s">
        <v>115</v>
      </c>
      <c r="F7" s="402" t="s">
        <v>116</v>
      </c>
      <c r="G7" s="402" t="s">
        <v>127</v>
      </c>
      <c r="H7" s="402" t="s">
        <v>128</v>
      </c>
    </row>
    <row r="8" spans="2:10" x14ac:dyDescent="0.25">
      <c r="B8" s="401">
        <v>1</v>
      </c>
      <c r="C8" s="401" t="s">
        <v>537</v>
      </c>
      <c r="D8" s="503"/>
      <c r="E8" s="503">
        <v>2675.9011631399999</v>
      </c>
      <c r="F8" s="504">
        <v>1</v>
      </c>
      <c r="G8" s="504">
        <v>0</v>
      </c>
      <c r="H8" s="504">
        <v>0</v>
      </c>
    </row>
    <row r="9" spans="2:10" x14ac:dyDescent="0.25">
      <c r="B9" s="401">
        <v>1.1000000000000001</v>
      </c>
      <c r="C9" s="448" t="s">
        <v>538</v>
      </c>
      <c r="D9" s="505"/>
      <c r="E9" s="392"/>
      <c r="F9" s="504"/>
      <c r="G9" s="504"/>
      <c r="H9" s="504"/>
    </row>
    <row r="10" spans="2:10" x14ac:dyDescent="0.25">
      <c r="B10" s="401">
        <v>1.2</v>
      </c>
      <c r="C10" s="448" t="s">
        <v>539</v>
      </c>
      <c r="D10" s="505"/>
      <c r="E10" s="392"/>
      <c r="F10" s="504"/>
      <c r="G10" s="504"/>
      <c r="H10" s="504"/>
    </row>
    <row r="11" spans="2:10" x14ac:dyDescent="0.25">
      <c r="B11" s="401">
        <v>2</v>
      </c>
      <c r="C11" s="401" t="s">
        <v>360</v>
      </c>
      <c r="D11" s="392"/>
      <c r="E11" s="392">
        <v>6909.1382590499998</v>
      </c>
      <c r="F11" s="504">
        <v>1</v>
      </c>
      <c r="G11" s="504">
        <v>0</v>
      </c>
      <c r="H11" s="504">
        <v>0</v>
      </c>
    </row>
    <row r="12" spans="2:10" x14ac:dyDescent="0.25">
      <c r="B12" s="401">
        <v>3</v>
      </c>
      <c r="C12" s="401" t="s">
        <v>361</v>
      </c>
      <c r="D12" s="392">
        <v>84155.161846000003</v>
      </c>
      <c r="E12" s="392">
        <v>184235.96158935499</v>
      </c>
      <c r="F12" s="504">
        <v>0</v>
      </c>
      <c r="G12" s="504">
        <v>0.54322076363368255</v>
      </c>
      <c r="H12" s="504">
        <v>0.45677923636631751</v>
      </c>
    </row>
    <row r="13" spans="2:10" ht="30" x14ac:dyDescent="0.25">
      <c r="B13" s="401">
        <v>3.1</v>
      </c>
      <c r="C13" s="448" t="s">
        <v>540</v>
      </c>
      <c r="D13" s="505"/>
      <c r="E13" s="392"/>
      <c r="F13" s="504"/>
      <c r="G13" s="504"/>
      <c r="H13" s="504"/>
    </row>
    <row r="14" spans="2:10" ht="30" x14ac:dyDescent="0.25">
      <c r="B14" s="401">
        <v>3.2</v>
      </c>
      <c r="C14" s="448" t="s">
        <v>541</v>
      </c>
      <c r="D14" s="505"/>
      <c r="E14" s="392"/>
      <c r="F14" s="504"/>
      <c r="G14" s="504"/>
      <c r="H14" s="504"/>
    </row>
    <row r="15" spans="2:10" x14ac:dyDescent="0.25">
      <c r="B15" s="401">
        <v>4</v>
      </c>
      <c r="C15" s="401" t="s">
        <v>499</v>
      </c>
      <c r="D15" s="392"/>
      <c r="E15" s="392">
        <v>4446.9124386945396</v>
      </c>
      <c r="F15" s="504">
        <v>0</v>
      </c>
      <c r="G15" s="504">
        <v>1</v>
      </c>
      <c r="H15" s="504">
        <v>0</v>
      </c>
    </row>
    <row r="16" spans="2:10" ht="30" x14ac:dyDescent="0.25">
      <c r="B16" s="401">
        <v>4.0999999999999996</v>
      </c>
      <c r="C16" s="60" t="s">
        <v>542</v>
      </c>
      <c r="D16" s="506"/>
      <c r="E16" s="392">
        <v>4437.9265134799998</v>
      </c>
      <c r="F16" s="504">
        <v>0</v>
      </c>
      <c r="G16" s="504">
        <v>1</v>
      </c>
      <c r="H16" s="504">
        <v>0</v>
      </c>
    </row>
    <row r="17" spans="2:8" ht="30" x14ac:dyDescent="0.25">
      <c r="B17" s="401">
        <v>4.2</v>
      </c>
      <c r="C17" s="60" t="s">
        <v>543</v>
      </c>
      <c r="D17" s="506"/>
      <c r="E17" s="392"/>
      <c r="F17" s="504"/>
      <c r="G17" s="504"/>
      <c r="H17" s="504"/>
    </row>
    <row r="18" spans="2:8" x14ac:dyDescent="0.25">
      <c r="B18" s="401">
        <v>4.3</v>
      </c>
      <c r="C18" s="60" t="s">
        <v>544</v>
      </c>
      <c r="D18" s="506"/>
      <c r="E18" s="392"/>
      <c r="F18" s="504"/>
      <c r="G18" s="504"/>
      <c r="H18" s="504"/>
    </row>
    <row r="19" spans="2:8" x14ac:dyDescent="0.25">
      <c r="B19" s="401">
        <v>4.4000000000000004</v>
      </c>
      <c r="C19" s="60" t="s">
        <v>545</v>
      </c>
      <c r="D19" s="506"/>
      <c r="E19" s="392"/>
      <c r="F19" s="504"/>
      <c r="G19" s="504"/>
      <c r="H19" s="504"/>
    </row>
    <row r="20" spans="2:8" x14ac:dyDescent="0.25">
      <c r="B20" s="401">
        <v>4.5</v>
      </c>
      <c r="C20" s="60" t="s">
        <v>546</v>
      </c>
      <c r="D20" s="506"/>
      <c r="E20" s="392"/>
      <c r="F20" s="504"/>
      <c r="G20" s="504"/>
      <c r="H20" s="504"/>
    </row>
    <row r="21" spans="2:8" x14ac:dyDescent="0.25">
      <c r="B21" s="401">
        <v>5</v>
      </c>
      <c r="C21" s="401" t="s">
        <v>146</v>
      </c>
      <c r="D21" s="392"/>
      <c r="E21" s="392">
        <v>46.479554669999999</v>
      </c>
      <c r="F21" s="504">
        <v>1</v>
      </c>
      <c r="G21" s="504">
        <v>0</v>
      </c>
      <c r="H21" s="504">
        <v>0</v>
      </c>
    </row>
    <row r="22" spans="2:8" x14ac:dyDescent="0.25">
      <c r="B22" s="401">
        <v>6</v>
      </c>
      <c r="C22" s="401" t="s">
        <v>547</v>
      </c>
      <c r="D22" s="392"/>
      <c r="E22" s="392">
        <v>11390.31975493</v>
      </c>
      <c r="F22" s="504">
        <v>1</v>
      </c>
      <c r="G22" s="504">
        <v>0</v>
      </c>
      <c r="H22" s="504">
        <v>0</v>
      </c>
    </row>
    <row r="23" spans="2:8" x14ac:dyDescent="0.25">
      <c r="B23" s="401">
        <v>7</v>
      </c>
      <c r="C23" s="51" t="s">
        <v>548</v>
      </c>
      <c r="D23" s="392">
        <v>84155.161846000003</v>
      </c>
      <c r="E23" s="392">
        <v>209704.71275984001</v>
      </c>
      <c r="F23" s="504">
        <v>0.10024495136580372</v>
      </c>
      <c r="G23" s="504">
        <v>0.49845189841659987</v>
      </c>
      <c r="H23" s="504">
        <v>0.40130315021759644</v>
      </c>
    </row>
    <row r="26" spans="2:8" x14ac:dyDescent="0.25">
      <c r="C26"/>
    </row>
    <row r="27" spans="2:8" x14ac:dyDescent="0.25">
      <c r="G27" s="442"/>
      <c r="H27" s="443"/>
    </row>
  </sheetData>
  <pageMargins left="0.70866141732283472" right="0.70866141732283472" top="0.74803149606299213" bottom="0.74803149606299213" header="0.31496062992125984" footer="0.31496062992125984"/>
  <pageSetup paperSize="9" scale="69" orientation="landscape" r:id="rId1"/>
  <headerFooter>
    <oddHeader>&amp;CDA
Bilag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7339E-30D5-42F3-B9A6-363B356984E9}">
  <sheetPr>
    <tabColor theme="5" tint="-0.249977111117893"/>
    <pageSetUpPr autoPageBreaks="0" fitToPage="1"/>
  </sheetPr>
  <dimension ref="B1:G39"/>
  <sheetViews>
    <sheetView showGridLines="0" zoomScaleNormal="100" zoomScaleSheetLayoutView="100" workbookViewId="0"/>
  </sheetViews>
  <sheetFormatPr defaultColWidth="9.140625" defaultRowHeight="15" x14ac:dyDescent="0.25"/>
  <cols>
    <col min="1" max="1" width="9.140625" style="428"/>
    <col min="2" max="2" width="11.140625" style="428" customWidth="1"/>
    <col min="3" max="3" width="51.5703125" style="428" customWidth="1"/>
    <col min="4" max="4" width="31.5703125" style="428" customWidth="1"/>
    <col min="5" max="5" width="30.42578125" style="428" bestFit="1" customWidth="1"/>
    <col min="6" max="16384" width="9.140625" style="428"/>
  </cols>
  <sheetData>
    <row r="1" spans="2:7" x14ac:dyDescent="0.25">
      <c r="B1" s="428" t="s">
        <v>113</v>
      </c>
      <c r="C1" s="3" t="s">
        <v>1176</v>
      </c>
    </row>
    <row r="2" spans="2:7" ht="18.75" x14ac:dyDescent="0.3">
      <c r="B2" s="662" t="s">
        <v>36</v>
      </c>
      <c r="C2" s="662"/>
      <c r="D2" s="662"/>
      <c r="E2" s="662"/>
      <c r="F2" s="662"/>
      <c r="G2" s="662"/>
    </row>
    <row r="4" spans="2:7" x14ac:dyDescent="0.25">
      <c r="B4" s="439"/>
      <c r="C4" s="439"/>
      <c r="D4" s="439"/>
      <c r="E4" s="439"/>
    </row>
    <row r="5" spans="2:7" x14ac:dyDescent="0.25">
      <c r="B5" s="440"/>
      <c r="C5" s="440"/>
      <c r="D5" s="441"/>
      <c r="E5" s="441"/>
    </row>
    <row r="6" spans="2:7" customFormat="1" ht="30" x14ac:dyDescent="0.25">
      <c r="B6" s="149"/>
      <c r="C6" s="149"/>
      <c r="D6" s="50" t="s">
        <v>1975</v>
      </c>
      <c r="E6" s="50" t="s">
        <v>1976</v>
      </c>
    </row>
    <row r="7" spans="2:7" customFormat="1" x14ac:dyDescent="0.25">
      <c r="B7" s="1281"/>
      <c r="C7" s="1282"/>
      <c r="D7" s="17" t="s">
        <v>1177</v>
      </c>
      <c r="E7" s="17" t="s">
        <v>1178</v>
      </c>
    </row>
    <row r="8" spans="2:7" customFormat="1" x14ac:dyDescent="0.25">
      <c r="B8" s="5">
        <v>1</v>
      </c>
      <c r="C8" s="1019" t="s">
        <v>1977</v>
      </c>
      <c r="D8" s="39"/>
      <c r="E8" s="39"/>
    </row>
    <row r="9" spans="2:7" customFormat="1" x14ac:dyDescent="0.25">
      <c r="B9" s="844" t="s">
        <v>1978</v>
      </c>
      <c r="C9" s="855" t="s">
        <v>1979</v>
      </c>
      <c r="D9" s="26"/>
      <c r="E9" s="26"/>
    </row>
    <row r="10" spans="2:7" customFormat="1" x14ac:dyDescent="0.25">
      <c r="B10" s="844" t="s">
        <v>1980</v>
      </c>
      <c r="C10" s="855" t="s">
        <v>1981</v>
      </c>
      <c r="D10" s="26"/>
      <c r="E10" s="26"/>
    </row>
    <row r="11" spans="2:7" customFormat="1" x14ac:dyDescent="0.25">
      <c r="B11" s="844">
        <v>2</v>
      </c>
      <c r="C11" s="855" t="s">
        <v>1982</v>
      </c>
      <c r="D11" s="26"/>
      <c r="E11" s="26"/>
    </row>
    <row r="12" spans="2:7" customFormat="1" x14ac:dyDescent="0.25">
      <c r="B12" s="844" t="s">
        <v>1983</v>
      </c>
      <c r="C12" s="855" t="s">
        <v>1984</v>
      </c>
      <c r="D12" s="26"/>
      <c r="E12" s="26"/>
    </row>
    <row r="13" spans="2:7" customFormat="1" x14ac:dyDescent="0.25">
      <c r="B13" s="844" t="s">
        <v>1985</v>
      </c>
      <c r="C13" s="855" t="s">
        <v>1986</v>
      </c>
      <c r="D13" s="26"/>
      <c r="E13" s="26"/>
    </row>
    <row r="14" spans="2:7" customFormat="1" x14ac:dyDescent="0.25">
      <c r="B14" s="82">
        <v>3</v>
      </c>
      <c r="C14" s="851" t="s">
        <v>1987</v>
      </c>
      <c r="D14" s="39"/>
      <c r="E14" s="39"/>
    </row>
    <row r="15" spans="2:7" customFormat="1" x14ac:dyDescent="0.25">
      <c r="B15" s="1020">
        <v>4</v>
      </c>
      <c r="C15" s="1021" t="s">
        <v>1290</v>
      </c>
      <c r="D15" s="648"/>
      <c r="E15" s="648"/>
    </row>
    <row r="16" spans="2:7" customFormat="1" x14ac:dyDescent="0.25">
      <c r="B16" s="82">
        <v>5</v>
      </c>
      <c r="C16" s="851" t="s">
        <v>1988</v>
      </c>
      <c r="D16" s="26"/>
      <c r="E16" s="26"/>
    </row>
    <row r="17" spans="2:5" customFormat="1" x14ac:dyDescent="0.25">
      <c r="B17" s="844" t="s">
        <v>1989</v>
      </c>
      <c r="C17" s="855" t="s">
        <v>1990</v>
      </c>
      <c r="D17" s="26"/>
      <c r="E17" s="26"/>
    </row>
    <row r="18" spans="2:5" customFormat="1" x14ac:dyDescent="0.25">
      <c r="B18" s="844" t="s">
        <v>1991</v>
      </c>
      <c r="C18" s="855" t="s">
        <v>1992</v>
      </c>
      <c r="D18" s="26"/>
      <c r="E18" s="26"/>
    </row>
    <row r="19" spans="2:5" customFormat="1" x14ac:dyDescent="0.25">
      <c r="B19" s="844" t="s">
        <v>1993</v>
      </c>
      <c r="C19" s="855" t="s">
        <v>1994</v>
      </c>
      <c r="D19" s="26"/>
      <c r="E19" s="26"/>
    </row>
    <row r="20" spans="2:5" customFormat="1" x14ac:dyDescent="0.25">
      <c r="B20" s="844">
        <v>6</v>
      </c>
      <c r="C20" s="855" t="s">
        <v>1995</v>
      </c>
      <c r="D20" s="26"/>
      <c r="E20" s="646">
        <f>+'[1]EU CR6'!L25</f>
        <v>19868</v>
      </c>
    </row>
    <row r="21" spans="2:5" customFormat="1" x14ac:dyDescent="0.25">
      <c r="B21" s="844" t="s">
        <v>1996</v>
      </c>
      <c r="C21" s="855" t="s">
        <v>1997</v>
      </c>
      <c r="D21" s="26"/>
      <c r="E21" s="26"/>
    </row>
    <row r="22" spans="2:5" customFormat="1" x14ac:dyDescent="0.25">
      <c r="B22" s="844" t="s">
        <v>1998</v>
      </c>
      <c r="C22" s="855" t="s">
        <v>1999</v>
      </c>
      <c r="D22" s="26"/>
      <c r="E22" s="26"/>
    </row>
    <row r="23" spans="2:5" customFormat="1" x14ac:dyDescent="0.25">
      <c r="B23" s="844" t="s">
        <v>2000</v>
      </c>
      <c r="C23" s="855" t="s">
        <v>2001</v>
      </c>
      <c r="D23" s="26"/>
      <c r="E23" s="26"/>
    </row>
    <row r="24" spans="2:5" customFormat="1" x14ac:dyDescent="0.25">
      <c r="B24" s="1020">
        <v>7</v>
      </c>
      <c r="C24" s="1021" t="s">
        <v>1290</v>
      </c>
      <c r="D24" s="1021"/>
      <c r="E24" s="1021"/>
    </row>
    <row r="25" spans="2:5" customFormat="1" x14ac:dyDescent="0.25">
      <c r="B25" s="1020">
        <v>8</v>
      </c>
      <c r="C25" s="1021" t="s">
        <v>1290</v>
      </c>
      <c r="D25" s="1021"/>
      <c r="E25" s="1021"/>
    </row>
    <row r="26" spans="2:5" customFormat="1" x14ac:dyDescent="0.25">
      <c r="B26" s="844" t="s">
        <v>1142</v>
      </c>
      <c r="C26" s="855" t="s">
        <v>2002</v>
      </c>
      <c r="D26" s="1022"/>
      <c r="E26" s="1022"/>
    </row>
    <row r="27" spans="2:5" customFormat="1" x14ac:dyDescent="0.25">
      <c r="B27" s="844">
        <v>9</v>
      </c>
      <c r="C27" s="855" t="s">
        <v>2003</v>
      </c>
      <c r="D27" s="26"/>
      <c r="E27" s="26"/>
    </row>
    <row r="28" spans="2:5" customFormat="1" x14ac:dyDescent="0.25">
      <c r="B28" s="844">
        <v>10</v>
      </c>
      <c r="C28" s="855" t="s">
        <v>2004</v>
      </c>
      <c r="D28" s="26"/>
      <c r="E28" s="26"/>
    </row>
    <row r="29" spans="2:5" customFormat="1" x14ac:dyDescent="0.25">
      <c r="B29" s="844" t="s">
        <v>2005</v>
      </c>
      <c r="C29" s="855" t="s">
        <v>2006</v>
      </c>
      <c r="D29" s="26"/>
      <c r="E29" s="26"/>
    </row>
    <row r="30" spans="2:5" customFormat="1" x14ac:dyDescent="0.25">
      <c r="B30" s="844" t="s">
        <v>2007</v>
      </c>
      <c r="C30" s="855" t="s">
        <v>2008</v>
      </c>
      <c r="D30" s="26"/>
      <c r="E30" s="26"/>
    </row>
    <row r="31" spans="2:5" customFormat="1" x14ac:dyDescent="0.25">
      <c r="B31" s="1023">
        <v>11</v>
      </c>
      <c r="C31" s="1024" t="s">
        <v>1290</v>
      </c>
      <c r="D31" s="1024"/>
      <c r="E31" s="1024"/>
    </row>
    <row r="32" spans="2:5" customFormat="1" x14ac:dyDescent="0.25">
      <c r="B32" s="1023">
        <v>12</v>
      </c>
      <c r="C32" s="1024" t="s">
        <v>1290</v>
      </c>
      <c r="D32" s="1024"/>
      <c r="E32" s="1024"/>
    </row>
    <row r="33" spans="2:5" customFormat="1" x14ac:dyDescent="0.25">
      <c r="B33" s="1023">
        <v>13</v>
      </c>
      <c r="C33" s="1024" t="s">
        <v>1290</v>
      </c>
      <c r="D33" s="1024"/>
      <c r="E33" s="1024"/>
    </row>
    <row r="34" spans="2:5" customFormat="1" x14ac:dyDescent="0.25">
      <c r="B34" s="1025">
        <v>14</v>
      </c>
      <c r="C34" s="1024" t="s">
        <v>1290</v>
      </c>
      <c r="D34" s="1024"/>
      <c r="E34" s="1024"/>
    </row>
    <row r="35" spans="2:5" customFormat="1" x14ac:dyDescent="0.25">
      <c r="B35" s="1020">
        <v>15</v>
      </c>
      <c r="C35" s="1021" t="s">
        <v>1290</v>
      </c>
      <c r="D35" s="1021"/>
      <c r="E35" s="1021"/>
    </row>
    <row r="36" spans="2:5" customFormat="1" x14ac:dyDescent="0.25">
      <c r="B36" s="1020">
        <v>16</v>
      </c>
      <c r="C36" s="1021" t="s">
        <v>1290</v>
      </c>
      <c r="D36" s="1021"/>
      <c r="E36" s="1021"/>
    </row>
    <row r="37" spans="2:5" customFormat="1" x14ac:dyDescent="0.25">
      <c r="B37" s="1010">
        <v>17</v>
      </c>
      <c r="C37" s="1011" t="s">
        <v>2009</v>
      </c>
      <c r="D37" s="26"/>
      <c r="E37" s="26"/>
    </row>
    <row r="38" spans="2:5" customFormat="1" x14ac:dyDescent="0.25">
      <c r="B38" s="1010">
        <v>18</v>
      </c>
      <c r="C38" s="1011" t="s">
        <v>2010</v>
      </c>
      <c r="D38" s="26"/>
      <c r="E38" s="646">
        <f>+E20</f>
        <v>19868</v>
      </c>
    </row>
    <row r="39" spans="2:5" customFormat="1" x14ac:dyDescent="0.25">
      <c r="B39" s="1010">
        <v>19</v>
      </c>
      <c r="C39" s="1011" t="s">
        <v>2011</v>
      </c>
      <c r="D39" s="26"/>
      <c r="E39" s="646">
        <f>+E38</f>
        <v>19868</v>
      </c>
    </row>
  </sheetData>
  <mergeCells count="1">
    <mergeCell ref="B7:C7"/>
  </mergeCells>
  <pageMargins left="0.70866141732283472" right="0.70866141732283472" top="0.74803149606299213" bottom="0.74803149606299213" header="0.31496062992125984" footer="0.31496062992125984"/>
  <pageSetup paperSize="9" scale="70" orientation="landscape" r:id="rId1"/>
  <headerFooter>
    <oddHeader>&amp;CDA
Bilag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AB939-E184-4310-81D0-C264323E76EF}">
  <sheetPr>
    <tabColor theme="4" tint="0.79998168889431442"/>
  </sheetPr>
  <dimension ref="A1:J134"/>
  <sheetViews>
    <sheetView showGridLines="0" zoomScaleNormal="100" zoomScalePageLayoutView="80" workbookViewId="0"/>
  </sheetViews>
  <sheetFormatPr defaultColWidth="9.140625" defaultRowHeight="15" x14ac:dyDescent="0.25"/>
  <cols>
    <col min="1" max="1" width="9.140625" style="428" customWidth="1"/>
    <col min="2" max="2" width="10.7109375" style="428" customWidth="1"/>
    <col min="3" max="3" width="60.140625" style="428" customWidth="1"/>
    <col min="4" max="4" width="11.42578125" style="428" customWidth="1"/>
    <col min="5" max="5" width="11" style="428" customWidth="1"/>
    <col min="6" max="6" width="10.5703125" style="428" customWidth="1"/>
    <col min="7" max="7" width="11.5703125" style="428" customWidth="1"/>
    <col min="8" max="8" width="10.5703125" style="428" customWidth="1"/>
    <col min="9" max="16384" width="9.140625" style="428"/>
  </cols>
  <sheetData>
    <row r="1" spans="1:8" x14ac:dyDescent="0.25">
      <c r="A1" s="9"/>
      <c r="B1" s="3" t="s">
        <v>113</v>
      </c>
      <c r="C1" s="3" t="s">
        <v>1176</v>
      </c>
    </row>
    <row r="2" spans="1:8" ht="18.75" x14ac:dyDescent="0.3">
      <c r="A2" s="9"/>
      <c r="B2" s="656" t="s">
        <v>6</v>
      </c>
      <c r="C2" s="461"/>
      <c r="D2" s="461"/>
      <c r="E2" s="461"/>
      <c r="F2" s="461"/>
      <c r="G2" s="324"/>
      <c r="H2" s="324"/>
    </row>
    <row r="3" spans="1:8" x14ac:dyDescent="0.25">
      <c r="A3" s="9"/>
      <c r="B3" s="22"/>
    </row>
    <row r="4" spans="1:8" x14ac:dyDescent="0.25">
      <c r="A4" s="9"/>
    </row>
    <row r="5" spans="1:8" customFormat="1" x14ac:dyDescent="0.25">
      <c r="A5" s="9"/>
      <c r="B5" s="21"/>
      <c r="C5" s="20"/>
      <c r="D5" s="17" t="s">
        <v>1177</v>
      </c>
      <c r="E5" s="17" t="s">
        <v>1178</v>
      </c>
      <c r="F5" s="17" t="s">
        <v>1179</v>
      </c>
      <c r="G5" s="17" t="s">
        <v>1180</v>
      </c>
      <c r="H5" s="17" t="s">
        <v>1181</v>
      </c>
    </row>
    <row r="6" spans="1:8" customFormat="1" x14ac:dyDescent="0.25">
      <c r="A6" s="9"/>
      <c r="B6" s="19"/>
      <c r="C6" s="18"/>
      <c r="D6" s="17" t="s">
        <v>1130</v>
      </c>
      <c r="E6" s="17" t="s">
        <v>1131</v>
      </c>
      <c r="F6" s="17" t="s">
        <v>117</v>
      </c>
      <c r="G6" s="17" t="s">
        <v>118</v>
      </c>
      <c r="H6" s="17" t="s">
        <v>121</v>
      </c>
    </row>
    <row r="7" spans="1:8" customFormat="1" x14ac:dyDescent="0.25">
      <c r="A7" s="9"/>
      <c r="B7" s="16"/>
      <c r="C7" s="1060" t="s">
        <v>1182</v>
      </c>
      <c r="D7" s="1061"/>
      <c r="E7" s="1061"/>
      <c r="F7" s="1061"/>
      <c r="G7" s="1061"/>
      <c r="H7" s="1062"/>
    </row>
    <row r="8" spans="1:8" customFormat="1" x14ac:dyDescent="0.25">
      <c r="A8" s="9"/>
      <c r="B8" s="402">
        <v>1</v>
      </c>
      <c r="C8" s="401" t="s">
        <v>1183</v>
      </c>
      <c r="D8" s="365">
        <v>16386.094713999999</v>
      </c>
      <c r="E8" s="365">
        <v>16377.46467444</v>
      </c>
      <c r="F8" s="365">
        <v>16470.512438099999</v>
      </c>
      <c r="G8" s="365">
        <v>16019.2314301635</v>
      </c>
      <c r="H8" s="365">
        <v>16034</v>
      </c>
    </row>
    <row r="9" spans="1:8" customFormat="1" x14ac:dyDescent="0.25">
      <c r="A9" s="9"/>
      <c r="B9" s="402">
        <v>2</v>
      </c>
      <c r="C9" s="401" t="s">
        <v>1184</v>
      </c>
      <c r="D9" s="365">
        <v>16386.094713999999</v>
      </c>
      <c r="E9" s="365">
        <v>16377.46467444</v>
      </c>
      <c r="F9" s="365">
        <v>16470.512438099999</v>
      </c>
      <c r="G9" s="365">
        <v>16019.2314301635</v>
      </c>
      <c r="H9" s="365">
        <v>16034</v>
      </c>
    </row>
    <row r="10" spans="1:8" customFormat="1" x14ac:dyDescent="0.25">
      <c r="A10" s="9"/>
      <c r="B10" s="402">
        <v>3</v>
      </c>
      <c r="C10" s="401" t="s">
        <v>1185</v>
      </c>
      <c r="D10" s="365">
        <v>18100.784208000001</v>
      </c>
      <c r="E10" s="365">
        <v>18110.172441100003</v>
      </c>
      <c r="F10" s="365">
        <v>18164.849971430001</v>
      </c>
      <c r="G10" s="365">
        <v>17318.026630163498</v>
      </c>
      <c r="H10" s="365">
        <v>17333</v>
      </c>
    </row>
    <row r="11" spans="1:8" customFormat="1" x14ac:dyDescent="0.25">
      <c r="A11" s="9"/>
      <c r="B11" s="12"/>
      <c r="C11" s="1054" t="s">
        <v>1186</v>
      </c>
      <c r="D11" s="1055"/>
      <c r="E11" s="1055"/>
      <c r="F11" s="1055"/>
      <c r="G11" s="1055"/>
      <c r="H11" s="1056"/>
    </row>
    <row r="12" spans="1:8" customFormat="1" x14ac:dyDescent="0.25">
      <c r="A12" s="9"/>
      <c r="B12" s="402">
        <v>4</v>
      </c>
      <c r="C12" s="401" t="s">
        <v>1187</v>
      </c>
      <c r="D12" s="365">
        <v>78324.664909119994</v>
      </c>
      <c r="E12" s="365">
        <v>77096.56140730418</v>
      </c>
      <c r="F12" s="365">
        <v>76581.286168999999</v>
      </c>
      <c r="G12" s="365">
        <v>74703.114095995305</v>
      </c>
      <c r="H12" s="365">
        <v>73166</v>
      </c>
    </row>
    <row r="13" spans="1:8" customFormat="1" ht="15" customHeight="1" x14ac:dyDescent="0.25">
      <c r="A13" s="9"/>
      <c r="B13" s="402" t="s">
        <v>1188</v>
      </c>
      <c r="C13" s="852" t="s">
        <v>1189</v>
      </c>
      <c r="D13" s="365">
        <v>78324.664909119994</v>
      </c>
      <c r="E13" s="365">
        <v>77096.56140730418</v>
      </c>
      <c r="F13" s="365"/>
      <c r="G13" s="365"/>
      <c r="H13" s="365"/>
    </row>
    <row r="14" spans="1:8" customFormat="1" x14ac:dyDescent="0.25">
      <c r="A14" s="9"/>
      <c r="B14" s="12"/>
      <c r="C14" s="1063" t="s">
        <v>1190</v>
      </c>
      <c r="D14" s="1064"/>
      <c r="E14" s="1064"/>
      <c r="F14" s="1064"/>
      <c r="G14" s="1064"/>
      <c r="H14" s="1065"/>
    </row>
    <row r="15" spans="1:8" customFormat="1" x14ac:dyDescent="0.25">
      <c r="A15" s="9"/>
      <c r="B15" s="402">
        <v>5</v>
      </c>
      <c r="C15" s="856" t="s">
        <v>124</v>
      </c>
      <c r="D15" s="366">
        <v>0.2092</v>
      </c>
      <c r="E15" s="366">
        <v>0.21242795236894169</v>
      </c>
      <c r="F15" s="366">
        <v>0.21507228804897299</v>
      </c>
      <c r="G15" s="366">
        <v>0.21443860304910978</v>
      </c>
      <c r="H15" s="366">
        <v>0.21914424985224412</v>
      </c>
    </row>
    <row r="16" spans="1:8" s="516" customFormat="1" x14ac:dyDescent="0.25">
      <c r="A16" s="857"/>
      <c r="B16" s="447" t="s">
        <v>1191</v>
      </c>
      <c r="C16" s="858" t="s">
        <v>1192</v>
      </c>
      <c r="D16" s="447"/>
      <c r="E16" s="447"/>
      <c r="F16" s="447"/>
      <c r="G16" s="447"/>
      <c r="H16" s="447"/>
    </row>
    <row r="17" spans="1:8" s="516" customFormat="1" x14ac:dyDescent="0.25">
      <c r="A17" s="857"/>
      <c r="B17" s="859" t="s">
        <v>1193</v>
      </c>
      <c r="C17" s="860" t="s">
        <v>1194</v>
      </c>
      <c r="D17" s="861">
        <v>0.2092</v>
      </c>
      <c r="E17" s="861">
        <v>0.21242795236894169</v>
      </c>
      <c r="F17" s="861"/>
      <c r="G17" s="861"/>
      <c r="H17" s="861"/>
    </row>
    <row r="18" spans="1:8" s="516" customFormat="1" x14ac:dyDescent="0.25">
      <c r="A18" s="857"/>
      <c r="B18" s="402">
        <v>6</v>
      </c>
      <c r="C18" s="856" t="s">
        <v>1195</v>
      </c>
      <c r="D18" s="366">
        <v>0.2092</v>
      </c>
      <c r="E18" s="366">
        <v>0.21242795236894169</v>
      </c>
      <c r="F18" s="366">
        <v>0.21507228804897299</v>
      </c>
      <c r="G18" s="366">
        <v>0.21443860304910978</v>
      </c>
      <c r="H18" s="366">
        <v>0.21914424985224412</v>
      </c>
    </row>
    <row r="19" spans="1:8" s="516" customFormat="1" x14ac:dyDescent="0.25">
      <c r="A19" s="857"/>
      <c r="B19" s="447" t="s">
        <v>1196</v>
      </c>
      <c r="C19" s="858" t="s">
        <v>1192</v>
      </c>
      <c r="D19" s="447"/>
      <c r="E19" s="447"/>
      <c r="F19" s="447"/>
      <c r="G19" s="447"/>
      <c r="H19" s="447"/>
    </row>
    <row r="20" spans="1:8" s="516" customFormat="1" x14ac:dyDescent="0.25">
      <c r="A20" s="857"/>
      <c r="B20" s="402" t="s">
        <v>1197</v>
      </c>
      <c r="C20" s="862" t="s">
        <v>1198</v>
      </c>
      <c r="D20" s="863">
        <v>0.2092</v>
      </c>
      <c r="E20" s="861">
        <v>0.21242795236894169</v>
      </c>
      <c r="F20" s="861"/>
      <c r="G20" s="861"/>
      <c r="H20" s="861"/>
    </row>
    <row r="21" spans="1:8" s="516" customFormat="1" x14ac:dyDescent="0.25">
      <c r="A21" s="857"/>
      <c r="B21" s="82">
        <v>7</v>
      </c>
      <c r="C21" s="864" t="s">
        <v>1199</v>
      </c>
      <c r="D21" s="865">
        <v>0.2311</v>
      </c>
      <c r="E21" s="865">
        <v>0.23490246660189221</v>
      </c>
      <c r="F21" s="865">
        <v>0.23719698218888244</v>
      </c>
      <c r="G21" s="865">
        <v>0.23182469485688922</v>
      </c>
      <c r="H21" s="865">
        <v>0.23689433729916368</v>
      </c>
    </row>
    <row r="22" spans="1:8" s="516" customFormat="1" x14ac:dyDescent="0.25">
      <c r="A22" s="857"/>
      <c r="B22" s="447" t="s">
        <v>1200</v>
      </c>
      <c r="C22" s="858" t="s">
        <v>1192</v>
      </c>
      <c r="D22" s="447"/>
      <c r="E22" s="447"/>
      <c r="F22" s="447"/>
      <c r="G22" s="447"/>
      <c r="H22" s="447"/>
    </row>
    <row r="23" spans="1:8" s="516" customFormat="1" x14ac:dyDescent="0.25">
      <c r="A23" s="857"/>
      <c r="B23" s="402" t="s">
        <v>1201</v>
      </c>
      <c r="C23" s="860" t="s">
        <v>1202</v>
      </c>
      <c r="D23" s="861">
        <v>0.2311</v>
      </c>
      <c r="E23" s="861">
        <v>0.23490246660189221</v>
      </c>
      <c r="F23" s="866"/>
      <c r="G23" s="866"/>
      <c r="H23" s="866"/>
    </row>
    <row r="24" spans="1:8" s="516" customFormat="1" ht="17.25" customHeight="1" x14ac:dyDescent="0.25">
      <c r="A24" s="857"/>
      <c r="B24" s="867"/>
      <c r="C24" s="1066" t="s">
        <v>1203</v>
      </c>
      <c r="D24" s="1067"/>
      <c r="E24" s="1067"/>
      <c r="F24" s="1067"/>
      <c r="G24" s="1067"/>
      <c r="H24" s="1068"/>
    </row>
    <row r="25" spans="1:8" customFormat="1" ht="30" x14ac:dyDescent="0.25">
      <c r="A25" s="9"/>
      <c r="B25" s="402" t="s">
        <v>1204</v>
      </c>
      <c r="C25" s="6" t="s">
        <v>1205</v>
      </c>
      <c r="D25" s="366">
        <v>1.5600000000000003E-2</v>
      </c>
      <c r="E25" s="366">
        <v>1.2888495405615569E-2</v>
      </c>
      <c r="F25" s="366">
        <v>1.3100000000000001E-2</v>
      </c>
      <c r="G25" s="366">
        <v>1.3499999999999998E-2</v>
      </c>
      <c r="H25" s="366">
        <v>1.3200000000000003E-2</v>
      </c>
    </row>
    <row r="26" spans="1:8" customFormat="1" x14ac:dyDescent="0.25">
      <c r="A26" s="9"/>
      <c r="B26" s="402" t="s">
        <v>1206</v>
      </c>
      <c r="C26" s="6" t="s">
        <v>1207</v>
      </c>
      <c r="D26" s="366">
        <v>8.8000000000000023E-3</v>
      </c>
      <c r="E26" s="366">
        <v>7.2497786656587557E-3</v>
      </c>
      <c r="F26" s="366">
        <v>7.4000000000000038E-3</v>
      </c>
      <c r="G26" s="366">
        <v>7.6000000000000026E-3</v>
      </c>
      <c r="H26" s="366">
        <v>7.4000000000000038E-3</v>
      </c>
    </row>
    <row r="27" spans="1:8" customFormat="1" x14ac:dyDescent="0.25">
      <c r="A27" s="9"/>
      <c r="B27" s="402" t="s">
        <v>1208</v>
      </c>
      <c r="C27" s="6" t="s">
        <v>1209</v>
      </c>
      <c r="D27" s="366">
        <v>1.1700000000000002E-2</v>
      </c>
      <c r="E27" s="366">
        <v>9.6663715542116696E-3</v>
      </c>
      <c r="F27" s="366">
        <v>9.900000000000006E-3</v>
      </c>
      <c r="G27" s="366">
        <v>1.0099999999999998E-2</v>
      </c>
      <c r="H27" s="366">
        <v>9.900000000000006E-3</v>
      </c>
    </row>
    <row r="28" spans="1:8" customFormat="1" ht="14.65" customHeight="1" x14ac:dyDescent="0.25">
      <c r="A28" s="9"/>
      <c r="B28" s="402" t="s">
        <v>1210</v>
      </c>
      <c r="C28" s="6" t="s">
        <v>1211</v>
      </c>
      <c r="D28" s="366">
        <v>9.5600000000000004E-2</v>
      </c>
      <c r="E28" s="366">
        <v>9.288849540561557E-2</v>
      </c>
      <c r="F28" s="366">
        <v>9.3100000000000002E-2</v>
      </c>
      <c r="G28" s="366">
        <v>9.3462767123839538E-2</v>
      </c>
      <c r="H28" s="366">
        <v>9.3181111010674222E-2</v>
      </c>
    </row>
    <row r="29" spans="1:8" customFormat="1" x14ac:dyDescent="0.25">
      <c r="A29" s="9"/>
      <c r="B29" s="12"/>
      <c r="C29" s="1057" t="s">
        <v>1212</v>
      </c>
      <c r="D29" s="1058"/>
      <c r="E29" s="1058"/>
      <c r="F29" s="1058"/>
      <c r="G29" s="1058"/>
      <c r="H29" s="1059"/>
    </row>
    <row r="30" spans="1:8" customFormat="1" x14ac:dyDescent="0.25">
      <c r="A30" s="9"/>
      <c r="B30" s="402">
        <v>8</v>
      </c>
      <c r="C30" s="401" t="s">
        <v>1213</v>
      </c>
      <c r="D30" s="366">
        <v>2.5000000000025537E-2</v>
      </c>
      <c r="E30" s="366">
        <v>2.5000000000000001E-2</v>
      </c>
      <c r="F30" s="366">
        <v>2.5000000000000001E-2</v>
      </c>
      <c r="G30" s="366">
        <v>2.5000000000000001E-2</v>
      </c>
      <c r="H30" s="366">
        <v>2.5000000000000001E-2</v>
      </c>
    </row>
    <row r="31" spans="1:8" customFormat="1" ht="30" x14ac:dyDescent="0.25">
      <c r="A31" s="9"/>
      <c r="B31" s="402" t="s">
        <v>1214</v>
      </c>
      <c r="C31" s="401" t="s">
        <v>1215</v>
      </c>
      <c r="D31" s="366">
        <v>1.5306332135490647E-2</v>
      </c>
      <c r="E31" s="366">
        <v>1.4959390193389792E-2</v>
      </c>
      <c r="F31" s="366">
        <v>1.23E-2</v>
      </c>
      <c r="G31" s="366">
        <v>1.2200000000000001E-2</v>
      </c>
      <c r="H31" s="366">
        <v>1.2101914528597506E-2</v>
      </c>
    </row>
    <row r="32" spans="1:8" customFormat="1" x14ac:dyDescent="0.25">
      <c r="B32" s="402">
        <v>9</v>
      </c>
      <c r="C32" s="401" t="s">
        <v>1216</v>
      </c>
      <c r="D32" s="366">
        <v>2.5000000000025537E-2</v>
      </c>
      <c r="E32" s="366">
        <v>2.5000000000000001E-2</v>
      </c>
      <c r="F32" s="366">
        <v>2.5000000000000001E-2</v>
      </c>
      <c r="G32" s="366">
        <v>2.5000000000000001E-2</v>
      </c>
      <c r="H32" s="366">
        <v>2.5000000000000001E-2</v>
      </c>
    </row>
    <row r="33" spans="1:8" s="14" customFormat="1" x14ac:dyDescent="0.25">
      <c r="B33" s="402" t="s">
        <v>1217</v>
      </c>
      <c r="C33" s="401" t="s">
        <v>1218</v>
      </c>
      <c r="D33" s="366">
        <v>0.01</v>
      </c>
      <c r="E33" s="366">
        <v>0.01</v>
      </c>
      <c r="F33" s="366">
        <v>1.0200000000000001E-2</v>
      </c>
      <c r="G33" s="366">
        <v>0.01</v>
      </c>
      <c r="H33" s="366">
        <v>0.01</v>
      </c>
    </row>
    <row r="34" spans="1:8" s="14" customFormat="1" x14ac:dyDescent="0.25">
      <c r="B34" s="402">
        <v>10</v>
      </c>
      <c r="C34" s="401" t="s">
        <v>1219</v>
      </c>
      <c r="D34" s="366"/>
      <c r="E34" s="366"/>
      <c r="F34" s="366"/>
      <c r="G34" s="366"/>
      <c r="H34" s="366"/>
    </row>
    <row r="35" spans="1:8" s="14" customFormat="1" x14ac:dyDescent="0.25">
      <c r="B35" s="402" t="s">
        <v>1220</v>
      </c>
      <c r="C35" s="6" t="s">
        <v>1221</v>
      </c>
      <c r="D35" s="366"/>
      <c r="E35" s="366"/>
      <c r="F35" s="366"/>
      <c r="G35" s="366"/>
      <c r="H35" s="366"/>
    </row>
    <row r="36" spans="1:8" s="14" customFormat="1" x14ac:dyDescent="0.25">
      <c r="B36" s="402">
        <v>11</v>
      </c>
      <c r="C36" s="401" t="s">
        <v>1222</v>
      </c>
      <c r="D36" s="366">
        <v>7.5306332135526399E-2</v>
      </c>
      <c r="E36" s="366">
        <v>7.4959390193389791E-2</v>
      </c>
      <c r="F36" s="366">
        <v>7.2499999999999995E-2</v>
      </c>
      <c r="G36" s="366">
        <v>7.22E-2</v>
      </c>
      <c r="H36" s="366">
        <v>7.1999999999999995E-2</v>
      </c>
    </row>
    <row r="37" spans="1:8" s="14" customFormat="1" x14ac:dyDescent="0.25">
      <c r="B37" s="402" t="s">
        <v>1223</v>
      </c>
      <c r="C37" s="401" t="s">
        <v>1224</v>
      </c>
      <c r="D37" s="366">
        <v>0.1709</v>
      </c>
      <c r="E37" s="366">
        <v>0.16784788559900538</v>
      </c>
      <c r="F37" s="366">
        <v>0.1656</v>
      </c>
      <c r="G37" s="366">
        <v>0.16566276712383954</v>
      </c>
      <c r="H37" s="366">
        <v>0.16543782022836426</v>
      </c>
    </row>
    <row r="38" spans="1:8" s="14" customFormat="1" ht="30" x14ac:dyDescent="0.25">
      <c r="B38" s="402">
        <v>12</v>
      </c>
      <c r="C38" s="401" t="s">
        <v>1225</v>
      </c>
      <c r="D38" s="366">
        <v>0.15540000000000001</v>
      </c>
      <c r="E38" s="366">
        <v>0.16017817370328294</v>
      </c>
      <c r="F38" s="366">
        <v>0.16267959305792229</v>
      </c>
      <c r="G38" s="366">
        <v>0.16186579654195005</v>
      </c>
      <c r="H38" s="366">
        <v>0.16671924985224415</v>
      </c>
    </row>
    <row r="39" spans="1:8" customFormat="1" x14ac:dyDescent="0.25">
      <c r="A39" s="9"/>
      <c r="B39" s="12"/>
      <c r="C39" s="1054" t="s">
        <v>1226</v>
      </c>
      <c r="D39" s="1055"/>
      <c r="E39" s="1055"/>
      <c r="F39" s="1055"/>
      <c r="G39" s="1055"/>
      <c r="H39" s="1056"/>
    </row>
    <row r="40" spans="1:8" customFormat="1" x14ac:dyDescent="0.25">
      <c r="A40" s="9"/>
      <c r="B40" s="402">
        <v>13</v>
      </c>
      <c r="C40" s="10" t="s">
        <v>1227</v>
      </c>
      <c r="D40" s="365">
        <v>218566.944919</v>
      </c>
      <c r="E40" s="365">
        <v>215359.32573757003</v>
      </c>
      <c r="F40" s="365">
        <v>209225.58428499999</v>
      </c>
      <c r="G40" s="365">
        <v>206128.626865</v>
      </c>
      <c r="H40" s="365">
        <v>200469</v>
      </c>
    </row>
    <row r="41" spans="1:8" customFormat="1" x14ac:dyDescent="0.25">
      <c r="A41" s="9"/>
      <c r="B41" s="5">
        <v>14</v>
      </c>
      <c r="C41" s="13" t="s">
        <v>1228</v>
      </c>
      <c r="D41" s="366">
        <v>7.4999999999999997E-2</v>
      </c>
      <c r="E41" s="366">
        <v>7.6047158015330407E-2</v>
      </c>
      <c r="F41" s="366">
        <v>7.8700000000000006E-2</v>
      </c>
      <c r="G41" s="366">
        <v>7.7700000000000005E-2</v>
      </c>
      <c r="H41" s="366">
        <v>7.9981655924042855E-2</v>
      </c>
    </row>
    <row r="42" spans="1:8" customFormat="1" x14ac:dyDescent="0.25">
      <c r="A42" s="9"/>
      <c r="B42" s="12"/>
      <c r="C42" s="1057" t="s">
        <v>125</v>
      </c>
      <c r="D42" s="1058"/>
      <c r="E42" s="1058"/>
      <c r="F42" s="1058"/>
      <c r="G42" s="1058"/>
      <c r="H42" s="1059"/>
    </row>
    <row r="43" spans="1:8" customFormat="1" ht="30" x14ac:dyDescent="0.25">
      <c r="A43" s="9"/>
      <c r="B43" s="5" t="s">
        <v>1229</v>
      </c>
      <c r="C43" s="6" t="s">
        <v>1230</v>
      </c>
      <c r="D43" s="367"/>
      <c r="E43" s="367"/>
      <c r="F43" s="367"/>
      <c r="G43" s="367"/>
      <c r="H43" s="367"/>
    </row>
    <row r="44" spans="1:8" customFormat="1" x14ac:dyDescent="0.25">
      <c r="A44" s="9"/>
      <c r="B44" s="5" t="s">
        <v>1231</v>
      </c>
      <c r="C44" s="6" t="s">
        <v>1232</v>
      </c>
      <c r="D44" s="367"/>
      <c r="E44" s="367"/>
      <c r="F44" s="367"/>
      <c r="G44" s="367"/>
      <c r="H44" s="367"/>
    </row>
    <row r="45" spans="1:8" customFormat="1" x14ac:dyDescent="0.25">
      <c r="A45" s="9"/>
      <c r="B45" s="5" t="s">
        <v>1233</v>
      </c>
      <c r="C45" s="6" t="s">
        <v>1234</v>
      </c>
      <c r="D45" s="367">
        <v>0.03</v>
      </c>
      <c r="E45" s="367">
        <v>0.03</v>
      </c>
      <c r="F45" s="367">
        <v>0.03</v>
      </c>
      <c r="G45" s="367">
        <v>0.03</v>
      </c>
      <c r="H45" s="367">
        <v>0.03</v>
      </c>
    </row>
    <row r="46" spans="1:8" customFormat="1" x14ac:dyDescent="0.25">
      <c r="A46" s="9"/>
      <c r="B46" s="12"/>
      <c r="C46" s="1057" t="s">
        <v>1235</v>
      </c>
      <c r="D46" s="1058"/>
      <c r="E46" s="1058"/>
      <c r="F46" s="1058"/>
      <c r="G46" s="1058"/>
      <c r="H46" s="1059"/>
    </row>
    <row r="47" spans="1:8" customFormat="1" x14ac:dyDescent="0.25">
      <c r="A47" s="9"/>
      <c r="B47" s="5" t="s">
        <v>1236</v>
      </c>
      <c r="C47" s="15" t="s">
        <v>1237</v>
      </c>
      <c r="D47" s="367">
        <v>0.03</v>
      </c>
      <c r="E47" s="367">
        <v>0.03</v>
      </c>
      <c r="F47" s="367">
        <v>0.03</v>
      </c>
      <c r="G47" s="367">
        <v>0.03</v>
      </c>
      <c r="H47" s="367">
        <v>0.03</v>
      </c>
    </row>
    <row r="48" spans="1:8" customFormat="1" x14ac:dyDescent="0.25">
      <c r="A48" s="9"/>
      <c r="B48" s="5" t="s">
        <v>1238</v>
      </c>
      <c r="C48" s="15" t="s">
        <v>1239</v>
      </c>
      <c r="D48" s="367"/>
      <c r="E48" s="367"/>
      <c r="F48" s="367"/>
      <c r="G48" s="367"/>
      <c r="H48" s="367"/>
    </row>
    <row r="49" spans="1:8" customFormat="1" x14ac:dyDescent="0.25">
      <c r="A49" s="9"/>
      <c r="B49" s="12"/>
      <c r="C49" s="1054" t="s">
        <v>1240</v>
      </c>
      <c r="D49" s="1055"/>
      <c r="E49" s="1055"/>
      <c r="F49" s="1055"/>
      <c r="G49" s="1055"/>
      <c r="H49" s="1056"/>
    </row>
    <row r="50" spans="1:8" customFormat="1" ht="30" x14ac:dyDescent="0.25">
      <c r="A50" s="9"/>
      <c r="B50" s="402">
        <v>15</v>
      </c>
      <c r="C50" s="10" t="s">
        <v>1241</v>
      </c>
      <c r="D50" s="365">
        <v>1047.271845</v>
      </c>
      <c r="E50" s="365">
        <v>1371.266975</v>
      </c>
      <c r="F50" s="365">
        <v>2840</v>
      </c>
      <c r="G50" s="365">
        <v>1545</v>
      </c>
      <c r="H50" s="365">
        <v>1026</v>
      </c>
    </row>
    <row r="51" spans="1:8" customFormat="1" x14ac:dyDescent="0.25">
      <c r="A51" s="9"/>
      <c r="B51" s="5" t="s">
        <v>1242</v>
      </c>
      <c r="C51" s="13" t="s">
        <v>1243</v>
      </c>
      <c r="D51" s="365">
        <v>988.75001399999996</v>
      </c>
      <c r="E51" s="365">
        <v>1300.332952</v>
      </c>
      <c r="F51" s="365">
        <v>2707</v>
      </c>
      <c r="G51" s="365">
        <v>1460</v>
      </c>
      <c r="H51" s="365">
        <v>2201</v>
      </c>
    </row>
    <row r="52" spans="1:8" customFormat="1" x14ac:dyDescent="0.25">
      <c r="A52" s="9"/>
      <c r="B52" s="5" t="s">
        <v>1244</v>
      </c>
      <c r="C52" s="13" t="s">
        <v>1245</v>
      </c>
      <c r="D52" s="365">
        <v>36.684700999999997</v>
      </c>
      <c r="E52" s="365">
        <v>53.726612000000003</v>
      </c>
      <c r="F52" s="365">
        <v>126</v>
      </c>
      <c r="G52" s="365">
        <v>56</v>
      </c>
      <c r="H52" s="365">
        <v>1268</v>
      </c>
    </row>
    <row r="53" spans="1:8" customFormat="1" x14ac:dyDescent="0.25">
      <c r="A53" s="9"/>
      <c r="B53" s="402">
        <v>16</v>
      </c>
      <c r="C53" s="10" t="s">
        <v>1246</v>
      </c>
      <c r="D53" s="365">
        <v>952.06531299999995</v>
      </c>
      <c r="E53" s="365">
        <v>1246.60634</v>
      </c>
      <c r="F53" s="365">
        <v>2581</v>
      </c>
      <c r="G53" s="365">
        <v>1404</v>
      </c>
      <c r="H53" s="365">
        <v>933</v>
      </c>
    </row>
    <row r="54" spans="1:8" customFormat="1" x14ac:dyDescent="0.25">
      <c r="A54" s="9"/>
      <c r="B54" s="402">
        <v>17</v>
      </c>
      <c r="C54" s="10" t="s">
        <v>1247</v>
      </c>
      <c r="D54" s="366">
        <v>1.1000000000000001</v>
      </c>
      <c r="E54" s="366">
        <v>1.1000000000000001</v>
      </c>
      <c r="F54" s="366">
        <v>1.1000000000000001</v>
      </c>
      <c r="G54" s="366">
        <v>1.1000000000000001</v>
      </c>
      <c r="H54" s="366">
        <v>1.1000000000000001</v>
      </c>
    </row>
    <row r="55" spans="1:8" customFormat="1" x14ac:dyDescent="0.25">
      <c r="A55" s="9"/>
      <c r="B55" s="12"/>
      <c r="C55" s="1054" t="s">
        <v>1248</v>
      </c>
      <c r="D55" s="1055"/>
      <c r="E55" s="1055"/>
      <c r="F55" s="1055"/>
      <c r="G55" s="1055"/>
      <c r="H55" s="1056"/>
    </row>
    <row r="56" spans="1:8" customFormat="1" x14ac:dyDescent="0.25">
      <c r="A56" s="9"/>
      <c r="B56" s="402">
        <v>18</v>
      </c>
      <c r="C56" s="10" t="s">
        <v>1249</v>
      </c>
      <c r="D56" s="365">
        <v>23197.313769560002</v>
      </c>
      <c r="E56" s="365">
        <v>23162.668941779997</v>
      </c>
      <c r="F56" s="365">
        <v>22849</v>
      </c>
      <c r="G56" s="365">
        <v>22204</v>
      </c>
      <c r="H56" s="365">
        <v>21314</v>
      </c>
    </row>
    <row r="57" spans="1:8" customFormat="1" x14ac:dyDescent="0.25">
      <c r="A57" s="9"/>
      <c r="B57" s="402">
        <v>19</v>
      </c>
      <c r="C57" s="11" t="s">
        <v>1250</v>
      </c>
      <c r="D57" s="365">
        <v>11600.33549532</v>
      </c>
      <c r="E57" s="365">
        <v>14935.628930809999</v>
      </c>
      <c r="F57" s="365">
        <v>12061</v>
      </c>
      <c r="G57" s="365">
        <v>12203</v>
      </c>
      <c r="H57" s="365">
        <v>12017</v>
      </c>
    </row>
    <row r="58" spans="1:8" customFormat="1" x14ac:dyDescent="0.25">
      <c r="A58" s="9"/>
      <c r="B58" s="402">
        <v>20</v>
      </c>
      <c r="C58" s="10" t="s">
        <v>1251</v>
      </c>
      <c r="D58" s="366">
        <v>1.9997105927598946</v>
      </c>
      <c r="E58" s="366">
        <v>1.5508331821232402</v>
      </c>
      <c r="F58" s="366">
        <v>1.8939999999999999</v>
      </c>
      <c r="G58" s="366">
        <v>1.82</v>
      </c>
      <c r="H58" s="366">
        <v>1.774</v>
      </c>
    </row>
    <row r="59" spans="1:8" x14ac:dyDescent="0.25">
      <c r="A59" s="9"/>
    </row>
    <row r="60" spans="1:8" x14ac:dyDescent="0.25">
      <c r="A60" s="9"/>
    </row>
    <row r="61" spans="1:8" x14ac:dyDescent="0.25">
      <c r="A61" s="9"/>
    </row>
    <row r="62" spans="1:8" x14ac:dyDescent="0.25">
      <c r="A62" s="9"/>
    </row>
    <row r="63" spans="1:8" x14ac:dyDescent="0.25">
      <c r="A63" s="9"/>
    </row>
    <row r="64" spans="1:8"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0" x14ac:dyDescent="0.25">
      <c r="A97" s="9"/>
    </row>
    <row r="98" spans="1:10" x14ac:dyDescent="0.25">
      <c r="A98" s="9"/>
    </row>
    <row r="99" spans="1:10" x14ac:dyDescent="0.25">
      <c r="A99" s="9"/>
    </row>
    <row r="100" spans="1:10" x14ac:dyDescent="0.25">
      <c r="A100" s="9"/>
    </row>
    <row r="101" spans="1:10" x14ac:dyDescent="0.25">
      <c r="A101" s="9"/>
    </row>
    <row r="102" spans="1:10" x14ac:dyDescent="0.25">
      <c r="A102" s="9"/>
    </row>
    <row r="103" spans="1:10" x14ac:dyDescent="0.25">
      <c r="A103" s="9"/>
    </row>
    <row r="104" spans="1:10" x14ac:dyDescent="0.25">
      <c r="A104" s="9"/>
    </row>
    <row r="105" spans="1:10" x14ac:dyDescent="0.25">
      <c r="A105" s="9"/>
      <c r="B105" s="9"/>
      <c r="C105" s="9"/>
      <c r="D105" s="9"/>
      <c r="E105" s="9"/>
      <c r="F105" s="9"/>
      <c r="G105" s="9"/>
      <c r="H105" s="9"/>
      <c r="I105" s="9"/>
      <c r="J105" s="9"/>
    </row>
    <row r="106" spans="1:10" x14ac:dyDescent="0.25">
      <c r="A106" s="9"/>
      <c r="B106" s="9"/>
      <c r="C106" s="9"/>
      <c r="D106" s="9"/>
      <c r="E106" s="9"/>
      <c r="F106" s="9"/>
      <c r="G106" s="9"/>
      <c r="H106" s="9"/>
      <c r="I106" s="9"/>
      <c r="J106" s="9"/>
    </row>
    <row r="107" spans="1:10" x14ac:dyDescent="0.25">
      <c r="A107" s="9"/>
      <c r="B107" s="9"/>
      <c r="C107" s="9"/>
      <c r="D107" s="9"/>
      <c r="E107" s="9"/>
      <c r="F107" s="9"/>
      <c r="G107" s="9"/>
      <c r="H107" s="9"/>
      <c r="I107" s="9"/>
      <c r="J107" s="9"/>
    </row>
    <row r="108" spans="1:10" x14ac:dyDescent="0.25">
      <c r="A108" s="9"/>
      <c r="B108" s="9"/>
      <c r="C108" s="9"/>
      <c r="D108" s="9"/>
      <c r="E108" s="9"/>
      <c r="F108" s="9"/>
      <c r="G108" s="9"/>
      <c r="H108" s="9"/>
      <c r="I108" s="9"/>
      <c r="J108" s="9"/>
    </row>
    <row r="109" spans="1:10" x14ac:dyDescent="0.25">
      <c r="A109" s="9"/>
      <c r="B109" s="9"/>
      <c r="C109" s="9"/>
      <c r="D109" s="9"/>
      <c r="E109" s="9"/>
      <c r="F109" s="9"/>
      <c r="G109" s="9"/>
      <c r="H109" s="9"/>
      <c r="I109" s="9"/>
      <c r="J109" s="9"/>
    </row>
    <row r="110" spans="1:10" x14ac:dyDescent="0.25">
      <c r="A110" s="9"/>
      <c r="B110" s="9"/>
      <c r="C110" s="9"/>
      <c r="D110" s="9"/>
      <c r="E110" s="9"/>
      <c r="F110" s="9"/>
      <c r="G110" s="9"/>
      <c r="H110" s="9"/>
      <c r="I110" s="9"/>
      <c r="J110" s="9"/>
    </row>
    <row r="111" spans="1:10" x14ac:dyDescent="0.25">
      <c r="A111" s="9"/>
      <c r="B111" s="9"/>
      <c r="C111" s="9"/>
      <c r="D111" s="9"/>
      <c r="E111" s="9"/>
      <c r="F111" s="9"/>
      <c r="G111" s="9"/>
      <c r="H111" s="9"/>
      <c r="I111" s="9"/>
      <c r="J111" s="9"/>
    </row>
    <row r="112" spans="1:10" x14ac:dyDescent="0.25">
      <c r="A112" s="9"/>
      <c r="B112" s="9"/>
      <c r="C112" s="9"/>
      <c r="D112" s="9"/>
      <c r="E112" s="9"/>
      <c r="F112" s="9"/>
      <c r="G112" s="9"/>
      <c r="H112" s="9"/>
      <c r="I112" s="9"/>
      <c r="J112" s="9"/>
    </row>
    <row r="113" spans="1:10" x14ac:dyDescent="0.25">
      <c r="A113" s="9"/>
      <c r="B113" s="9"/>
      <c r="C113" s="9"/>
      <c r="D113" s="9"/>
      <c r="E113" s="9"/>
      <c r="F113" s="9"/>
      <c r="G113" s="9"/>
      <c r="H113" s="9"/>
      <c r="I113" s="9"/>
      <c r="J113" s="9"/>
    </row>
    <row r="114" spans="1:10" x14ac:dyDescent="0.25">
      <c r="A114" s="9"/>
      <c r="B114" s="9"/>
      <c r="C114" s="9"/>
      <c r="D114" s="9"/>
      <c r="E114" s="9"/>
      <c r="F114" s="9"/>
      <c r="G114" s="9"/>
      <c r="H114" s="9"/>
      <c r="I114" s="9"/>
      <c r="J114" s="9"/>
    </row>
    <row r="115" spans="1:10" x14ac:dyDescent="0.25">
      <c r="A115" s="9"/>
      <c r="B115" s="9"/>
      <c r="C115" s="9"/>
      <c r="D115" s="9"/>
      <c r="E115" s="9"/>
      <c r="F115" s="9"/>
      <c r="G115" s="9"/>
      <c r="H115" s="9"/>
      <c r="I115" s="9"/>
      <c r="J115" s="9"/>
    </row>
    <row r="116" spans="1:10" x14ac:dyDescent="0.25">
      <c r="A116" s="9"/>
      <c r="B116" s="9"/>
      <c r="C116" s="9"/>
      <c r="D116" s="9"/>
      <c r="E116" s="9"/>
      <c r="F116" s="9"/>
      <c r="G116" s="9"/>
      <c r="H116" s="9"/>
      <c r="I116" s="9"/>
      <c r="J116" s="9"/>
    </row>
    <row r="117" spans="1:10" x14ac:dyDescent="0.25">
      <c r="A117" s="9"/>
      <c r="B117" s="9"/>
      <c r="C117" s="9"/>
      <c r="D117" s="9"/>
      <c r="E117" s="9"/>
      <c r="F117" s="9"/>
      <c r="G117" s="9"/>
      <c r="H117" s="9"/>
      <c r="I117" s="9"/>
      <c r="J117" s="9"/>
    </row>
    <row r="118" spans="1:10" x14ac:dyDescent="0.25">
      <c r="A118" s="9"/>
      <c r="B118" s="9"/>
      <c r="C118" s="9"/>
      <c r="D118" s="9"/>
      <c r="E118" s="9"/>
      <c r="F118" s="9"/>
      <c r="G118" s="9"/>
      <c r="H118" s="9"/>
      <c r="I118" s="9"/>
      <c r="J118" s="9"/>
    </row>
    <row r="119" spans="1:10" x14ac:dyDescent="0.25">
      <c r="A119" s="9"/>
      <c r="B119" s="9"/>
      <c r="C119" s="9"/>
      <c r="D119" s="9"/>
      <c r="E119" s="9"/>
      <c r="F119" s="9"/>
      <c r="G119" s="9"/>
      <c r="H119" s="9"/>
      <c r="I119" s="9"/>
      <c r="J119" s="9"/>
    </row>
    <row r="120" spans="1:10" x14ac:dyDescent="0.25">
      <c r="A120" s="9"/>
      <c r="B120" s="9"/>
      <c r="C120" s="9"/>
      <c r="D120" s="9"/>
      <c r="E120" s="9"/>
      <c r="F120" s="9"/>
      <c r="G120" s="9"/>
      <c r="H120" s="9"/>
      <c r="I120" s="9"/>
      <c r="J120" s="9"/>
    </row>
    <row r="121" spans="1:10" x14ac:dyDescent="0.25">
      <c r="A121" s="9"/>
      <c r="B121" s="9"/>
      <c r="C121" s="9"/>
      <c r="D121" s="9"/>
      <c r="E121" s="9"/>
      <c r="F121" s="9"/>
      <c r="G121" s="9"/>
      <c r="H121" s="9"/>
      <c r="I121" s="9"/>
      <c r="J121" s="9"/>
    </row>
    <row r="122" spans="1:10" x14ac:dyDescent="0.25">
      <c r="A122" s="9"/>
      <c r="B122" s="9"/>
      <c r="C122" s="9"/>
      <c r="D122" s="9"/>
      <c r="E122" s="9"/>
      <c r="F122" s="9"/>
      <c r="G122" s="9"/>
      <c r="H122" s="9"/>
      <c r="I122" s="9"/>
      <c r="J122" s="9"/>
    </row>
    <row r="123" spans="1:10" x14ac:dyDescent="0.25">
      <c r="A123" s="9"/>
      <c r="B123" s="9"/>
      <c r="C123" s="9"/>
      <c r="D123" s="9"/>
      <c r="E123" s="9"/>
      <c r="F123" s="9"/>
      <c r="G123" s="9"/>
      <c r="H123" s="9"/>
      <c r="I123" s="9"/>
      <c r="J123" s="9"/>
    </row>
    <row r="124" spans="1:10" x14ac:dyDescent="0.25">
      <c r="A124" s="9"/>
      <c r="B124" s="9"/>
      <c r="C124" s="9"/>
      <c r="D124" s="9"/>
      <c r="E124" s="9"/>
      <c r="F124" s="9"/>
      <c r="G124" s="9"/>
      <c r="H124" s="9"/>
      <c r="I124" s="9"/>
      <c r="J124" s="9"/>
    </row>
    <row r="125" spans="1:10" x14ac:dyDescent="0.25">
      <c r="A125" s="9"/>
      <c r="B125" s="9"/>
      <c r="C125" s="9"/>
      <c r="D125" s="9"/>
      <c r="E125" s="9"/>
      <c r="F125" s="9"/>
      <c r="G125" s="9"/>
      <c r="H125" s="9"/>
      <c r="I125" s="9"/>
      <c r="J125" s="9"/>
    </row>
    <row r="126" spans="1:10" x14ac:dyDescent="0.25">
      <c r="A126" s="9"/>
      <c r="B126" s="9"/>
      <c r="C126" s="9"/>
      <c r="D126" s="9"/>
      <c r="E126" s="9"/>
      <c r="F126" s="9"/>
      <c r="G126" s="9"/>
      <c r="H126" s="9"/>
      <c r="I126" s="9"/>
      <c r="J126" s="9"/>
    </row>
    <row r="127" spans="1:10" x14ac:dyDescent="0.25">
      <c r="A127" s="9"/>
      <c r="B127" s="9"/>
      <c r="C127" s="9"/>
      <c r="D127" s="9"/>
      <c r="E127" s="9"/>
      <c r="F127" s="9"/>
      <c r="G127" s="9"/>
      <c r="H127" s="9"/>
      <c r="I127" s="9"/>
      <c r="J127" s="9"/>
    </row>
    <row r="128" spans="1:10" x14ac:dyDescent="0.25">
      <c r="A128" s="9"/>
      <c r="B128" s="9"/>
      <c r="C128" s="9"/>
      <c r="D128" s="9"/>
      <c r="E128" s="9"/>
      <c r="F128" s="9"/>
      <c r="G128" s="9"/>
      <c r="H128" s="9"/>
      <c r="I128" s="9"/>
      <c r="J128" s="9"/>
    </row>
    <row r="129" spans="1:10" x14ac:dyDescent="0.25">
      <c r="A129" s="9"/>
      <c r="B129" s="9"/>
      <c r="C129" s="9"/>
      <c r="D129" s="9"/>
      <c r="E129" s="9"/>
      <c r="F129" s="9"/>
      <c r="G129" s="9"/>
      <c r="H129" s="9"/>
      <c r="I129" s="9"/>
      <c r="J129" s="9"/>
    </row>
    <row r="130" spans="1:10" x14ac:dyDescent="0.25">
      <c r="A130" s="9"/>
      <c r="B130" s="9"/>
      <c r="C130" s="9"/>
      <c r="D130" s="9"/>
      <c r="E130" s="9"/>
      <c r="F130" s="9"/>
      <c r="G130" s="9"/>
      <c r="H130" s="9"/>
      <c r="I130" s="9"/>
      <c r="J130" s="9"/>
    </row>
    <row r="131" spans="1:10" x14ac:dyDescent="0.25">
      <c r="A131" s="9"/>
      <c r="B131" s="9"/>
      <c r="C131" s="9"/>
      <c r="D131" s="9"/>
      <c r="E131" s="9"/>
      <c r="F131" s="9"/>
      <c r="G131" s="9"/>
      <c r="H131" s="9"/>
      <c r="I131" s="9"/>
      <c r="J131" s="9"/>
    </row>
    <row r="132" spans="1:10" x14ac:dyDescent="0.25">
      <c r="A132" s="9"/>
      <c r="B132" s="9"/>
      <c r="C132" s="9"/>
      <c r="D132" s="9"/>
      <c r="E132" s="9"/>
      <c r="F132" s="9"/>
      <c r="G132" s="9"/>
      <c r="H132" s="9"/>
      <c r="I132" s="9"/>
      <c r="J132" s="9"/>
    </row>
    <row r="133" spans="1:10" x14ac:dyDescent="0.25">
      <c r="A133" s="9"/>
      <c r="B133" s="9"/>
      <c r="C133" s="9"/>
      <c r="D133" s="9"/>
      <c r="E133" s="9"/>
      <c r="F133" s="9"/>
      <c r="G133" s="9"/>
      <c r="H133" s="9"/>
      <c r="I133" s="9"/>
      <c r="J133" s="9"/>
    </row>
    <row r="134" spans="1:10" x14ac:dyDescent="0.25">
      <c r="A134" s="9"/>
      <c r="B134" s="9"/>
      <c r="C134" s="9"/>
      <c r="D134" s="9"/>
      <c r="E134" s="9"/>
      <c r="F134" s="9"/>
      <c r="G134" s="9"/>
      <c r="H134" s="9"/>
      <c r="I134" s="9"/>
      <c r="J134" s="9"/>
    </row>
  </sheetData>
  <mergeCells count="10">
    <mergeCell ref="C49:H49"/>
    <mergeCell ref="C55:H55"/>
    <mergeCell ref="C42:H42"/>
    <mergeCell ref="C7:H7"/>
    <mergeCell ref="C11:H11"/>
    <mergeCell ref="C39:H39"/>
    <mergeCell ref="C14:H14"/>
    <mergeCell ref="C24:H24"/>
    <mergeCell ref="C29:H29"/>
    <mergeCell ref="C46:H46"/>
  </mergeCells>
  <pageMargins left="0.70866141732283472" right="0.70866141732283472" top="0.74803149606299213" bottom="0.74803149606299213" header="0.31496062992125984" footer="0.31496062992125984"/>
  <pageSetup paperSize="9" scale="58" orientation="landscape" r:id="rId1"/>
  <headerFooter>
    <oddHeader>&amp;CDA
Bilag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8C461-267B-4B5D-A697-C8D1D487B9EB}">
  <sheetPr>
    <tabColor theme="5" tint="-0.249977111117893"/>
    <pageSetUpPr fitToPage="1"/>
  </sheetPr>
  <dimension ref="B1:Q25"/>
  <sheetViews>
    <sheetView showGridLines="0" zoomScaleNormal="100" workbookViewId="0"/>
  </sheetViews>
  <sheetFormatPr defaultColWidth="9.140625" defaultRowHeight="15" x14ac:dyDescent="0.25"/>
  <cols>
    <col min="1" max="1" width="9.140625" style="428"/>
    <col min="2" max="2" width="11.28515625" style="428" customWidth="1"/>
    <col min="3" max="3" width="39.140625" style="428" customWidth="1"/>
    <col min="4" max="4" width="24.5703125" style="428" customWidth="1"/>
    <col min="5" max="14" width="14.5703125" style="428" customWidth="1"/>
    <col min="15" max="15" width="14.140625" style="428" customWidth="1"/>
    <col min="16" max="17" width="35.5703125" style="428" customWidth="1"/>
    <col min="18" max="16384" width="9.140625" style="428"/>
  </cols>
  <sheetData>
    <row r="1" spans="2:17" x14ac:dyDescent="0.25">
      <c r="B1" s="428" t="s">
        <v>113</v>
      </c>
      <c r="C1" s="3" t="s">
        <v>1176</v>
      </c>
    </row>
    <row r="2" spans="2:17" ht="18.75" x14ac:dyDescent="0.3">
      <c r="B2" s="662" t="s">
        <v>37</v>
      </c>
      <c r="C2" s="662"/>
      <c r="D2" s="662"/>
      <c r="E2" s="662"/>
      <c r="F2" s="662"/>
      <c r="G2" s="662"/>
      <c r="H2" s="662"/>
      <c r="I2" s="662"/>
      <c r="J2" s="662"/>
      <c r="K2" s="662"/>
      <c r="L2" s="662"/>
      <c r="M2" s="662"/>
      <c r="N2" s="662"/>
      <c r="O2" s="662"/>
      <c r="P2" s="662"/>
      <c r="Q2" s="662"/>
    </row>
    <row r="5" spans="2:17" x14ac:dyDescent="0.25">
      <c r="C5" s="438"/>
    </row>
    <row r="6" spans="2:17" customFormat="1" ht="32.25" customHeight="1" x14ac:dyDescent="0.25">
      <c r="B6" s="1283" t="s">
        <v>1934</v>
      </c>
      <c r="C6" s="1284"/>
      <c r="D6" s="1289" t="s">
        <v>2012</v>
      </c>
      <c r="E6" s="1279" t="s">
        <v>2013</v>
      </c>
      <c r="F6" s="1291"/>
      <c r="G6" s="1291"/>
      <c r="H6" s="1291"/>
      <c r="I6" s="1291"/>
      <c r="J6" s="1291"/>
      <c r="K6" s="1291"/>
      <c r="L6" s="1291"/>
      <c r="M6" s="1291"/>
      <c r="N6" s="1291"/>
      <c r="O6" s="1280"/>
      <c r="P6" s="1279" t="s">
        <v>2014</v>
      </c>
      <c r="Q6" s="1280"/>
    </row>
    <row r="7" spans="2:17" customFormat="1" ht="24.75" customHeight="1" x14ac:dyDescent="0.25">
      <c r="B7" s="1285"/>
      <c r="C7" s="1286"/>
      <c r="D7" s="1290"/>
      <c r="E7" s="1292" t="s">
        <v>2015</v>
      </c>
      <c r="F7" s="1293"/>
      <c r="G7" s="1293"/>
      <c r="H7" s="1293"/>
      <c r="I7" s="1293"/>
      <c r="J7" s="1293"/>
      <c r="K7" s="1293"/>
      <c r="L7" s="1293"/>
      <c r="M7" s="1294"/>
      <c r="N7" s="1292" t="s">
        <v>2016</v>
      </c>
      <c r="O7" s="1294"/>
      <c r="P7" s="1289" t="s">
        <v>2017</v>
      </c>
      <c r="Q7" s="1296" t="s">
        <v>2018</v>
      </c>
    </row>
    <row r="8" spans="2:17" customFormat="1" x14ac:dyDescent="0.25">
      <c r="B8" s="1285"/>
      <c r="C8" s="1286"/>
      <c r="D8" s="1290"/>
      <c r="E8" s="1289" t="s">
        <v>2019</v>
      </c>
      <c r="F8" s="1299" t="s">
        <v>2020</v>
      </c>
      <c r="G8" s="496"/>
      <c r="H8" s="496"/>
      <c r="I8" s="496"/>
      <c r="J8" s="1299" t="s">
        <v>2021</v>
      </c>
      <c r="K8" s="496"/>
      <c r="L8" s="496"/>
      <c r="M8" s="496"/>
      <c r="N8" s="1289" t="s">
        <v>2022</v>
      </c>
      <c r="O8" s="1289" t="s">
        <v>2023</v>
      </c>
      <c r="P8" s="1290"/>
      <c r="Q8" s="1297"/>
    </row>
    <row r="9" spans="2:17" customFormat="1" ht="94.5" customHeight="1" x14ac:dyDescent="0.25">
      <c r="B9" s="1285"/>
      <c r="C9" s="1286"/>
      <c r="D9" s="497"/>
      <c r="E9" s="1295"/>
      <c r="F9" s="1300"/>
      <c r="G9" s="498" t="s">
        <v>2024</v>
      </c>
      <c r="H9" s="498" t="s">
        <v>2025</v>
      </c>
      <c r="I9" s="498" t="s">
        <v>2026</v>
      </c>
      <c r="J9" s="1300"/>
      <c r="K9" s="498" t="s">
        <v>2027</v>
      </c>
      <c r="L9" s="498" t="s">
        <v>2028</v>
      </c>
      <c r="M9" s="498" t="s">
        <v>2029</v>
      </c>
      <c r="N9" s="1295"/>
      <c r="O9" s="1295"/>
      <c r="P9" s="1295"/>
      <c r="Q9" s="1298"/>
    </row>
    <row r="10" spans="2:17" customFormat="1" x14ac:dyDescent="0.25">
      <c r="B10" s="1287"/>
      <c r="C10" s="1288"/>
      <c r="D10" s="17" t="s">
        <v>1177</v>
      </c>
      <c r="E10" s="17" t="s">
        <v>1178</v>
      </c>
      <c r="F10" s="17" t="s">
        <v>1179</v>
      </c>
      <c r="G10" s="17" t="s">
        <v>1180</v>
      </c>
      <c r="H10" s="17" t="s">
        <v>1181</v>
      </c>
      <c r="I10" s="17" t="s">
        <v>1601</v>
      </c>
      <c r="J10" s="17" t="s">
        <v>1602</v>
      </c>
      <c r="K10" s="17" t="s">
        <v>1603</v>
      </c>
      <c r="L10" s="17" t="s">
        <v>1872</v>
      </c>
      <c r="M10" s="17" t="s">
        <v>1873</v>
      </c>
      <c r="N10" s="17" t="s">
        <v>1874</v>
      </c>
      <c r="O10" s="17" t="s">
        <v>1875</v>
      </c>
      <c r="P10" s="17" t="s">
        <v>1876</v>
      </c>
      <c r="Q10" s="17" t="s">
        <v>1877</v>
      </c>
    </row>
    <row r="11" spans="2:17" customFormat="1" x14ac:dyDescent="0.25">
      <c r="B11" s="402">
        <v>1</v>
      </c>
      <c r="C11" s="852" t="s">
        <v>1279</v>
      </c>
      <c r="D11" s="11"/>
      <c r="E11" s="499"/>
      <c r="F11" s="499"/>
      <c r="G11" s="499"/>
      <c r="H11" s="499"/>
      <c r="I11" s="499"/>
      <c r="J11" s="499"/>
      <c r="K11" s="499"/>
      <c r="L11" s="499"/>
      <c r="M11" s="499"/>
      <c r="N11" s="499"/>
      <c r="O11" s="500"/>
      <c r="P11" s="11"/>
      <c r="Q11" s="11"/>
    </row>
    <row r="12" spans="2:17" customFormat="1" x14ac:dyDescent="0.25">
      <c r="B12" s="402">
        <v>2</v>
      </c>
      <c r="C12" s="851" t="s">
        <v>2030</v>
      </c>
      <c r="D12" s="11"/>
      <c r="E12" s="11"/>
      <c r="F12" s="11"/>
      <c r="G12" s="11"/>
      <c r="H12" s="11"/>
      <c r="I12" s="11"/>
      <c r="J12" s="11"/>
      <c r="K12" s="11"/>
      <c r="L12" s="11"/>
      <c r="M12" s="11"/>
      <c r="N12" s="11"/>
      <c r="O12" s="501"/>
      <c r="P12" s="11"/>
      <c r="Q12" s="11"/>
    </row>
    <row r="13" spans="2:17" customFormat="1" x14ac:dyDescent="0.25">
      <c r="B13" s="402">
        <v>3</v>
      </c>
      <c r="C13" s="851" t="s">
        <v>1283</v>
      </c>
      <c r="D13" s="11"/>
      <c r="E13" s="11"/>
      <c r="F13" s="11"/>
      <c r="G13" s="11"/>
      <c r="H13" s="11"/>
      <c r="I13" s="11"/>
      <c r="J13" s="11"/>
      <c r="K13" s="11"/>
      <c r="L13" s="11"/>
      <c r="M13" s="11"/>
      <c r="N13" s="11"/>
      <c r="O13" s="501"/>
      <c r="P13" s="11"/>
      <c r="Q13" s="11"/>
    </row>
    <row r="14" spans="2:17" customFormat="1" x14ac:dyDescent="0.25">
      <c r="B14" s="402">
        <v>5</v>
      </c>
      <c r="C14" s="851" t="s">
        <v>1291</v>
      </c>
      <c r="D14" s="502">
        <v>87272.786510000005</v>
      </c>
      <c r="E14" s="11"/>
      <c r="F14" s="502">
        <v>172093.032894</v>
      </c>
      <c r="G14" s="502">
        <v>172093.032894</v>
      </c>
      <c r="H14" s="11"/>
      <c r="I14" s="11"/>
      <c r="J14" s="11"/>
      <c r="K14" s="11"/>
      <c r="L14" s="11"/>
      <c r="M14" s="11"/>
      <c r="N14" s="11"/>
      <c r="O14" s="501"/>
      <c r="P14" s="502">
        <v>-142.23918699999999</v>
      </c>
      <c r="Q14" s="502">
        <v>19867.796498</v>
      </c>
    </row>
    <row r="15" spans="2:17" customFormat="1" x14ac:dyDescent="0.25">
      <c r="B15" s="402">
        <v>5.0999999999999996</v>
      </c>
      <c r="C15" s="851" t="s">
        <v>2031</v>
      </c>
      <c r="D15" s="502">
        <v>87272.786510000005</v>
      </c>
      <c r="E15" s="11"/>
      <c r="F15" s="502">
        <v>172093.032894</v>
      </c>
      <c r="G15" s="502">
        <v>172093.032894</v>
      </c>
      <c r="H15" s="11"/>
      <c r="I15" s="11"/>
      <c r="J15" s="11"/>
      <c r="K15" s="11"/>
      <c r="L15" s="11"/>
      <c r="M15" s="11"/>
      <c r="N15" s="11"/>
      <c r="O15" s="501"/>
      <c r="P15" s="502">
        <v>-142.23918699999999</v>
      </c>
      <c r="Q15" s="502">
        <v>19867.796498</v>
      </c>
    </row>
    <row r="16" spans="2:17" customFormat="1" x14ac:dyDescent="0.25">
      <c r="B16" s="402">
        <v>5.2</v>
      </c>
      <c r="C16" s="851" t="s">
        <v>2032</v>
      </c>
      <c r="D16" s="11"/>
      <c r="E16" s="11"/>
      <c r="F16" s="11"/>
      <c r="G16" s="11"/>
      <c r="H16" s="11"/>
      <c r="I16" s="11"/>
      <c r="J16" s="11"/>
      <c r="K16" s="11"/>
      <c r="L16" s="11"/>
      <c r="M16" s="11"/>
      <c r="N16" s="11"/>
      <c r="O16" s="501"/>
      <c r="P16" s="502"/>
      <c r="Q16" s="11"/>
    </row>
    <row r="17" spans="2:17" customFormat="1" x14ac:dyDescent="0.25">
      <c r="B17" s="402">
        <v>5.3</v>
      </c>
      <c r="C17" s="851" t="s">
        <v>2033</v>
      </c>
      <c r="D17" s="11"/>
      <c r="E17" s="11"/>
      <c r="F17" s="11"/>
      <c r="G17" s="11"/>
      <c r="H17" s="11"/>
      <c r="I17" s="11"/>
      <c r="J17" s="11"/>
      <c r="K17" s="11"/>
      <c r="L17" s="11"/>
      <c r="M17" s="11"/>
      <c r="N17" s="11"/>
      <c r="O17" s="501"/>
      <c r="P17" s="502"/>
      <c r="Q17" s="11"/>
    </row>
    <row r="18" spans="2:17" customFormat="1" x14ac:dyDescent="0.25">
      <c r="B18" s="402">
        <v>6</v>
      </c>
      <c r="C18" s="851" t="s">
        <v>1302</v>
      </c>
      <c r="D18" s="11"/>
      <c r="E18" s="11"/>
      <c r="F18" s="11"/>
      <c r="G18" s="11"/>
      <c r="H18" s="11"/>
      <c r="I18" s="11"/>
      <c r="J18" s="11"/>
      <c r="K18" s="11"/>
      <c r="L18" s="11"/>
      <c r="M18" s="11"/>
      <c r="N18" s="11"/>
      <c r="O18" s="501"/>
      <c r="P18" s="502"/>
      <c r="Q18" s="11"/>
    </row>
    <row r="19" spans="2:17" customFormat="1" x14ac:dyDescent="0.25">
      <c r="B19" s="402">
        <v>6.1</v>
      </c>
      <c r="C19" s="851" t="s">
        <v>2034</v>
      </c>
      <c r="D19" s="11"/>
      <c r="E19" s="11"/>
      <c r="F19" s="11"/>
      <c r="G19" s="11"/>
      <c r="H19" s="11"/>
      <c r="I19" s="11"/>
      <c r="J19" s="11"/>
      <c r="K19" s="11"/>
      <c r="L19" s="11"/>
      <c r="M19" s="11"/>
      <c r="N19" s="11"/>
      <c r="O19" s="501"/>
      <c r="P19" s="502"/>
      <c r="Q19" s="11"/>
    </row>
    <row r="20" spans="2:17" customFormat="1" ht="30" x14ac:dyDescent="0.25">
      <c r="B20" s="402">
        <v>6.2</v>
      </c>
      <c r="C20" s="851" t="s">
        <v>2035</v>
      </c>
      <c r="D20" s="11"/>
      <c r="E20" s="11"/>
      <c r="F20" s="11"/>
      <c r="G20" s="11"/>
      <c r="H20" s="11"/>
      <c r="I20" s="11"/>
      <c r="J20" s="11"/>
      <c r="K20" s="11"/>
      <c r="L20" s="11"/>
      <c r="M20" s="11"/>
      <c r="N20" s="11"/>
      <c r="O20" s="501"/>
      <c r="P20" s="502"/>
      <c r="Q20" s="11"/>
    </row>
    <row r="21" spans="2:17" customFormat="1" x14ac:dyDescent="0.25">
      <c r="B21" s="402">
        <v>6.3</v>
      </c>
      <c r="C21" s="851" t="s">
        <v>2036</v>
      </c>
      <c r="D21" s="11"/>
      <c r="E21" s="11"/>
      <c r="F21" s="11"/>
      <c r="G21" s="11"/>
      <c r="H21" s="11"/>
      <c r="I21" s="11"/>
      <c r="J21" s="11"/>
      <c r="K21" s="11"/>
      <c r="L21" s="11"/>
      <c r="M21" s="11"/>
      <c r="N21" s="11"/>
      <c r="O21" s="501"/>
      <c r="P21" s="502"/>
      <c r="Q21" s="11"/>
    </row>
    <row r="22" spans="2:17" customFormat="1" x14ac:dyDescent="0.25">
      <c r="B22" s="402">
        <v>6.4</v>
      </c>
      <c r="C22" s="851" t="s">
        <v>2037</v>
      </c>
      <c r="D22" s="11"/>
      <c r="E22" s="11"/>
      <c r="F22" s="11"/>
      <c r="G22" s="11"/>
      <c r="H22" s="11"/>
      <c r="I22" s="11"/>
      <c r="J22" s="11"/>
      <c r="K22" s="11"/>
      <c r="L22" s="11"/>
      <c r="M22" s="11"/>
      <c r="N22" s="11"/>
      <c r="O22" s="501"/>
      <c r="P22" s="502"/>
      <c r="Q22" s="11"/>
    </row>
    <row r="23" spans="2:17" customFormat="1" x14ac:dyDescent="0.25">
      <c r="B23" s="1026">
        <v>7</v>
      </c>
      <c r="C23" s="1011" t="s">
        <v>2038</v>
      </c>
      <c r="D23" s="502">
        <v>87272.786510000005</v>
      </c>
      <c r="E23" s="11"/>
      <c r="F23" s="502">
        <v>172093.032894</v>
      </c>
      <c r="G23" s="502">
        <v>172093.032894</v>
      </c>
      <c r="H23" s="11"/>
      <c r="I23" s="11"/>
      <c r="J23" s="11"/>
      <c r="K23" s="11"/>
      <c r="L23" s="11"/>
      <c r="M23" s="11"/>
      <c r="N23" s="11"/>
      <c r="O23" s="501"/>
      <c r="P23" s="502">
        <v>-142.23918699999999</v>
      </c>
      <c r="Q23" s="502">
        <v>19867.796498</v>
      </c>
    </row>
    <row r="24" spans="2:17" customFormat="1" x14ac:dyDescent="0.25"/>
    <row r="25" spans="2:17" x14ac:dyDescent="0.25">
      <c r="D25"/>
    </row>
  </sheetData>
  <mergeCells count="13">
    <mergeCell ref="B6:C10"/>
    <mergeCell ref="D6:D8"/>
    <mergeCell ref="E6:O6"/>
    <mergeCell ref="P6:Q6"/>
    <mergeCell ref="E7:M7"/>
    <mergeCell ref="N7:O7"/>
    <mergeCell ref="P7:P9"/>
    <mergeCell ref="Q7:Q9"/>
    <mergeCell ref="E8:E9"/>
    <mergeCell ref="F8:F9"/>
    <mergeCell ref="J8:J9"/>
    <mergeCell ref="N8:N9"/>
    <mergeCell ref="O8:O9"/>
  </mergeCells>
  <pageMargins left="0.70866141732283472" right="0.70866141732283472" top="0.74803149606299213" bottom="0.74803149606299213" header="0.31496062992125984" footer="0.31496062992125984"/>
  <pageSetup paperSize="9" scale="41" fitToHeight="0" orientation="landscape" r:id="rId1"/>
  <headerFooter>
    <oddHeader>&amp;CDA
Bilag XXI</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8E4BD-3C42-480B-81AD-68F7CD2B92E1}">
  <sheetPr>
    <tabColor theme="5" tint="-0.249977111117893"/>
    <pageSetUpPr fitToPage="1"/>
  </sheetPr>
  <dimension ref="B1:D16"/>
  <sheetViews>
    <sheetView showGridLines="0" zoomScaleNormal="100" workbookViewId="0"/>
  </sheetViews>
  <sheetFormatPr defaultColWidth="9.140625" defaultRowHeight="15" x14ac:dyDescent="0.25"/>
  <cols>
    <col min="1" max="1" width="9.140625" style="428"/>
    <col min="2" max="2" width="10.5703125" style="428" customWidth="1"/>
    <col min="3" max="3" width="74.42578125" style="428" customWidth="1"/>
    <col min="4" max="4" width="43.42578125" style="428" customWidth="1"/>
    <col min="5" max="16384" width="9.140625" style="428"/>
  </cols>
  <sheetData>
    <row r="1" spans="2:4" x14ac:dyDescent="0.25">
      <c r="B1" s="428" t="s">
        <v>113</v>
      </c>
      <c r="C1" s="3" t="s">
        <v>1176</v>
      </c>
    </row>
    <row r="2" spans="2:4" ht="18.75" x14ac:dyDescent="0.3">
      <c r="B2" s="662" t="s">
        <v>38</v>
      </c>
      <c r="C2" s="662"/>
      <c r="D2" s="662"/>
    </row>
    <row r="6" spans="2:4" x14ac:dyDescent="0.25">
      <c r="B6" s="160"/>
      <c r="C6" s="160"/>
      <c r="D6" s="35" t="s">
        <v>549</v>
      </c>
    </row>
    <row r="7" spans="2:4" x14ac:dyDescent="0.25">
      <c r="B7"/>
      <c r="C7" s="160"/>
      <c r="D7" s="23" t="s">
        <v>114</v>
      </c>
    </row>
    <row r="8" spans="2:4" x14ac:dyDescent="0.25">
      <c r="B8" s="35">
        <v>1</v>
      </c>
      <c r="C8" s="161" t="s">
        <v>2039</v>
      </c>
      <c r="D8" s="502">
        <v>20036.644752</v>
      </c>
    </row>
    <row r="9" spans="2:4" x14ac:dyDescent="0.25">
      <c r="B9" s="23">
        <v>2</v>
      </c>
      <c r="C9" s="495" t="s">
        <v>2040</v>
      </c>
      <c r="D9" s="502">
        <v>-112.667419</v>
      </c>
    </row>
    <row r="10" spans="2:4" x14ac:dyDescent="0.25">
      <c r="B10" s="23">
        <v>3</v>
      </c>
      <c r="C10" s="495" t="s">
        <v>2041</v>
      </c>
      <c r="D10" s="502">
        <v>-56.180833999999997</v>
      </c>
    </row>
    <row r="11" spans="2:4" x14ac:dyDescent="0.25">
      <c r="B11" s="23">
        <v>4</v>
      </c>
      <c r="C11" s="495" t="s">
        <v>2042</v>
      </c>
      <c r="D11" s="11"/>
    </row>
    <row r="12" spans="2:4" x14ac:dyDescent="0.25">
      <c r="B12" s="23">
        <v>5</v>
      </c>
      <c r="C12" s="495" t="s">
        <v>2043</v>
      </c>
      <c r="D12" s="11"/>
    </row>
    <row r="13" spans="2:4" x14ac:dyDescent="0.25">
      <c r="B13" s="23">
        <v>6</v>
      </c>
      <c r="C13" s="495" t="s">
        <v>2044</v>
      </c>
      <c r="D13" s="11"/>
    </row>
    <row r="14" spans="2:4" x14ac:dyDescent="0.25">
      <c r="B14" s="23">
        <v>7</v>
      </c>
      <c r="C14" s="495" t="s">
        <v>2045</v>
      </c>
      <c r="D14" s="11"/>
    </row>
    <row r="15" spans="2:4" x14ac:dyDescent="0.25">
      <c r="B15" s="23">
        <v>8</v>
      </c>
      <c r="C15" s="495" t="s">
        <v>2046</v>
      </c>
      <c r="D15" s="11"/>
    </row>
    <row r="16" spans="2:4" x14ac:dyDescent="0.25">
      <c r="B16" s="35">
        <v>9</v>
      </c>
      <c r="C16" s="161" t="s">
        <v>2047</v>
      </c>
      <c r="D16" s="502">
        <v>19867.796499</v>
      </c>
    </row>
  </sheetData>
  <pageMargins left="0.70866141732283472" right="0.70866141732283472" top="0.74803149606299213" bottom="0.74803149606299213" header="0.31496062992125984" footer="0.31496062992125984"/>
  <pageSetup paperSize="9" scale="95" fitToHeight="0" orientation="landscape" r:id="rId1"/>
  <headerFooter>
    <oddHeader>&amp;CDA
Bilag XXI</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0EC4-1B42-44C9-9209-7CF3FFF4CEFA}">
  <sheetPr>
    <tabColor theme="5" tint="-0.249977111117893"/>
    <pageSetUpPr fitToPage="1"/>
  </sheetPr>
  <dimension ref="A1:I72"/>
  <sheetViews>
    <sheetView showGridLines="0" zoomScaleNormal="100" zoomScaleSheetLayoutView="100" workbookViewId="0"/>
  </sheetViews>
  <sheetFormatPr defaultColWidth="11.5703125" defaultRowHeight="15" x14ac:dyDescent="0.25"/>
  <cols>
    <col min="1" max="1" width="9.140625" style="428" customWidth="1"/>
    <col min="2" max="2" width="26" style="428" customWidth="1"/>
    <col min="3" max="3" width="31.42578125" style="428" customWidth="1"/>
    <col min="4" max="4" width="20.5703125" style="428" customWidth="1"/>
    <col min="5" max="5" width="24.28515625" style="428" customWidth="1"/>
    <col min="6" max="6" width="26.42578125" style="428" customWidth="1"/>
    <col min="7" max="7" width="32" style="428" customWidth="1"/>
    <col min="8" max="8" width="26.85546875" style="428" customWidth="1"/>
    <col min="9" max="9" width="18.42578125" style="428" customWidth="1"/>
    <col min="10" max="16384" width="11.5703125" style="428"/>
  </cols>
  <sheetData>
    <row r="1" spans="1:9" x14ac:dyDescent="0.25">
      <c r="B1" s="428" t="s">
        <v>113</v>
      </c>
      <c r="C1" t="s">
        <v>5</v>
      </c>
    </row>
    <row r="2" spans="1:9" ht="18.75" customHeight="1" x14ac:dyDescent="0.3">
      <c r="B2" s="662" t="s">
        <v>39</v>
      </c>
      <c r="C2" s="662"/>
      <c r="D2" s="662"/>
      <c r="E2" s="662"/>
      <c r="F2" s="662"/>
      <c r="G2" s="662"/>
      <c r="H2" s="662"/>
      <c r="I2" s="662"/>
    </row>
    <row r="3" spans="1:9" ht="18.75" x14ac:dyDescent="0.3">
      <c r="B3" s="437"/>
      <c r="C3" s="36"/>
      <c r="D3" s="36"/>
      <c r="E3" s="36"/>
      <c r="F3" s="36"/>
      <c r="G3" s="36"/>
      <c r="H3" s="36"/>
    </row>
    <row r="4" spans="1:9" x14ac:dyDescent="0.25">
      <c r="B4" s="490" t="s">
        <v>505</v>
      </c>
      <c r="C4"/>
      <c r="D4"/>
      <c r="E4"/>
      <c r="F4"/>
      <c r="G4"/>
      <c r="H4"/>
      <c r="I4"/>
    </row>
    <row r="5" spans="1:9" s="163" customFormat="1" ht="15" customHeight="1" x14ac:dyDescent="0.25">
      <c r="A5" s="428"/>
      <c r="B5" s="1309" t="s">
        <v>550</v>
      </c>
      <c r="C5" s="1309" t="s">
        <v>506</v>
      </c>
      <c r="D5" s="1310" t="s">
        <v>551</v>
      </c>
      <c r="E5" s="1270"/>
      <c r="F5" s="1309" t="s">
        <v>552</v>
      </c>
      <c r="G5" s="1304" t="s">
        <v>507</v>
      </c>
      <c r="H5" s="1309" t="s">
        <v>553</v>
      </c>
      <c r="I5" s="1304" t="s">
        <v>554</v>
      </c>
    </row>
    <row r="6" spans="1:9" s="163" customFormat="1" ht="30" x14ac:dyDescent="0.25">
      <c r="A6" s="428"/>
      <c r="B6" s="1086"/>
      <c r="C6" s="1086"/>
      <c r="D6" s="409"/>
      <c r="E6" s="491" t="s">
        <v>555</v>
      </c>
      <c r="F6" s="1086"/>
      <c r="G6" s="1305" t="s">
        <v>556</v>
      </c>
      <c r="H6" s="1086"/>
      <c r="I6" s="1305"/>
    </row>
    <row r="7" spans="1:9" x14ac:dyDescent="0.25">
      <c r="B7" s="17" t="s">
        <v>114</v>
      </c>
      <c r="C7" s="17" t="s">
        <v>115</v>
      </c>
      <c r="D7" s="1" t="s">
        <v>116</v>
      </c>
      <c r="E7" s="1" t="s">
        <v>127</v>
      </c>
      <c r="F7" s="1" t="s">
        <v>128</v>
      </c>
      <c r="G7" s="1" t="s">
        <v>129</v>
      </c>
      <c r="H7" s="1" t="s">
        <v>130</v>
      </c>
      <c r="I7" s="1" t="s">
        <v>210</v>
      </c>
    </row>
    <row r="8" spans="1:9" x14ac:dyDescent="0.25">
      <c r="B8" s="1306" t="s">
        <v>512</v>
      </c>
      <c r="C8" s="412" t="s">
        <v>513</v>
      </c>
      <c r="D8" s="823">
        <v>1590</v>
      </c>
      <c r="E8" s="667">
        <v>2</v>
      </c>
      <c r="F8" s="668">
        <v>1.2578616352201301E-3</v>
      </c>
      <c r="G8" s="668">
        <v>2.4640813509257402E-3</v>
      </c>
      <c r="H8" s="668">
        <v>2.0893847595030699E-3</v>
      </c>
      <c r="I8" s="668">
        <v>1.8661833710771E-3</v>
      </c>
    </row>
    <row r="9" spans="1:9" x14ac:dyDescent="0.25">
      <c r="B9" s="1307"/>
      <c r="C9" s="492" t="s">
        <v>514</v>
      </c>
      <c r="D9" s="823">
        <v>1038</v>
      </c>
      <c r="E9" s="667">
        <v>1</v>
      </c>
      <c r="F9" s="668">
        <v>9.6339113680154098E-4</v>
      </c>
      <c r="G9" s="668">
        <v>1.68216648349467E-3</v>
      </c>
      <c r="H9" s="668">
        <v>1.47393959528719E-3</v>
      </c>
      <c r="I9" s="668">
        <v>1.02058641866191E-3</v>
      </c>
    </row>
    <row r="10" spans="1:9" x14ac:dyDescent="0.25">
      <c r="B10" s="1307"/>
      <c r="C10" s="492" t="s">
        <v>515</v>
      </c>
      <c r="D10" s="512">
        <v>552</v>
      </c>
      <c r="E10" s="667">
        <v>1</v>
      </c>
      <c r="F10" s="668">
        <v>1.8115942028985501E-3</v>
      </c>
      <c r="G10" s="668">
        <v>2.9565372258446498E-3</v>
      </c>
      <c r="H10" s="668">
        <v>3.1944366437051601E-3</v>
      </c>
      <c r="I10" s="668">
        <v>3.0460199202554401E-3</v>
      </c>
    </row>
    <row r="11" spans="1:9" x14ac:dyDescent="0.25">
      <c r="B11" s="1307"/>
      <c r="C11" s="412" t="s">
        <v>516</v>
      </c>
      <c r="D11" s="512">
        <v>787</v>
      </c>
      <c r="E11" s="667"/>
      <c r="F11" s="668"/>
      <c r="G11" s="668">
        <v>5.3487081101007798E-3</v>
      </c>
      <c r="H11" s="668">
        <v>5.2111124926716799E-3</v>
      </c>
      <c r="I11" s="668"/>
    </row>
    <row r="12" spans="1:9" x14ac:dyDescent="0.25">
      <c r="B12" s="1307"/>
      <c r="C12" s="412" t="s">
        <v>517</v>
      </c>
      <c r="D12" s="512">
        <v>1982</v>
      </c>
      <c r="E12" s="667">
        <v>1</v>
      </c>
      <c r="F12" s="668">
        <v>5.0454086781029296E-4</v>
      </c>
      <c r="G12" s="668">
        <v>9.8194979869181496E-3</v>
      </c>
      <c r="H12" s="668">
        <v>9.5776911993998293E-3</v>
      </c>
      <c r="I12" s="668">
        <v>1.0434607050015499E-3</v>
      </c>
    </row>
    <row r="13" spans="1:9" x14ac:dyDescent="0.25">
      <c r="B13" s="1307"/>
      <c r="C13" s="412" t="s">
        <v>518</v>
      </c>
      <c r="D13" s="667">
        <v>991</v>
      </c>
      <c r="E13" s="667"/>
      <c r="F13" s="668"/>
      <c r="G13" s="668">
        <v>1.5923125272777901E-2</v>
      </c>
      <c r="H13" s="668">
        <v>1.6010177857358299E-2</v>
      </c>
      <c r="I13" s="668">
        <v>1.4886972105141801E-3</v>
      </c>
    </row>
    <row r="14" spans="1:9" x14ac:dyDescent="0.25">
      <c r="B14" s="1307"/>
      <c r="C14" s="412" t="s">
        <v>519</v>
      </c>
      <c r="D14" s="667">
        <v>823</v>
      </c>
      <c r="E14" s="667">
        <v>3</v>
      </c>
      <c r="F14" s="668">
        <v>3.6452004860267301E-3</v>
      </c>
      <c r="G14" s="668">
        <v>3.1353057131172597E-2</v>
      </c>
      <c r="H14" s="668">
        <v>3.2626160198110203E-2</v>
      </c>
      <c r="I14" s="668">
        <v>2.61100196464813E-3</v>
      </c>
    </row>
    <row r="15" spans="1:9" x14ac:dyDescent="0.25">
      <c r="B15" s="1307"/>
      <c r="C15" s="492" t="s">
        <v>520</v>
      </c>
      <c r="D15" s="667">
        <v>737</v>
      </c>
      <c r="E15" s="667">
        <v>2</v>
      </c>
      <c r="F15" s="668">
        <v>2.7137042062415199E-3</v>
      </c>
      <c r="G15" s="668">
        <v>2.86245950231112E-2</v>
      </c>
      <c r="H15" s="668">
        <v>2.9421264318645599E-2</v>
      </c>
      <c r="I15" s="668">
        <v>2.6306020807727601E-3</v>
      </c>
    </row>
    <row r="16" spans="1:9" x14ac:dyDescent="0.25">
      <c r="B16" s="1307"/>
      <c r="C16" s="492" t="s">
        <v>521</v>
      </c>
      <c r="D16" s="667">
        <v>86</v>
      </c>
      <c r="E16" s="667">
        <v>1</v>
      </c>
      <c r="F16" s="668">
        <v>1.16279069767442E-2</v>
      </c>
      <c r="G16" s="668">
        <v>5.3415510822318102E-2</v>
      </c>
      <c r="H16" s="668">
        <v>5.9978835921858001E-2</v>
      </c>
      <c r="I16" s="668">
        <v>6.3098920097651697E-3</v>
      </c>
    </row>
    <row r="17" spans="1:9" x14ac:dyDescent="0.25">
      <c r="B17" s="1307"/>
      <c r="C17" s="412" t="s">
        <v>522</v>
      </c>
      <c r="D17" s="667">
        <v>172</v>
      </c>
      <c r="E17" s="667">
        <v>1</v>
      </c>
      <c r="F17" s="668">
        <v>5.8139534883720903E-3</v>
      </c>
      <c r="G17" s="668">
        <v>0.11663822423156001</v>
      </c>
      <c r="H17" s="668">
        <v>0.120249831179884</v>
      </c>
      <c r="I17" s="668">
        <v>3.5610019095432001E-3</v>
      </c>
    </row>
    <row r="18" spans="1:9" x14ac:dyDescent="0.25">
      <c r="B18" s="1307"/>
      <c r="C18" s="492" t="s">
        <v>523</v>
      </c>
      <c r="D18" s="667">
        <v>126</v>
      </c>
      <c r="E18" s="667"/>
      <c r="F18" s="668"/>
      <c r="G18" s="668">
        <v>9.2444639489062397E-2</v>
      </c>
      <c r="H18" s="668">
        <v>9.8445365304573304E-2</v>
      </c>
      <c r="I18" s="668">
        <v>2.7500300895738198E-3</v>
      </c>
    </row>
    <row r="19" spans="1:9" x14ac:dyDescent="0.25">
      <c r="B19" s="1307"/>
      <c r="C19" s="492" t="s">
        <v>524</v>
      </c>
      <c r="D19" s="667">
        <v>46</v>
      </c>
      <c r="E19" s="667">
        <v>1</v>
      </c>
      <c r="F19" s="668">
        <v>2.1739130434782601E-2</v>
      </c>
      <c r="G19" s="668">
        <v>0.18028880186292801</v>
      </c>
      <c r="H19" s="668">
        <v>0.189167517964346</v>
      </c>
      <c r="I19" s="668">
        <v>7.1236036325342004E-3</v>
      </c>
    </row>
    <row r="20" spans="1:9" x14ac:dyDescent="0.25">
      <c r="B20" s="1307"/>
      <c r="C20" s="412" t="s">
        <v>525</v>
      </c>
      <c r="D20" s="667">
        <v>213</v>
      </c>
      <c r="E20" s="667">
        <v>7</v>
      </c>
      <c r="F20" s="668">
        <v>3.2863849765258198E-2</v>
      </c>
      <c r="G20" s="668">
        <v>0.170016912671135</v>
      </c>
      <c r="H20" s="668">
        <v>0.18532453336500099</v>
      </c>
      <c r="I20" s="668">
        <v>3.6633922558958101E-2</v>
      </c>
    </row>
    <row r="21" spans="1:9" x14ac:dyDescent="0.25">
      <c r="B21" s="1307"/>
      <c r="C21" s="492" t="s">
        <v>526</v>
      </c>
      <c r="D21" s="667">
        <v>202</v>
      </c>
      <c r="E21" s="667">
        <v>6</v>
      </c>
      <c r="F21" s="668">
        <v>2.9702970297029702E-2</v>
      </c>
      <c r="G21" s="668">
        <v>0.15604737625628901</v>
      </c>
      <c r="H21" s="668">
        <v>0.151987326783451</v>
      </c>
      <c r="I21" s="668">
        <v>1.8808366130794899E-2</v>
      </c>
    </row>
    <row r="22" spans="1:9" x14ac:dyDescent="0.25">
      <c r="B22" s="1307"/>
      <c r="C22" s="493" t="s">
        <v>527</v>
      </c>
      <c r="D22" s="667">
        <v>6</v>
      </c>
      <c r="E22" s="667"/>
      <c r="F22" s="668"/>
      <c r="G22" s="668">
        <v>0.57562200849970802</v>
      </c>
      <c r="H22" s="668">
        <v>0.605679709998038</v>
      </c>
      <c r="I22" s="668">
        <v>3.6339207076839602E-2</v>
      </c>
    </row>
    <row r="23" spans="1:9" x14ac:dyDescent="0.25">
      <c r="B23" s="1307"/>
      <c r="C23" s="492" t="s">
        <v>528</v>
      </c>
      <c r="D23" s="667">
        <v>5</v>
      </c>
      <c r="E23" s="667">
        <v>1</v>
      </c>
      <c r="F23" s="668">
        <v>0.2</v>
      </c>
      <c r="G23" s="668">
        <v>0.998617795313538</v>
      </c>
      <c r="H23" s="668">
        <v>0.98365507987124201</v>
      </c>
      <c r="I23" s="668">
        <v>0.160883498348287</v>
      </c>
    </row>
    <row r="24" spans="1:9" x14ac:dyDescent="0.25">
      <c r="B24" s="1308"/>
      <c r="C24" s="412" t="s">
        <v>529</v>
      </c>
      <c r="D24" s="667">
        <v>35</v>
      </c>
      <c r="E24" s="667"/>
      <c r="F24" s="668"/>
      <c r="G24" s="668">
        <v>1</v>
      </c>
      <c r="H24" s="668">
        <v>1</v>
      </c>
      <c r="I24" s="667"/>
    </row>
    <row r="25" spans="1:9" x14ac:dyDescent="0.25">
      <c r="B25"/>
      <c r="C25"/>
      <c r="D25"/>
      <c r="E25"/>
      <c r="F25"/>
      <c r="G25"/>
      <c r="H25"/>
      <c r="I25"/>
    </row>
    <row r="26" spans="1:9" x14ac:dyDescent="0.25">
      <c r="B26"/>
      <c r="C26"/>
      <c r="D26"/>
      <c r="E26"/>
      <c r="F26"/>
      <c r="G26"/>
      <c r="H26"/>
      <c r="I26"/>
    </row>
    <row r="27" spans="1:9" x14ac:dyDescent="0.25">
      <c r="B27"/>
      <c r="C27"/>
      <c r="D27"/>
      <c r="E27"/>
      <c r="F27"/>
      <c r="G27"/>
      <c r="H27"/>
      <c r="I27"/>
    </row>
    <row r="28" spans="1:9" x14ac:dyDescent="0.25">
      <c r="B28" s="490" t="s">
        <v>505</v>
      </c>
      <c r="C28"/>
      <c r="D28"/>
      <c r="E28"/>
      <c r="F28"/>
      <c r="G28"/>
      <c r="H28"/>
      <c r="I28"/>
    </row>
    <row r="29" spans="1:9" s="163" customFormat="1" ht="15" customHeight="1" x14ac:dyDescent="0.25">
      <c r="A29" s="428"/>
      <c r="B29" s="1309" t="s">
        <v>550</v>
      </c>
      <c r="C29" s="1309" t="s">
        <v>506</v>
      </c>
      <c r="D29" s="1310" t="s">
        <v>551</v>
      </c>
      <c r="E29" s="1270"/>
      <c r="F29" s="1309" t="s">
        <v>552</v>
      </c>
      <c r="G29" s="1304" t="s">
        <v>507</v>
      </c>
      <c r="H29" s="1309" t="s">
        <v>553</v>
      </c>
      <c r="I29" s="1304" t="s">
        <v>554</v>
      </c>
    </row>
    <row r="30" spans="1:9" s="163" customFormat="1" ht="30" x14ac:dyDescent="0.25">
      <c r="A30" s="428"/>
      <c r="B30" s="1086"/>
      <c r="C30" s="1086"/>
      <c r="D30" s="409"/>
      <c r="E30" s="491" t="s">
        <v>555</v>
      </c>
      <c r="F30" s="1086"/>
      <c r="G30" s="1305" t="s">
        <v>556</v>
      </c>
      <c r="H30" s="1086"/>
      <c r="I30" s="1305"/>
    </row>
    <row r="31" spans="1:9" x14ac:dyDescent="0.25">
      <c r="B31" s="17" t="s">
        <v>114</v>
      </c>
      <c r="C31" s="17" t="s">
        <v>115</v>
      </c>
      <c r="D31" s="1" t="s">
        <v>116</v>
      </c>
      <c r="E31" s="1" t="s">
        <v>127</v>
      </c>
      <c r="F31" s="1" t="s">
        <v>128</v>
      </c>
      <c r="G31" s="1" t="s">
        <v>129</v>
      </c>
      <c r="H31" s="1" t="s">
        <v>130</v>
      </c>
      <c r="I31" s="1" t="s">
        <v>210</v>
      </c>
    </row>
    <row r="32" spans="1:9" x14ac:dyDescent="0.25">
      <c r="B32" s="1301" t="s">
        <v>530</v>
      </c>
      <c r="C32" s="412" t="s">
        <v>513</v>
      </c>
      <c r="D32" s="823">
        <v>1579</v>
      </c>
      <c r="E32" s="667">
        <v>2</v>
      </c>
      <c r="F32" s="668">
        <v>1.2666244458518099E-3</v>
      </c>
      <c r="G32" s="668">
        <v>2.46377181225132E-3</v>
      </c>
      <c r="H32" s="668">
        <v>2.0861165972377201E-3</v>
      </c>
      <c r="I32" s="668">
        <v>1.2970168612191999E-3</v>
      </c>
    </row>
    <row r="33" spans="2:9" x14ac:dyDescent="0.25">
      <c r="B33" s="1302"/>
      <c r="C33" s="492" t="s">
        <v>514</v>
      </c>
      <c r="D33" s="823">
        <v>1034</v>
      </c>
      <c r="E33" s="667">
        <v>1</v>
      </c>
      <c r="F33" s="668">
        <v>9.6711798839458404E-4</v>
      </c>
      <c r="G33" s="668">
        <v>1.6823526110491701E-3</v>
      </c>
      <c r="H33" s="668">
        <v>1.47481796249275E-3</v>
      </c>
      <c r="I33" s="668">
        <v>9.8231827111984298E-4</v>
      </c>
    </row>
    <row r="34" spans="2:9" x14ac:dyDescent="0.25">
      <c r="B34" s="1302"/>
      <c r="C34" s="492" t="s">
        <v>515</v>
      </c>
      <c r="D34" s="512">
        <v>545</v>
      </c>
      <c r="E34" s="667">
        <v>1</v>
      </c>
      <c r="F34" s="668">
        <v>1.8348623853210999E-3</v>
      </c>
      <c r="G34" s="668">
        <v>2.9562296738808698E-3</v>
      </c>
      <c r="H34" s="668">
        <v>3.1928329081412298E-3</v>
      </c>
      <c r="I34" s="668">
        <v>1.90839694656489E-3</v>
      </c>
    </row>
    <row r="35" spans="2:9" x14ac:dyDescent="0.25">
      <c r="B35" s="1302"/>
      <c r="C35" s="412" t="s">
        <v>516</v>
      </c>
      <c r="D35" s="512">
        <v>782</v>
      </c>
      <c r="E35" s="667"/>
      <c r="F35" s="667"/>
      <c r="G35" s="668">
        <v>5.3491827205753503E-3</v>
      </c>
      <c r="H35" s="668">
        <v>5.2142783609418503E-3</v>
      </c>
      <c r="I35" s="668"/>
    </row>
    <row r="36" spans="2:9" x14ac:dyDescent="0.25">
      <c r="B36" s="1302"/>
      <c r="C36" s="412" t="s">
        <v>517</v>
      </c>
      <c r="D36" s="823">
        <v>1971</v>
      </c>
      <c r="E36" s="667">
        <v>1</v>
      </c>
      <c r="F36" s="827">
        <v>5.0735667174023303E-4</v>
      </c>
      <c r="G36" s="668">
        <v>9.8192029258301304E-3</v>
      </c>
      <c r="H36" s="668">
        <v>9.5814794123682701E-3</v>
      </c>
      <c r="I36" s="668">
        <v>7.72799115391651E-4</v>
      </c>
    </row>
    <row r="37" spans="2:9" x14ac:dyDescent="0.25">
      <c r="B37" s="1302"/>
      <c r="C37" s="412" t="s">
        <v>518</v>
      </c>
      <c r="D37" s="667">
        <v>989</v>
      </c>
      <c r="E37" s="667"/>
      <c r="F37" s="827"/>
      <c r="G37" s="668">
        <v>1.59232751911038E-2</v>
      </c>
      <c r="H37" s="668">
        <v>1.6014115853102799E-2</v>
      </c>
      <c r="I37" s="668"/>
    </row>
    <row r="38" spans="2:9" x14ac:dyDescent="0.25">
      <c r="B38" s="1302"/>
      <c r="C38" s="412" t="s">
        <v>519</v>
      </c>
      <c r="D38" s="667">
        <v>819</v>
      </c>
      <c r="E38" s="667">
        <v>3</v>
      </c>
      <c r="F38" s="827">
        <v>3.66300366300366E-3</v>
      </c>
      <c r="G38" s="668">
        <v>3.1354549077866299E-2</v>
      </c>
      <c r="H38" s="668">
        <v>3.2647373658584902E-2</v>
      </c>
      <c r="I38" s="668">
        <v>2.0461050175484201E-3</v>
      </c>
    </row>
    <row r="39" spans="2:9" x14ac:dyDescent="0.25">
      <c r="B39" s="1302"/>
      <c r="C39" s="492" t="s">
        <v>520</v>
      </c>
      <c r="D39" s="667">
        <v>733</v>
      </c>
      <c r="E39" s="667">
        <v>2</v>
      </c>
      <c r="F39" s="827">
        <v>2.7285129604365599E-3</v>
      </c>
      <c r="G39" s="668">
        <v>2.86255718132357E-2</v>
      </c>
      <c r="H39" s="668">
        <v>2.94300336951927E-2</v>
      </c>
      <c r="I39" s="668">
        <v>1.9096566714642E-3</v>
      </c>
    </row>
    <row r="40" spans="2:9" x14ac:dyDescent="0.25">
      <c r="B40" s="1302"/>
      <c r="C40" s="492" t="s">
        <v>521</v>
      </c>
      <c r="D40" s="667">
        <v>86</v>
      </c>
      <c r="E40" s="667">
        <v>1</v>
      </c>
      <c r="F40" s="668">
        <v>1.16279069767442E-2</v>
      </c>
      <c r="G40" s="668">
        <v>5.3415510822318102E-2</v>
      </c>
      <c r="H40" s="668">
        <v>5.9978835921858001E-2</v>
      </c>
      <c r="I40" s="668">
        <v>1.26582278481013E-2</v>
      </c>
    </row>
    <row r="41" spans="2:9" x14ac:dyDescent="0.25">
      <c r="B41" s="1302"/>
      <c r="C41" s="412" t="s">
        <v>522</v>
      </c>
      <c r="D41" s="667">
        <v>170</v>
      </c>
      <c r="E41" s="667">
        <v>1</v>
      </c>
      <c r="F41" s="668">
        <v>5.8823529411764696E-3</v>
      </c>
      <c r="G41" s="668">
        <v>0.11664052420617201</v>
      </c>
      <c r="H41" s="668">
        <v>0.120298053211747</v>
      </c>
      <c r="I41" s="668">
        <v>2.4527895995509101E-3</v>
      </c>
    </row>
    <row r="42" spans="2:9" x14ac:dyDescent="0.25">
      <c r="B42" s="1302"/>
      <c r="C42" s="492" t="s">
        <v>523</v>
      </c>
      <c r="D42" s="667">
        <v>125</v>
      </c>
      <c r="E42" s="667"/>
      <c r="F42" s="668"/>
      <c r="G42" s="668">
        <v>9.2443456473587204E-2</v>
      </c>
      <c r="H42" s="668">
        <v>9.8458343975215704E-2</v>
      </c>
      <c r="I42" s="668"/>
    </row>
    <row r="43" spans="2:9" x14ac:dyDescent="0.25">
      <c r="B43" s="1302"/>
      <c r="C43" s="492" t="s">
        <v>524</v>
      </c>
      <c r="D43" s="667">
        <v>45</v>
      </c>
      <c r="E43" s="667">
        <v>1</v>
      </c>
      <c r="F43" s="668">
        <v>2.2222222222222199E-2</v>
      </c>
      <c r="G43" s="668">
        <v>0.180313823860765</v>
      </c>
      <c r="H43" s="668">
        <v>0.19018512276864799</v>
      </c>
      <c r="I43" s="668">
        <v>7.6088662122707996E-3</v>
      </c>
    </row>
    <row r="44" spans="2:9" x14ac:dyDescent="0.25">
      <c r="B44" s="1302"/>
      <c r="C44" s="412" t="s">
        <v>525</v>
      </c>
      <c r="D44" s="667">
        <v>211</v>
      </c>
      <c r="E44" s="667">
        <v>7</v>
      </c>
      <c r="F44" s="827">
        <v>3.3175355450236997E-2</v>
      </c>
      <c r="G44" s="668">
        <v>0.16996038987954301</v>
      </c>
      <c r="H44" s="668">
        <v>0.184908702307508</v>
      </c>
      <c r="I44" s="668">
        <v>2.4420597727921201E-2</v>
      </c>
    </row>
    <row r="45" spans="2:9" x14ac:dyDescent="0.25">
      <c r="B45" s="1302"/>
      <c r="C45" s="492" t="s">
        <v>526</v>
      </c>
      <c r="D45" s="667">
        <v>200</v>
      </c>
      <c r="E45" s="667">
        <v>6</v>
      </c>
      <c r="F45" s="827">
        <v>0.03</v>
      </c>
      <c r="G45" s="668">
        <v>0.15598166965850099</v>
      </c>
      <c r="H45" s="668">
        <v>0.15122361035773901</v>
      </c>
      <c r="I45" s="668">
        <v>1.84573037353515E-2</v>
      </c>
    </row>
    <row r="46" spans="2:9" x14ac:dyDescent="0.25">
      <c r="B46" s="1302"/>
      <c r="C46" s="493" t="s">
        <v>527</v>
      </c>
      <c r="D46" s="667">
        <v>6</v>
      </c>
      <c r="E46" s="667"/>
      <c r="F46" s="827"/>
      <c r="G46" s="668">
        <v>0.57562200849970802</v>
      </c>
      <c r="H46" s="668">
        <v>0.605679709998038</v>
      </c>
      <c r="I46" s="668">
        <v>1.7571548133595901E-2</v>
      </c>
    </row>
    <row r="47" spans="2:9" x14ac:dyDescent="0.25">
      <c r="B47" s="1302"/>
      <c r="C47" s="492" t="s">
        <v>528</v>
      </c>
      <c r="D47" s="667">
        <v>5</v>
      </c>
      <c r="E47" s="667">
        <v>1</v>
      </c>
      <c r="F47" s="827">
        <v>0.2</v>
      </c>
      <c r="G47" s="668">
        <v>0.998617795313538</v>
      </c>
      <c r="H47" s="668">
        <v>0.98365507987124201</v>
      </c>
      <c r="I47" s="668">
        <v>0.123530578898226</v>
      </c>
    </row>
    <row r="48" spans="2:9" x14ac:dyDescent="0.25">
      <c r="B48" s="1303"/>
      <c r="C48" s="412" t="s">
        <v>529</v>
      </c>
      <c r="D48" s="667">
        <v>35</v>
      </c>
      <c r="E48" s="667"/>
      <c r="F48" s="667"/>
      <c r="G48" s="668">
        <v>1</v>
      </c>
      <c r="H48" s="668">
        <v>1</v>
      </c>
      <c r="I48" s="668"/>
    </row>
    <row r="49" spans="2:9" x14ac:dyDescent="0.25">
      <c r="B49"/>
      <c r="C49"/>
      <c r="D49"/>
      <c r="E49"/>
      <c r="F49"/>
      <c r="G49"/>
      <c r="H49"/>
      <c r="I49"/>
    </row>
    <row r="50" spans="2:9" x14ac:dyDescent="0.25">
      <c r="B50"/>
      <c r="C50"/>
      <c r="D50"/>
      <c r="E50"/>
      <c r="F50"/>
      <c r="G50"/>
      <c r="H50"/>
      <c r="I50"/>
    </row>
    <row r="51" spans="2:9" x14ac:dyDescent="0.25">
      <c r="B51"/>
      <c r="C51"/>
      <c r="D51"/>
      <c r="E51"/>
      <c r="F51"/>
      <c r="G51"/>
      <c r="H51"/>
      <c r="I51"/>
    </row>
    <row r="52" spans="2:9" x14ac:dyDescent="0.25">
      <c r="B52" s="490" t="s">
        <v>505</v>
      </c>
      <c r="C52"/>
      <c r="D52"/>
      <c r="E52"/>
      <c r="F52"/>
      <c r="G52"/>
      <c r="H52"/>
      <c r="I52"/>
    </row>
    <row r="53" spans="2:9" x14ac:dyDescent="0.25">
      <c r="B53" s="1309" t="s">
        <v>550</v>
      </c>
      <c r="C53" s="1309" t="s">
        <v>506</v>
      </c>
      <c r="D53" s="1310" t="s">
        <v>551</v>
      </c>
      <c r="E53" s="1270"/>
      <c r="F53" s="1309" t="s">
        <v>552</v>
      </c>
      <c r="G53" s="1304" t="s">
        <v>507</v>
      </c>
      <c r="H53" s="1309" t="s">
        <v>553</v>
      </c>
      <c r="I53" s="1304" t="s">
        <v>554</v>
      </c>
    </row>
    <row r="54" spans="2:9" ht="30" x14ac:dyDescent="0.25">
      <c r="B54" s="1086"/>
      <c r="C54" s="1086"/>
      <c r="D54" s="409"/>
      <c r="E54" s="491" t="s">
        <v>555</v>
      </c>
      <c r="F54" s="1086"/>
      <c r="G54" s="1305" t="s">
        <v>556</v>
      </c>
      <c r="H54" s="1086"/>
      <c r="I54" s="1305"/>
    </row>
    <row r="55" spans="2:9" x14ac:dyDescent="0.25">
      <c r="B55" s="17" t="s">
        <v>114</v>
      </c>
      <c r="C55" s="17" t="s">
        <v>115</v>
      </c>
      <c r="D55" s="1" t="s">
        <v>116</v>
      </c>
      <c r="E55" s="1" t="s">
        <v>127</v>
      </c>
      <c r="F55" s="1" t="s">
        <v>128</v>
      </c>
      <c r="G55" s="1" t="s">
        <v>129</v>
      </c>
      <c r="H55" s="1" t="s">
        <v>130</v>
      </c>
      <c r="I55" s="1" t="s">
        <v>210</v>
      </c>
    </row>
    <row r="56" spans="2:9" x14ac:dyDescent="0.25">
      <c r="B56" s="1301" t="s">
        <v>531</v>
      </c>
      <c r="C56" s="412" t="s">
        <v>513</v>
      </c>
      <c r="D56" s="384">
        <v>11</v>
      </c>
      <c r="E56" s="384"/>
      <c r="F56" s="386">
        <v>0</v>
      </c>
      <c r="G56" s="386">
        <v>2.8735665231816999E-3</v>
      </c>
      <c r="H56" s="386">
        <v>2.5695075068500601E-3</v>
      </c>
      <c r="I56" s="385"/>
    </row>
    <row r="57" spans="2:9" x14ac:dyDescent="0.25">
      <c r="B57" s="1302"/>
      <c r="C57" s="492" t="s">
        <v>514</v>
      </c>
      <c r="D57" s="384">
        <v>4</v>
      </c>
      <c r="E57" s="384"/>
      <c r="F57" s="386">
        <v>0</v>
      </c>
      <c r="G57" s="386">
        <v>1.17111087903915E-3</v>
      </c>
      <c r="H57" s="386">
        <v>1.24534453003937E-3</v>
      </c>
      <c r="I57" s="385"/>
    </row>
    <row r="58" spans="2:9" x14ac:dyDescent="0.25">
      <c r="B58" s="1302"/>
      <c r="C58" s="492" t="s">
        <v>515</v>
      </c>
      <c r="D58" s="384">
        <v>7</v>
      </c>
      <c r="E58" s="384"/>
      <c r="F58" s="386">
        <v>0</v>
      </c>
      <c r="G58" s="386">
        <v>3.2632344571061301E-3</v>
      </c>
      <c r="H58" s="386">
        <v>3.3261720650275902E-3</v>
      </c>
      <c r="I58" s="385"/>
    </row>
    <row r="59" spans="2:9" x14ac:dyDescent="0.25">
      <c r="B59" s="1302"/>
      <c r="C59" s="412" t="s">
        <v>516</v>
      </c>
      <c r="D59" s="384">
        <v>5</v>
      </c>
      <c r="E59" s="384"/>
      <c r="F59" s="386">
        <v>0</v>
      </c>
      <c r="G59" s="386">
        <v>4.7132098240434597E-3</v>
      </c>
      <c r="H59" s="386">
        <v>4.7001413538669797E-3</v>
      </c>
      <c r="I59" s="385"/>
    </row>
    <row r="60" spans="2:9" x14ac:dyDescent="0.25">
      <c r="B60" s="1302"/>
      <c r="C60" s="412" t="s">
        <v>517</v>
      </c>
      <c r="D60" s="384">
        <v>11</v>
      </c>
      <c r="E60" s="384"/>
      <c r="F60" s="386">
        <v>0</v>
      </c>
      <c r="G60" s="386">
        <v>1.0255612021142099E-2</v>
      </c>
      <c r="H60" s="386">
        <v>8.83795652156333E-3</v>
      </c>
      <c r="I60" s="386"/>
    </row>
    <row r="61" spans="2:9" x14ac:dyDescent="0.25">
      <c r="B61" s="1302"/>
      <c r="C61" s="412" t="s">
        <v>518</v>
      </c>
      <c r="D61" s="384">
        <v>2</v>
      </c>
      <c r="E61" s="384"/>
      <c r="F61" s="386">
        <v>0</v>
      </c>
      <c r="G61" s="386">
        <v>1.37340163170083E-2</v>
      </c>
      <c r="H61" s="386">
        <v>1.37340163170083E-2</v>
      </c>
      <c r="I61" s="386"/>
    </row>
    <row r="62" spans="2:9" x14ac:dyDescent="0.25">
      <c r="B62" s="1302"/>
      <c r="C62" s="412" t="s">
        <v>519</v>
      </c>
      <c r="D62" s="384">
        <v>4</v>
      </c>
      <c r="E62" s="384"/>
      <c r="F62" s="386">
        <v>0</v>
      </c>
      <c r="G62" s="386">
        <v>2.4815696959919E-2</v>
      </c>
      <c r="H62" s="386">
        <v>2.7540233049296401E-2</v>
      </c>
      <c r="I62" s="386">
        <v>2.9850746268656699E-3</v>
      </c>
    </row>
    <row r="63" spans="2:9" x14ac:dyDescent="0.25">
      <c r="B63" s="1302"/>
      <c r="C63" s="492" t="s">
        <v>520</v>
      </c>
      <c r="D63" s="384">
        <v>4</v>
      </c>
      <c r="E63" s="384"/>
      <c r="F63" s="386">
        <v>0</v>
      </c>
      <c r="G63" s="386">
        <v>2.4815696959919E-2</v>
      </c>
      <c r="H63" s="386">
        <v>2.7540233049296401E-2</v>
      </c>
      <c r="I63" s="386">
        <v>4.12371134020619E-3</v>
      </c>
    </row>
    <row r="64" spans="2:9" x14ac:dyDescent="0.25">
      <c r="B64" s="1302"/>
      <c r="C64" s="492" t="s">
        <v>521</v>
      </c>
      <c r="D64" s="384"/>
      <c r="E64" s="384"/>
      <c r="F64" s="386"/>
      <c r="G64" s="386"/>
      <c r="H64" s="386"/>
      <c r="I64" s="386"/>
    </row>
    <row r="65" spans="2:9" x14ac:dyDescent="0.25">
      <c r="B65" s="1302"/>
      <c r="C65" s="412" t="s">
        <v>522</v>
      </c>
      <c r="D65" s="384">
        <v>2</v>
      </c>
      <c r="E65" s="384"/>
      <c r="F65" s="386">
        <v>0</v>
      </c>
      <c r="G65" s="386">
        <v>0.110537259826299</v>
      </c>
      <c r="H65" s="386">
        <v>0.114680186499642</v>
      </c>
      <c r="I65" s="386">
        <v>1.8620689655172398E-2</v>
      </c>
    </row>
    <row r="66" spans="2:9" x14ac:dyDescent="0.25">
      <c r="B66" s="1302"/>
      <c r="C66" s="492" t="s">
        <v>523</v>
      </c>
      <c r="D66" s="384">
        <v>1</v>
      </c>
      <c r="E66" s="384"/>
      <c r="F66" s="386">
        <v>0</v>
      </c>
      <c r="G66" s="386">
        <v>9.6161119271515397E-2</v>
      </c>
      <c r="H66" s="386">
        <v>9.6161119271515397E-2</v>
      </c>
      <c r="I66" s="386">
        <v>3.0414746543778799E-2</v>
      </c>
    </row>
    <row r="67" spans="2:9" x14ac:dyDescent="0.25">
      <c r="B67" s="1302"/>
      <c r="C67" s="492" t="s">
        <v>524</v>
      </c>
      <c r="D67" s="384">
        <v>1</v>
      </c>
      <c r="E67" s="384"/>
      <c r="F67" s="386">
        <v>0</v>
      </c>
      <c r="G67" s="386">
        <v>0.133199253727769</v>
      </c>
      <c r="H67" s="386">
        <v>0.133199253727769</v>
      </c>
      <c r="I67" s="386"/>
    </row>
    <row r="68" spans="2:9" x14ac:dyDescent="0.25">
      <c r="B68" s="1302"/>
      <c r="C68" s="412" t="s">
        <v>525</v>
      </c>
      <c r="D68" s="384">
        <v>2</v>
      </c>
      <c r="E68" s="384"/>
      <c r="F68" s="386">
        <v>0</v>
      </c>
      <c r="G68" s="386">
        <v>0.27265163482475901</v>
      </c>
      <c r="H68" s="386">
        <v>0.23065011863183399</v>
      </c>
      <c r="I68" s="386">
        <v>8.2462497893140099E-2</v>
      </c>
    </row>
    <row r="69" spans="2:9" x14ac:dyDescent="0.25">
      <c r="B69" s="1302"/>
      <c r="C69" s="492" t="s">
        <v>526</v>
      </c>
      <c r="D69" s="384">
        <v>2</v>
      </c>
      <c r="E69" s="384"/>
      <c r="F69" s="386">
        <v>0</v>
      </c>
      <c r="G69" s="386">
        <v>0.27265163482475901</v>
      </c>
      <c r="H69" s="386">
        <v>0.23065011863183399</v>
      </c>
      <c r="I69" s="386">
        <v>1.72413793103448E-2</v>
      </c>
    </row>
    <row r="70" spans="2:9" x14ac:dyDescent="0.25">
      <c r="B70" s="1302"/>
      <c r="C70" s="493" t="s">
        <v>527</v>
      </c>
      <c r="D70" s="384"/>
      <c r="E70" s="384"/>
      <c r="F70" s="666"/>
      <c r="G70" s="386"/>
      <c r="H70" s="386"/>
      <c r="I70" s="386"/>
    </row>
    <row r="71" spans="2:9" x14ac:dyDescent="0.25">
      <c r="B71" s="1302"/>
      <c r="C71" s="492" t="s">
        <v>528</v>
      </c>
      <c r="D71" s="384"/>
      <c r="E71" s="384"/>
      <c r="F71" s="666"/>
      <c r="G71" s="386"/>
      <c r="H71" s="386"/>
      <c r="I71" s="386"/>
    </row>
    <row r="72" spans="2:9" x14ac:dyDescent="0.25">
      <c r="B72" s="1303"/>
      <c r="C72" s="412" t="s">
        <v>529</v>
      </c>
      <c r="D72" s="384"/>
      <c r="E72" s="384"/>
      <c r="F72" s="666"/>
      <c r="G72" s="386"/>
      <c r="H72" s="386"/>
      <c r="I72" s="386"/>
    </row>
  </sheetData>
  <mergeCells count="24">
    <mergeCell ref="H53:H54"/>
    <mergeCell ref="I53:I54"/>
    <mergeCell ref="B56:B72"/>
    <mergeCell ref="B53:B54"/>
    <mergeCell ref="C53:C54"/>
    <mergeCell ref="D53:E53"/>
    <mergeCell ref="F53:F54"/>
    <mergeCell ref="G53:G54"/>
    <mergeCell ref="B32:B48"/>
    <mergeCell ref="I5:I6"/>
    <mergeCell ref="B8:B24"/>
    <mergeCell ref="B29:B30"/>
    <mergeCell ref="C29:C30"/>
    <mergeCell ref="D29:E29"/>
    <mergeCell ref="F29:F30"/>
    <mergeCell ref="G29:G30"/>
    <mergeCell ref="H29:H30"/>
    <mergeCell ref="I29:I30"/>
    <mergeCell ref="B5:B6"/>
    <mergeCell ref="C5:C6"/>
    <mergeCell ref="D5:E5"/>
    <mergeCell ref="F5:F6"/>
    <mergeCell ref="G5:G6"/>
    <mergeCell ref="H5:H6"/>
  </mergeCells>
  <pageMargins left="0.70866141732283472" right="0.70866141732283472" top="0.78740157480314965" bottom="0.78740157480314965" header="0.31496062992125984" footer="0.31496062992125984"/>
  <pageSetup paperSize="9" scale="61" orientation="landscape" cellComments="asDisplayed" r:id="rId1"/>
  <headerFooter>
    <oddHeader>&amp;CDA
Bilag XXI</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AC90A-013E-4CED-B4D8-C68A228CE54D}">
  <sheetPr>
    <tabColor theme="6" tint="0.79998168889431442"/>
    <pageSetUpPr fitToPage="1"/>
  </sheetPr>
  <dimension ref="A1:I29"/>
  <sheetViews>
    <sheetView showGridLines="0" zoomScaleNormal="100" zoomScaleSheetLayoutView="100" workbookViewId="0"/>
  </sheetViews>
  <sheetFormatPr defaultColWidth="11.5703125" defaultRowHeight="15" x14ac:dyDescent="0.25"/>
  <cols>
    <col min="1" max="1" width="9.140625" customWidth="1"/>
    <col min="2" max="2" width="25.5703125" customWidth="1"/>
    <col min="3" max="3" width="31.42578125" customWidth="1"/>
    <col min="4" max="4" width="21.42578125" customWidth="1"/>
    <col min="5" max="5" width="20.42578125" customWidth="1"/>
    <col min="6" max="6" width="26.42578125" customWidth="1"/>
    <col min="7" max="7" width="32" customWidth="1"/>
    <col min="8" max="8" width="17.85546875" customWidth="1"/>
    <col min="9" max="9" width="18.5703125" customWidth="1"/>
  </cols>
  <sheetData>
    <row r="1" spans="1:9" x14ac:dyDescent="0.25">
      <c r="B1" t="s">
        <v>113</v>
      </c>
      <c r="C1" t="s">
        <v>185</v>
      </c>
    </row>
    <row r="2" spans="1:9" ht="18.75" x14ac:dyDescent="0.3">
      <c r="B2" s="659" t="s">
        <v>557</v>
      </c>
      <c r="C2" s="341"/>
      <c r="D2" s="341"/>
      <c r="E2" s="341"/>
      <c r="F2" s="341"/>
      <c r="G2" s="341"/>
      <c r="H2" s="338"/>
      <c r="I2" s="338"/>
    </row>
    <row r="3" spans="1:9" ht="21" x14ac:dyDescent="0.35">
      <c r="B3" s="162" t="s">
        <v>505</v>
      </c>
      <c r="C3" s="163"/>
      <c r="D3" s="150"/>
      <c r="E3" s="150"/>
      <c r="F3" s="150"/>
      <c r="G3" s="150"/>
    </row>
    <row r="4" spans="1:9" s="163" customFormat="1" ht="15" customHeight="1" x14ac:dyDescent="0.25">
      <c r="A4"/>
      <c r="B4" s="1316" t="s">
        <v>550</v>
      </c>
      <c r="C4" s="1316" t="s">
        <v>506</v>
      </c>
      <c r="D4" s="1316" t="s">
        <v>558</v>
      </c>
      <c r="E4" s="1318" t="s">
        <v>551</v>
      </c>
      <c r="F4" s="1319"/>
      <c r="G4" s="1316" t="s">
        <v>552</v>
      </c>
      <c r="H4" s="1316" t="s">
        <v>553</v>
      </c>
      <c r="I4" s="1314" t="s">
        <v>554</v>
      </c>
    </row>
    <row r="5" spans="1:9" s="163" customFormat="1" ht="53.25" customHeight="1" x14ac:dyDescent="0.25">
      <c r="A5"/>
      <c r="B5" s="1317"/>
      <c r="C5" s="1317"/>
      <c r="D5" s="1317"/>
      <c r="E5" s="164"/>
      <c r="F5" s="165" t="s">
        <v>555</v>
      </c>
      <c r="G5" s="1317"/>
      <c r="H5" s="1317"/>
      <c r="I5" s="1315"/>
    </row>
    <row r="6" spans="1:9" x14ac:dyDescent="0.25">
      <c r="B6" s="17" t="s">
        <v>114</v>
      </c>
      <c r="C6" s="17" t="s">
        <v>115</v>
      </c>
      <c r="D6" s="17" t="s">
        <v>116</v>
      </c>
      <c r="E6" s="1" t="s">
        <v>127</v>
      </c>
      <c r="F6" s="1" t="s">
        <v>128</v>
      </c>
      <c r="G6" s="1" t="s">
        <v>129</v>
      </c>
      <c r="H6" s="1" t="s">
        <v>130</v>
      </c>
      <c r="I6" s="1" t="s">
        <v>210</v>
      </c>
    </row>
    <row r="7" spans="1:9" x14ac:dyDescent="0.25">
      <c r="B7" s="1311"/>
      <c r="C7" s="166"/>
      <c r="D7" s="166"/>
      <c r="E7" s="152"/>
      <c r="F7" s="11"/>
      <c r="G7" s="11"/>
      <c r="H7" s="11"/>
      <c r="I7" s="11"/>
    </row>
    <row r="8" spans="1:9" x14ac:dyDescent="0.25">
      <c r="B8" s="1312"/>
      <c r="C8" s="167"/>
      <c r="D8" s="167"/>
      <c r="E8" s="152"/>
      <c r="F8" s="11"/>
      <c r="G8" s="11"/>
      <c r="H8" s="11"/>
      <c r="I8" s="11"/>
    </row>
    <row r="9" spans="1:9" x14ac:dyDescent="0.25">
      <c r="B9" s="1312"/>
      <c r="C9" s="167"/>
      <c r="D9" s="167"/>
      <c r="E9" s="152"/>
      <c r="F9" s="11"/>
      <c r="G9" s="11"/>
      <c r="H9" s="11"/>
      <c r="I9" s="11"/>
    </row>
    <row r="10" spans="1:9" x14ac:dyDescent="0.25">
      <c r="B10" s="1312"/>
      <c r="C10" s="166"/>
      <c r="D10" s="166"/>
      <c r="E10" s="152"/>
      <c r="F10" s="11"/>
      <c r="G10" s="11"/>
      <c r="H10" s="11"/>
      <c r="I10" s="11"/>
    </row>
    <row r="11" spans="1:9" x14ac:dyDescent="0.25">
      <c r="B11" s="1312"/>
      <c r="C11" s="166"/>
      <c r="D11" s="166"/>
      <c r="E11" s="152"/>
      <c r="F11" s="11"/>
      <c r="G11" s="11"/>
      <c r="H11" s="11"/>
      <c r="I11" s="11"/>
    </row>
    <row r="12" spans="1:9" x14ac:dyDescent="0.25">
      <c r="B12" s="1312"/>
      <c r="C12" s="166"/>
      <c r="D12" s="166"/>
      <c r="E12" s="11"/>
      <c r="F12" s="11"/>
      <c r="G12" s="11"/>
      <c r="H12" s="11"/>
      <c r="I12" s="11"/>
    </row>
    <row r="13" spans="1:9" x14ac:dyDescent="0.25">
      <c r="B13" s="1312"/>
      <c r="C13" s="166"/>
      <c r="D13" s="166"/>
      <c r="E13" s="11"/>
      <c r="F13" s="11"/>
      <c r="G13" s="11"/>
      <c r="H13" s="11"/>
      <c r="I13" s="11"/>
    </row>
    <row r="14" spans="1:9" x14ac:dyDescent="0.25">
      <c r="B14" s="1313"/>
      <c r="C14" s="167"/>
      <c r="D14" s="167"/>
      <c r="E14" s="11"/>
      <c r="F14" s="11"/>
      <c r="G14" s="11"/>
      <c r="H14" s="11"/>
      <c r="I14" s="11"/>
    </row>
    <row r="18" spans="1:9" x14ac:dyDescent="0.25">
      <c r="B18" s="162" t="s">
        <v>559</v>
      </c>
    </row>
    <row r="19" spans="1:9" s="163" customFormat="1" ht="15" customHeight="1" x14ac:dyDescent="0.25">
      <c r="A19"/>
      <c r="B19" s="1316" t="s">
        <v>550</v>
      </c>
      <c r="C19" s="1316" t="s">
        <v>506</v>
      </c>
      <c r="D19" s="1316" t="s">
        <v>558</v>
      </c>
      <c r="E19" s="1318" t="s">
        <v>551</v>
      </c>
      <c r="F19" s="1319"/>
      <c r="G19" s="1316" t="s">
        <v>552</v>
      </c>
      <c r="H19" s="1316" t="s">
        <v>553</v>
      </c>
      <c r="I19" s="1314" t="s">
        <v>554</v>
      </c>
    </row>
    <row r="20" spans="1:9" s="163" customFormat="1" ht="57" customHeight="1" x14ac:dyDescent="0.25">
      <c r="A20"/>
      <c r="B20" s="1317"/>
      <c r="C20" s="1317"/>
      <c r="D20" s="1317"/>
      <c r="E20" s="164"/>
      <c r="F20" s="165" t="s">
        <v>555</v>
      </c>
      <c r="G20" s="1317"/>
      <c r="H20" s="1317"/>
      <c r="I20" s="1315"/>
    </row>
    <row r="21" spans="1:9" x14ac:dyDescent="0.25">
      <c r="B21" s="17" t="s">
        <v>114</v>
      </c>
      <c r="C21" s="17" t="s">
        <v>115</v>
      </c>
      <c r="D21" s="17" t="s">
        <v>116</v>
      </c>
      <c r="E21" s="1" t="s">
        <v>127</v>
      </c>
      <c r="F21" s="1" t="s">
        <v>128</v>
      </c>
      <c r="G21" s="1" t="s">
        <v>129</v>
      </c>
      <c r="H21" s="1" t="s">
        <v>130</v>
      </c>
      <c r="I21" s="1" t="s">
        <v>210</v>
      </c>
    </row>
    <row r="22" spans="1:9" x14ac:dyDescent="0.25">
      <c r="B22" s="1311"/>
      <c r="C22" s="166"/>
      <c r="D22" s="166"/>
      <c r="E22" s="152"/>
      <c r="F22" s="11"/>
      <c r="G22" s="11"/>
      <c r="H22" s="11"/>
      <c r="I22" s="11"/>
    </row>
    <row r="23" spans="1:9" x14ac:dyDescent="0.25">
      <c r="B23" s="1312"/>
      <c r="C23" s="167"/>
      <c r="D23" s="167"/>
      <c r="E23" s="152"/>
      <c r="F23" s="11"/>
      <c r="G23" s="11"/>
      <c r="H23" s="11"/>
      <c r="I23" s="11"/>
    </row>
    <row r="24" spans="1:9" x14ac:dyDescent="0.25">
      <c r="B24" s="1312"/>
      <c r="C24" s="167"/>
      <c r="D24" s="167"/>
      <c r="E24" s="152"/>
      <c r="F24" s="11"/>
      <c r="G24" s="11"/>
      <c r="H24" s="11"/>
      <c r="I24" s="11"/>
    </row>
    <row r="25" spans="1:9" x14ac:dyDescent="0.25">
      <c r="B25" s="1312"/>
      <c r="C25" s="166"/>
      <c r="D25" s="166"/>
      <c r="E25" s="152"/>
      <c r="F25" s="11"/>
      <c r="G25" s="11"/>
      <c r="H25" s="11"/>
      <c r="I25" s="11"/>
    </row>
    <row r="26" spans="1:9" x14ac:dyDescent="0.25">
      <c r="B26" s="1312"/>
      <c r="C26" s="166"/>
      <c r="D26" s="166"/>
      <c r="E26" s="152"/>
      <c r="F26" s="11"/>
      <c r="G26" s="11"/>
      <c r="H26" s="11"/>
      <c r="I26" s="11"/>
    </row>
    <row r="27" spans="1:9" x14ac:dyDescent="0.25">
      <c r="B27" s="1312"/>
      <c r="C27" s="166"/>
      <c r="D27" s="166"/>
      <c r="E27" s="11"/>
      <c r="F27" s="11"/>
      <c r="G27" s="11"/>
      <c r="H27" s="11"/>
      <c r="I27" s="11"/>
    </row>
    <row r="28" spans="1:9" x14ac:dyDescent="0.25">
      <c r="B28" s="1312"/>
      <c r="C28" s="166"/>
      <c r="D28" s="166"/>
      <c r="E28" s="11"/>
      <c r="F28" s="11"/>
      <c r="G28" s="11"/>
      <c r="H28" s="11"/>
      <c r="I28" s="11"/>
    </row>
    <row r="29" spans="1:9" x14ac:dyDescent="0.25">
      <c r="B29" s="1313"/>
      <c r="C29" s="167"/>
      <c r="D29" s="167"/>
      <c r="E29" s="11"/>
      <c r="F29" s="11"/>
      <c r="G29" s="11"/>
      <c r="H29" s="11"/>
      <c r="I29" s="11"/>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7" orientation="landscape" r:id="rId1"/>
  <headerFooter>
    <oddHeader>&amp;CDA
Bilag XXI</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4616B-5993-4FE4-9067-DB44C1E7E15D}">
  <sheetPr>
    <tabColor theme="6" tint="0.39997558519241921"/>
    <pageSetUpPr fitToPage="1"/>
  </sheetPr>
  <dimension ref="B2:D9"/>
  <sheetViews>
    <sheetView showGridLines="0" zoomScaleNormal="100" workbookViewId="0">
      <selection activeCell="C1" sqref="C1"/>
    </sheetView>
  </sheetViews>
  <sheetFormatPr defaultColWidth="11.5703125" defaultRowHeight="15" x14ac:dyDescent="0.25"/>
  <cols>
    <col min="3" max="3" width="93.42578125" customWidth="1"/>
    <col min="4" max="4" width="26.85546875" customWidth="1"/>
  </cols>
  <sheetData>
    <row r="2" spans="2:4" ht="20.25" x14ac:dyDescent="0.25">
      <c r="B2" s="342" t="s">
        <v>561</v>
      </c>
      <c r="C2" s="343"/>
      <c r="D2" s="344"/>
    </row>
    <row r="3" spans="2:4" x14ac:dyDescent="0.25">
      <c r="D3" s="169" t="s">
        <v>562</v>
      </c>
    </row>
    <row r="4" spans="2:4" ht="73.5" customHeight="1" x14ac:dyDescent="0.25">
      <c r="B4" s="170" t="s">
        <v>192</v>
      </c>
      <c r="C4" s="171" t="s">
        <v>563</v>
      </c>
      <c r="D4" s="11"/>
    </row>
    <row r="5" spans="2:4" ht="74.25" customHeight="1" x14ac:dyDescent="0.25">
      <c r="B5" s="170" t="s">
        <v>195</v>
      </c>
      <c r="C5" s="172" t="s">
        <v>564</v>
      </c>
      <c r="D5" s="11"/>
    </row>
    <row r="6" spans="2:4" ht="60.75" customHeight="1" x14ac:dyDescent="0.25">
      <c r="B6" s="170" t="s">
        <v>203</v>
      </c>
      <c r="C6" s="171" t="s">
        <v>565</v>
      </c>
      <c r="D6" s="11"/>
    </row>
    <row r="7" spans="2:4" ht="68.25" customHeight="1" x14ac:dyDescent="0.25">
      <c r="B7" s="173" t="s">
        <v>205</v>
      </c>
      <c r="C7" s="171" t="s">
        <v>566</v>
      </c>
      <c r="D7" s="11"/>
    </row>
    <row r="8" spans="2:4" ht="52.5" customHeight="1" x14ac:dyDescent="0.25">
      <c r="B8" s="173" t="s">
        <v>567</v>
      </c>
      <c r="C8" s="172" t="s">
        <v>568</v>
      </c>
      <c r="D8" s="11"/>
    </row>
    <row r="9" spans="2:4" x14ac:dyDescent="0.25">
      <c r="B9" s="174"/>
      <c r="C9" s="175"/>
    </row>
  </sheetData>
  <pageMargins left="0.70866141732283472" right="0.70866141732283472" top="0.74803149606299213" bottom="0.74803149606299213" header="0.31496062992125984" footer="0.31496062992125984"/>
  <pageSetup paperSize="9" scale="99" orientation="landscape" r:id="rId1"/>
  <headerFooter>
    <oddHeader>&amp;L
&amp;CDA 
Bilag XXV</oddHeader>
    <oddFooter>&amp;C&amp;P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E8815-454A-4EC1-8267-51C5A650B364}">
  <sheetPr>
    <tabColor theme="6" tint="0.39997558519241921"/>
    <pageSetUpPr fitToPage="1"/>
  </sheetPr>
  <dimension ref="B1:L39"/>
  <sheetViews>
    <sheetView showGridLines="0" zoomScaleNormal="100" zoomScalePageLayoutView="80" workbookViewId="0"/>
  </sheetViews>
  <sheetFormatPr defaultColWidth="9.140625" defaultRowHeight="15" x14ac:dyDescent="0.25"/>
  <cols>
    <col min="2" max="2" width="12.5703125" style="27" customWidth="1"/>
    <col min="3" max="3" width="64.42578125" customWidth="1"/>
    <col min="4" max="4" width="18.5703125" customWidth="1"/>
    <col min="5" max="5" width="14.5703125" customWidth="1"/>
    <col min="7" max="7" width="16.7109375" customWidth="1"/>
    <col min="8" max="8" width="14.140625" customWidth="1"/>
    <col min="9" max="9" width="19.5703125" customWidth="1"/>
    <col min="10" max="11" width="16.5703125" customWidth="1"/>
  </cols>
  <sheetData>
    <row r="1" spans="2:12" x14ac:dyDescent="0.25">
      <c r="B1" s="277" t="s">
        <v>113</v>
      </c>
      <c r="C1" s="277" t="s">
        <v>185</v>
      </c>
    </row>
    <row r="2" spans="2:12" ht="20.25" x14ac:dyDescent="0.25">
      <c r="B2" s="342" t="s">
        <v>569</v>
      </c>
      <c r="C2" s="345"/>
      <c r="D2" s="343"/>
      <c r="E2" s="343"/>
      <c r="F2" s="343"/>
      <c r="G2" s="343"/>
      <c r="H2" s="343"/>
      <c r="I2" s="343"/>
      <c r="J2" s="343"/>
      <c r="K2" s="343"/>
    </row>
    <row r="3" spans="2:12" ht="15.75" x14ac:dyDescent="0.25">
      <c r="B3" s="176" t="s">
        <v>570</v>
      </c>
    </row>
    <row r="4" spans="2:12" x14ac:dyDescent="0.25">
      <c r="B4" s="158"/>
      <c r="C4" s="146"/>
      <c r="D4" s="177"/>
      <c r="E4" s="177"/>
      <c r="F4" s="177"/>
      <c r="G4" s="177"/>
      <c r="H4" s="177"/>
      <c r="I4" s="177"/>
      <c r="J4" s="177"/>
      <c r="K4" s="177"/>
      <c r="L4" s="149"/>
    </row>
    <row r="5" spans="2:12" x14ac:dyDescent="0.25">
      <c r="B5" s="178"/>
      <c r="C5" s="31"/>
      <c r="D5" s="179" t="s">
        <v>114</v>
      </c>
      <c r="E5" s="179" t="s">
        <v>115</v>
      </c>
      <c r="F5" s="179" t="s">
        <v>116</v>
      </c>
      <c r="G5" s="179" t="s">
        <v>127</v>
      </c>
      <c r="H5" s="179" t="s">
        <v>128</v>
      </c>
      <c r="I5" s="179" t="s">
        <v>129</v>
      </c>
      <c r="J5" s="179" t="s">
        <v>130</v>
      </c>
      <c r="K5" s="179" t="s">
        <v>210</v>
      </c>
      <c r="L5" s="180"/>
    </row>
    <row r="6" spans="2:12" ht="76.5" customHeight="1" x14ac:dyDescent="0.25">
      <c r="B6" s="178"/>
      <c r="C6" s="31"/>
      <c r="D6" s="179" t="s">
        <v>571</v>
      </c>
      <c r="E6" s="179" t="s">
        <v>572</v>
      </c>
      <c r="F6" s="179" t="s">
        <v>573</v>
      </c>
      <c r="G6" s="179" t="s">
        <v>574</v>
      </c>
      <c r="H6" s="179" t="s">
        <v>575</v>
      </c>
      <c r="I6" s="179" t="s">
        <v>576</v>
      </c>
      <c r="J6" s="179" t="s">
        <v>560</v>
      </c>
      <c r="K6" s="179" t="s">
        <v>122</v>
      </c>
      <c r="L6" s="180"/>
    </row>
    <row r="7" spans="2:12" ht="32.25" customHeight="1" x14ac:dyDescent="0.25">
      <c r="B7" s="179" t="s">
        <v>577</v>
      </c>
      <c r="C7" s="181" t="s">
        <v>578</v>
      </c>
      <c r="D7" s="32"/>
      <c r="E7" s="32"/>
      <c r="F7" s="30"/>
      <c r="G7" s="182"/>
      <c r="H7" s="182"/>
      <c r="I7" s="31"/>
      <c r="J7" s="31"/>
      <c r="K7" s="31"/>
      <c r="L7" s="180"/>
    </row>
    <row r="8" spans="2:12" ht="25.5" customHeight="1" x14ac:dyDescent="0.25">
      <c r="B8" s="179" t="s">
        <v>579</v>
      </c>
      <c r="C8" s="181" t="s">
        <v>580</v>
      </c>
      <c r="D8" s="183"/>
      <c r="E8" s="183"/>
      <c r="F8" s="184"/>
      <c r="G8" s="179"/>
      <c r="H8" s="179"/>
      <c r="I8" s="183"/>
      <c r="J8" s="183"/>
      <c r="K8" s="183"/>
      <c r="L8" s="180"/>
    </row>
    <row r="9" spans="2:12" ht="33" customHeight="1" x14ac:dyDescent="0.25">
      <c r="B9" s="179">
        <v>1</v>
      </c>
      <c r="C9" s="181" t="s">
        <v>581</v>
      </c>
      <c r="D9" s="31"/>
      <c r="E9" s="31"/>
      <c r="F9" s="30"/>
      <c r="G9" s="179"/>
      <c r="H9" s="179"/>
      <c r="I9" s="31"/>
      <c r="J9" s="31"/>
      <c r="K9" s="31"/>
      <c r="L9" s="180"/>
    </row>
    <row r="10" spans="2:12" ht="24.75" customHeight="1" x14ac:dyDescent="0.25">
      <c r="B10" s="179">
        <v>2</v>
      </c>
      <c r="C10" s="31" t="s">
        <v>582</v>
      </c>
      <c r="D10" s="30"/>
      <c r="E10" s="30"/>
      <c r="F10" s="31"/>
      <c r="G10" s="31"/>
      <c r="H10" s="31"/>
      <c r="I10" s="31"/>
      <c r="J10" s="31"/>
      <c r="K10" s="31"/>
      <c r="L10" s="180"/>
    </row>
    <row r="11" spans="2:12" ht="24" customHeight="1" x14ac:dyDescent="0.25">
      <c r="B11" s="179" t="s">
        <v>246</v>
      </c>
      <c r="C11" s="185" t="s">
        <v>583</v>
      </c>
      <c r="D11" s="30"/>
      <c r="E11" s="30"/>
      <c r="F11" s="31"/>
      <c r="G11" s="30"/>
      <c r="H11" s="31"/>
      <c r="I11" s="31"/>
      <c r="J11" s="31"/>
      <c r="K11" s="31"/>
      <c r="L11" s="180"/>
    </row>
    <row r="12" spans="2:12" ht="27" customHeight="1" x14ac:dyDescent="0.25">
      <c r="B12" s="179" t="s">
        <v>584</v>
      </c>
      <c r="C12" s="185" t="s">
        <v>585</v>
      </c>
      <c r="D12" s="30"/>
      <c r="E12" s="30"/>
      <c r="F12" s="31"/>
      <c r="G12" s="30"/>
      <c r="H12" s="31"/>
      <c r="I12" s="31"/>
      <c r="J12" s="31"/>
      <c r="K12" s="31"/>
      <c r="L12" s="180"/>
    </row>
    <row r="13" spans="2:12" ht="25.5" customHeight="1" x14ac:dyDescent="0.25">
      <c r="B13" s="179" t="s">
        <v>586</v>
      </c>
      <c r="C13" s="185" t="s">
        <v>587</v>
      </c>
      <c r="D13" s="30"/>
      <c r="E13" s="30"/>
      <c r="F13" s="31"/>
      <c r="G13" s="30"/>
      <c r="H13" s="31"/>
      <c r="I13" s="31"/>
      <c r="J13" s="31"/>
      <c r="K13" s="31"/>
      <c r="L13" s="180"/>
    </row>
    <row r="14" spans="2:12" ht="28.5" customHeight="1" x14ac:dyDescent="0.25">
      <c r="B14" s="179">
        <v>3</v>
      </c>
      <c r="C14" s="31" t="s">
        <v>588</v>
      </c>
      <c r="D14" s="30"/>
      <c r="E14" s="30"/>
      <c r="F14" s="30"/>
      <c r="G14" s="30"/>
      <c r="H14" s="31"/>
      <c r="I14" s="31"/>
      <c r="J14" s="31"/>
      <c r="K14" s="31"/>
      <c r="L14" s="180"/>
    </row>
    <row r="15" spans="2:12" ht="27.75" customHeight="1" x14ac:dyDescent="0.25">
      <c r="B15" s="179">
        <v>4</v>
      </c>
      <c r="C15" s="31" t="s">
        <v>589</v>
      </c>
      <c r="D15" s="30"/>
      <c r="E15" s="30"/>
      <c r="F15" s="30"/>
      <c r="G15" s="30"/>
      <c r="H15" s="31"/>
      <c r="I15" s="31"/>
      <c r="J15" s="31"/>
      <c r="K15" s="31"/>
      <c r="L15" s="180"/>
    </row>
    <row r="16" spans="2:12" ht="27.75" customHeight="1" x14ac:dyDescent="0.25">
      <c r="B16" s="179">
        <v>5</v>
      </c>
      <c r="C16" s="31" t="s">
        <v>590</v>
      </c>
      <c r="D16" s="30"/>
      <c r="E16" s="30"/>
      <c r="F16" s="30"/>
      <c r="G16" s="30"/>
      <c r="H16" s="31"/>
      <c r="I16" s="31"/>
      <c r="J16" s="31"/>
      <c r="K16" s="31"/>
      <c r="L16" s="180"/>
    </row>
    <row r="17" spans="2:12" x14ac:dyDescent="0.25">
      <c r="B17" s="179">
        <v>6</v>
      </c>
      <c r="C17" s="186" t="s">
        <v>120</v>
      </c>
      <c r="D17" s="30"/>
      <c r="E17" s="30"/>
      <c r="F17" s="30"/>
      <c r="G17" s="30"/>
      <c r="H17" s="31"/>
      <c r="I17" s="31"/>
      <c r="J17" s="31"/>
      <c r="K17" s="31"/>
      <c r="L17" s="180"/>
    </row>
    <row r="38" spans="12:12" ht="23.25" x14ac:dyDescent="0.35">
      <c r="L38" s="187"/>
    </row>
    <row r="39" spans="12:12" x14ac:dyDescent="0.25">
      <c r="L39" s="84"/>
    </row>
  </sheetData>
  <pageMargins left="0.70866141732283472" right="0.70866141732283472" top="0.74803149606299213" bottom="0.74803149606299213" header="0.31496062992125984" footer="0.31496062992125984"/>
  <pageSetup paperSize="9" scale="65" orientation="landscape" r:id="rId1"/>
  <headerFooter>
    <oddHeader>&amp;CDA
Bilag XXV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7C3A1-DCA9-4FE0-A29D-33B8B366381C}">
  <sheetPr>
    <tabColor theme="6" tint="0.39997558519241921"/>
    <pageSetUpPr fitToPage="1"/>
  </sheetPr>
  <dimension ref="B2:F15"/>
  <sheetViews>
    <sheetView showGridLines="0" zoomScaleNormal="100" workbookViewId="0">
      <selection sqref="A1:XFD1"/>
    </sheetView>
  </sheetViews>
  <sheetFormatPr defaultColWidth="9.140625" defaultRowHeight="15" x14ac:dyDescent="0.25"/>
  <cols>
    <col min="3" max="3" width="79.42578125" customWidth="1"/>
    <col min="4" max="4" width="15.5703125" customWidth="1"/>
    <col min="5" max="5" width="18.5703125" customWidth="1"/>
  </cols>
  <sheetData>
    <row r="2" spans="2:6" ht="20.25" x14ac:dyDescent="0.25">
      <c r="B2" s="346" t="s">
        <v>591</v>
      </c>
      <c r="C2" s="343"/>
      <c r="D2" s="343"/>
      <c r="E2" s="343"/>
      <c r="F2" s="343"/>
    </row>
    <row r="3" spans="2:6" x14ac:dyDescent="0.25">
      <c r="B3" s="43"/>
      <c r="D3" s="43"/>
      <c r="E3" s="43"/>
    </row>
    <row r="4" spans="2:6" ht="15.75" x14ac:dyDescent="0.25">
      <c r="B4" s="180"/>
      <c r="C4" s="176" t="s">
        <v>570</v>
      </c>
      <c r="D4" s="178" t="s">
        <v>114</v>
      </c>
      <c r="E4" s="178" t="s">
        <v>115</v>
      </c>
    </row>
    <row r="5" spans="2:6" x14ac:dyDescent="0.25">
      <c r="B5" s="180"/>
      <c r="C5" s="1320"/>
      <c r="D5" s="1321" t="s">
        <v>560</v>
      </c>
      <c r="E5" s="1322" t="s">
        <v>122</v>
      </c>
    </row>
    <row r="6" spans="2:6" ht="15" customHeight="1" x14ac:dyDescent="0.25">
      <c r="B6" s="180"/>
      <c r="C6" s="1320"/>
      <c r="D6" s="1321"/>
      <c r="E6" s="1322"/>
    </row>
    <row r="7" spans="2:6" ht="41.25" customHeight="1" x14ac:dyDescent="0.25">
      <c r="B7" s="31">
        <v>1</v>
      </c>
      <c r="C7" s="181" t="s">
        <v>592</v>
      </c>
      <c r="D7" s="31"/>
      <c r="E7" s="31"/>
    </row>
    <row r="8" spans="2:6" ht="20.100000000000001" customHeight="1" x14ac:dyDescent="0.25">
      <c r="B8" s="31">
        <v>2</v>
      </c>
      <c r="C8" s="181" t="s">
        <v>593</v>
      </c>
      <c r="D8" s="30"/>
      <c r="E8" s="31"/>
    </row>
    <row r="9" spans="2:6" ht="20.100000000000001" customHeight="1" x14ac:dyDescent="0.25">
      <c r="B9" s="31">
        <v>3</v>
      </c>
      <c r="C9" s="181" t="s">
        <v>594</v>
      </c>
      <c r="D9" s="30"/>
      <c r="E9" s="31"/>
    </row>
    <row r="10" spans="2:6" ht="20.100000000000001" customHeight="1" x14ac:dyDescent="0.25">
      <c r="B10" s="31">
        <v>4</v>
      </c>
      <c r="C10" s="181" t="s">
        <v>595</v>
      </c>
      <c r="D10" s="31"/>
      <c r="E10" s="31"/>
    </row>
    <row r="11" spans="2:6" ht="20.100000000000001" customHeight="1" x14ac:dyDescent="0.25">
      <c r="B11" s="188" t="s">
        <v>359</v>
      </c>
      <c r="C11" s="189" t="s">
        <v>596</v>
      </c>
      <c r="D11" s="31"/>
      <c r="E11" s="31"/>
    </row>
    <row r="12" spans="2:6" ht="20.100000000000001" customHeight="1" x14ac:dyDescent="0.25">
      <c r="B12" s="31">
        <v>5</v>
      </c>
      <c r="C12" s="190" t="s">
        <v>597</v>
      </c>
      <c r="D12" s="31"/>
      <c r="E12" s="31"/>
    </row>
    <row r="13" spans="2:6" x14ac:dyDescent="0.25">
      <c r="C13" s="3"/>
    </row>
    <row r="14" spans="2:6" x14ac:dyDescent="0.25">
      <c r="B14" s="180"/>
    </row>
    <row r="15" spans="2:6" x14ac:dyDescent="0.25">
      <c r="B15" s="180"/>
    </row>
  </sheetData>
  <mergeCells count="3">
    <mergeCell ref="C5:C6"/>
    <mergeCell ref="D5:D6"/>
    <mergeCell ref="E5:E6"/>
  </mergeCells>
  <pageMargins left="0.70866141732283472" right="0.70866141732283472" top="0.74803149606299213" bottom="0.74803149606299213" header="0.31496062992125984" footer="0.31496062992125984"/>
  <pageSetup paperSize="9" scale="99" orientation="landscape" r:id="rId1"/>
  <headerFooter>
    <oddHeader>&amp;CDA
Bilag XXV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E92D1C-99B4-4873-8AE0-653B3903D7A9}">
  <sheetPr>
    <tabColor theme="6" tint="0.39997558519241921"/>
    <pageSetUpPr fitToPage="1"/>
  </sheetPr>
  <dimension ref="B2:Q20"/>
  <sheetViews>
    <sheetView showGridLines="0" topLeftCell="C6" zoomScaleNormal="115" zoomScalePageLayoutView="115" workbookViewId="0">
      <selection sqref="A1:XFD1"/>
    </sheetView>
  </sheetViews>
  <sheetFormatPr defaultColWidth="9.140625" defaultRowHeight="15" x14ac:dyDescent="0.25"/>
  <cols>
    <col min="2" max="2" width="9.140625" style="41"/>
    <col min="3" max="3" width="56.5703125" customWidth="1"/>
    <col min="15" max="15" width="20.140625" style="3" customWidth="1"/>
  </cols>
  <sheetData>
    <row r="2" spans="2:17" ht="20.25" x14ac:dyDescent="0.3">
      <c r="B2" s="347" t="s">
        <v>598</v>
      </c>
      <c r="C2" s="343"/>
      <c r="D2" s="343"/>
      <c r="E2" s="343"/>
      <c r="F2" s="343"/>
      <c r="G2" s="343"/>
      <c r="H2" s="343"/>
      <c r="I2" s="343"/>
      <c r="J2" s="343"/>
      <c r="K2" s="343"/>
      <c r="L2" s="343"/>
      <c r="M2" s="343"/>
      <c r="N2" s="343"/>
      <c r="O2" s="348"/>
    </row>
    <row r="3" spans="2:17" ht="15.75" x14ac:dyDescent="0.25">
      <c r="B3" s="176" t="s">
        <v>570</v>
      </c>
    </row>
    <row r="4" spans="2:17" x14ac:dyDescent="0.25">
      <c r="B4" s="191"/>
    </row>
    <row r="5" spans="2:17" ht="20.100000000000001" customHeight="1" x14ac:dyDescent="0.25">
      <c r="B5" s="192"/>
      <c r="C5" s="1323" t="s">
        <v>599</v>
      </c>
      <c r="D5" s="1322" t="s">
        <v>503</v>
      </c>
      <c r="E5" s="1322"/>
      <c r="F5" s="1322"/>
      <c r="G5" s="1322"/>
      <c r="H5" s="1322"/>
      <c r="I5" s="1322"/>
      <c r="J5" s="1322"/>
      <c r="K5" s="1322"/>
      <c r="L5" s="1322"/>
      <c r="M5" s="1322"/>
      <c r="N5" s="1322"/>
      <c r="O5" s="193"/>
    </row>
    <row r="6" spans="2:17" ht="20.100000000000001" customHeight="1" x14ac:dyDescent="0.25">
      <c r="B6" s="192"/>
      <c r="C6" s="1323"/>
      <c r="D6" s="178" t="s">
        <v>114</v>
      </c>
      <c r="E6" s="178" t="s">
        <v>115</v>
      </c>
      <c r="F6" s="178" t="s">
        <v>116</v>
      </c>
      <c r="G6" s="178" t="s">
        <v>127</v>
      </c>
      <c r="H6" s="178" t="s">
        <v>128</v>
      </c>
      <c r="I6" s="178" t="s">
        <v>129</v>
      </c>
      <c r="J6" s="178" t="s">
        <v>130</v>
      </c>
      <c r="K6" s="178" t="s">
        <v>210</v>
      </c>
      <c r="L6" s="178" t="s">
        <v>328</v>
      </c>
      <c r="M6" s="178" t="s">
        <v>329</v>
      </c>
      <c r="N6" s="178" t="s">
        <v>330</v>
      </c>
      <c r="O6" s="179" t="s">
        <v>331</v>
      </c>
    </row>
    <row r="7" spans="2:17" ht="31.5" customHeight="1" x14ac:dyDescent="0.25">
      <c r="B7" s="194"/>
      <c r="C7" s="1323"/>
      <c r="D7" s="195">
        <v>0</v>
      </c>
      <c r="E7" s="195">
        <v>0.02</v>
      </c>
      <c r="F7" s="195">
        <v>0.04</v>
      </c>
      <c r="G7" s="195">
        <v>0.1</v>
      </c>
      <c r="H7" s="195">
        <v>0.2</v>
      </c>
      <c r="I7" s="195">
        <v>0.5</v>
      </c>
      <c r="J7" s="195">
        <v>0.7</v>
      </c>
      <c r="K7" s="195">
        <v>0.75</v>
      </c>
      <c r="L7" s="195">
        <v>1</v>
      </c>
      <c r="M7" s="195">
        <v>1.5</v>
      </c>
      <c r="N7" s="178" t="s">
        <v>504</v>
      </c>
      <c r="O7" s="5" t="s">
        <v>600</v>
      </c>
    </row>
    <row r="8" spans="2:17" ht="24" customHeight="1" x14ac:dyDescent="0.25">
      <c r="B8" s="178">
        <v>1</v>
      </c>
      <c r="C8" s="196" t="s">
        <v>537</v>
      </c>
      <c r="D8" s="31"/>
      <c r="E8" s="31"/>
      <c r="F8" s="31"/>
      <c r="G8" s="31"/>
      <c r="H8" s="31"/>
      <c r="I8" s="31"/>
      <c r="J8" s="31"/>
      <c r="K8" s="31"/>
      <c r="L8" s="31"/>
      <c r="M8" s="31"/>
      <c r="N8" s="31"/>
      <c r="O8" s="181"/>
    </row>
    <row r="9" spans="2:17" ht="20.100000000000001" customHeight="1" x14ac:dyDescent="0.25">
      <c r="B9" s="178">
        <v>2</v>
      </c>
      <c r="C9" s="196" t="s">
        <v>601</v>
      </c>
      <c r="D9" s="31"/>
      <c r="E9" s="31"/>
      <c r="F9" s="31"/>
      <c r="G9" s="31"/>
      <c r="H9" s="31"/>
      <c r="I9" s="31"/>
      <c r="J9" s="31"/>
      <c r="K9" s="31"/>
      <c r="L9" s="31"/>
      <c r="M9" s="31"/>
      <c r="N9" s="31"/>
      <c r="O9" s="181"/>
    </row>
    <row r="10" spans="2:17" ht="20.100000000000001" customHeight="1" x14ac:dyDescent="0.25">
      <c r="B10" s="178">
        <v>3</v>
      </c>
      <c r="C10" s="196" t="s">
        <v>496</v>
      </c>
      <c r="D10" s="31"/>
      <c r="E10" s="31"/>
      <c r="F10" s="31"/>
      <c r="G10" s="31"/>
      <c r="H10" s="31"/>
      <c r="I10" s="31"/>
      <c r="J10" s="31"/>
      <c r="K10" s="31"/>
      <c r="L10" s="31"/>
      <c r="M10" s="31"/>
      <c r="N10" s="31"/>
      <c r="O10" s="181"/>
    </row>
    <row r="11" spans="2:17" ht="20.100000000000001" customHeight="1" x14ac:dyDescent="0.25">
      <c r="B11" s="178">
        <v>4</v>
      </c>
      <c r="C11" s="196" t="s">
        <v>497</v>
      </c>
      <c r="D11" s="31"/>
      <c r="E11" s="31"/>
      <c r="F11" s="31"/>
      <c r="G11" s="31"/>
      <c r="H11" s="31"/>
      <c r="I11" s="31"/>
      <c r="J11" s="31"/>
      <c r="K11" s="31"/>
      <c r="L11" s="31"/>
      <c r="M11" s="31"/>
      <c r="N11" s="31"/>
      <c r="O11" s="181"/>
    </row>
    <row r="12" spans="2:17" ht="20.100000000000001" customHeight="1" x14ac:dyDescent="0.25">
      <c r="B12" s="178">
        <v>5</v>
      </c>
      <c r="C12" s="196" t="s">
        <v>498</v>
      </c>
      <c r="D12" s="31"/>
      <c r="E12" s="31"/>
      <c r="F12" s="31"/>
      <c r="G12" s="31"/>
      <c r="H12" s="31"/>
      <c r="I12" s="31"/>
      <c r="J12" s="31"/>
      <c r="K12" s="31"/>
      <c r="L12" s="31"/>
      <c r="M12" s="31"/>
      <c r="N12" s="31"/>
      <c r="O12" s="181"/>
    </row>
    <row r="13" spans="2:17" ht="20.100000000000001" customHeight="1" x14ac:dyDescent="0.25">
      <c r="B13" s="178">
        <v>6</v>
      </c>
      <c r="C13" s="196" t="s">
        <v>360</v>
      </c>
      <c r="D13" s="31"/>
      <c r="E13" s="31"/>
      <c r="F13" s="31"/>
      <c r="G13" s="31"/>
      <c r="H13" s="31"/>
      <c r="I13" s="31"/>
      <c r="J13" s="31"/>
      <c r="K13" s="31"/>
      <c r="L13" s="31"/>
      <c r="M13" s="31"/>
      <c r="N13" s="31"/>
      <c r="O13" s="181"/>
      <c r="Q13" s="14"/>
    </row>
    <row r="14" spans="2:17" ht="20.100000000000001" customHeight="1" x14ac:dyDescent="0.25">
      <c r="B14" s="178">
        <v>7</v>
      </c>
      <c r="C14" s="196" t="s">
        <v>361</v>
      </c>
      <c r="D14" s="31"/>
      <c r="E14" s="31"/>
      <c r="F14" s="31"/>
      <c r="G14" s="31"/>
      <c r="H14" s="31"/>
      <c r="I14" s="31"/>
      <c r="J14" s="31"/>
      <c r="K14" s="31"/>
      <c r="L14" s="31"/>
      <c r="M14" s="31"/>
      <c r="N14" s="31"/>
      <c r="O14" s="181"/>
    </row>
    <row r="15" spans="2:17" ht="20.100000000000001" customHeight="1" x14ac:dyDescent="0.25">
      <c r="B15" s="178">
        <v>8</v>
      </c>
      <c r="C15" s="196" t="s">
        <v>499</v>
      </c>
      <c r="D15" s="31"/>
      <c r="E15" s="31"/>
      <c r="F15" s="31"/>
      <c r="G15" s="31"/>
      <c r="H15" s="31"/>
      <c r="I15" s="31"/>
      <c r="J15" s="31"/>
      <c r="K15" s="31"/>
      <c r="L15" s="31"/>
      <c r="M15" s="31"/>
      <c r="N15" s="31"/>
      <c r="O15" s="181"/>
    </row>
    <row r="16" spans="2:17" ht="20.100000000000001" customHeight="1" x14ac:dyDescent="0.25">
      <c r="B16" s="178">
        <v>9</v>
      </c>
      <c r="C16" s="196" t="s">
        <v>500</v>
      </c>
      <c r="D16" s="31"/>
      <c r="E16" s="31"/>
      <c r="F16" s="31"/>
      <c r="G16" s="31"/>
      <c r="H16" s="31"/>
      <c r="I16" s="31"/>
      <c r="J16" s="31"/>
      <c r="K16" s="31"/>
      <c r="L16" s="31"/>
      <c r="M16" s="31"/>
      <c r="N16" s="31"/>
      <c r="O16" s="181"/>
    </row>
    <row r="17" spans="2:15" ht="20.100000000000001" customHeight="1" x14ac:dyDescent="0.25">
      <c r="B17" s="178">
        <v>10</v>
      </c>
      <c r="C17" s="196" t="s">
        <v>501</v>
      </c>
      <c r="D17" s="31"/>
      <c r="E17" s="31"/>
      <c r="F17" s="31"/>
      <c r="G17" s="31"/>
      <c r="H17" s="31"/>
      <c r="I17" s="31"/>
      <c r="J17" s="31"/>
      <c r="K17" s="31"/>
      <c r="L17" s="31"/>
      <c r="M17" s="31"/>
      <c r="N17" s="31"/>
      <c r="O17" s="181"/>
    </row>
    <row r="18" spans="2:15" ht="20.100000000000001" customHeight="1" x14ac:dyDescent="0.25">
      <c r="B18" s="178">
        <v>11</v>
      </c>
      <c r="C18" s="197" t="s">
        <v>336</v>
      </c>
      <c r="D18" s="31"/>
      <c r="E18" s="31"/>
      <c r="F18" s="31"/>
      <c r="G18" s="31"/>
      <c r="H18" s="31"/>
      <c r="I18" s="31"/>
      <c r="J18" s="31"/>
      <c r="K18" s="31"/>
      <c r="L18" s="31"/>
      <c r="M18" s="31"/>
      <c r="N18" s="31"/>
      <c r="O18" s="181"/>
    </row>
    <row r="20" spans="2:15" x14ac:dyDescent="0.25">
      <c r="C20" s="14"/>
    </row>
  </sheetData>
  <mergeCells count="2">
    <mergeCell ref="C5:C7"/>
    <mergeCell ref="D5:N5"/>
  </mergeCells>
  <pageMargins left="0.70866141732283472" right="0.70866141732283472" top="0.74803149606299213" bottom="0.74803149606299213" header="0.31496062992125984" footer="0.31496062992125984"/>
  <pageSetup paperSize="9" scale="70" orientation="landscape" r:id="rId1"/>
  <headerFooter>
    <oddHeader>&amp;CDA
Bilag XXV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5119E-899A-463B-B9AA-501B2B8BDE61}">
  <sheetPr>
    <tabColor theme="6" tint="0.39997558519241921"/>
  </sheetPr>
  <dimension ref="B2:U29"/>
  <sheetViews>
    <sheetView showGridLines="0" zoomScaleNormal="100" workbookViewId="0">
      <selection activeCell="E1" sqref="E1"/>
    </sheetView>
  </sheetViews>
  <sheetFormatPr defaultColWidth="9.140625" defaultRowHeight="15" x14ac:dyDescent="0.25"/>
  <cols>
    <col min="3" max="3" width="20.5703125" customWidth="1"/>
    <col min="4" max="4" width="29.42578125" customWidth="1"/>
    <col min="5" max="11" width="10.5703125" customWidth="1"/>
  </cols>
  <sheetData>
    <row r="2" spans="2:14" ht="20.25" x14ac:dyDescent="0.25">
      <c r="B2" s="346" t="s">
        <v>602</v>
      </c>
      <c r="C2" s="343"/>
      <c r="D2" s="343"/>
      <c r="E2" s="343"/>
      <c r="F2" s="343"/>
      <c r="G2" s="343"/>
      <c r="H2" s="343"/>
      <c r="I2" s="343"/>
      <c r="J2" s="343"/>
      <c r="K2" s="343"/>
      <c r="L2" s="343"/>
    </row>
    <row r="3" spans="2:14" ht="15.75" x14ac:dyDescent="0.25">
      <c r="B3" s="176" t="s">
        <v>570</v>
      </c>
      <c r="F3" s="198"/>
    </row>
    <row r="4" spans="2:14" x14ac:dyDescent="0.25">
      <c r="C4" s="45"/>
      <c r="D4" s="177"/>
      <c r="E4" s="199"/>
      <c r="F4" s="177"/>
      <c r="G4" s="177"/>
      <c r="H4" s="177"/>
      <c r="I4" s="177"/>
      <c r="J4" s="177"/>
      <c r="K4" s="177"/>
      <c r="N4" s="84"/>
    </row>
    <row r="5" spans="2:14" ht="20.100000000000001" customHeight="1" x14ac:dyDescent="0.25">
      <c r="C5" s="151"/>
      <c r="D5" s="17"/>
      <c r="E5" s="5" t="s">
        <v>114</v>
      </c>
      <c r="F5" s="5" t="s">
        <v>115</v>
      </c>
      <c r="G5" s="5" t="s">
        <v>116</v>
      </c>
      <c r="H5" s="5" t="s">
        <v>127</v>
      </c>
      <c r="I5" s="5" t="s">
        <v>128</v>
      </c>
      <c r="J5" s="5" t="s">
        <v>129</v>
      </c>
      <c r="K5" s="5" t="s">
        <v>130</v>
      </c>
    </row>
    <row r="6" spans="2:14" ht="20.100000000000001" customHeight="1" x14ac:dyDescent="0.25">
      <c r="C6" s="1269"/>
      <c r="D6" s="1076" t="s">
        <v>603</v>
      </c>
      <c r="E6" s="1327" t="s">
        <v>560</v>
      </c>
      <c r="F6" s="1324" t="s">
        <v>507</v>
      </c>
      <c r="G6" s="1324" t="s">
        <v>508</v>
      </c>
      <c r="H6" s="1324" t="s">
        <v>509</v>
      </c>
      <c r="I6" s="1324" t="s">
        <v>510</v>
      </c>
      <c r="J6" s="1324" t="s">
        <v>122</v>
      </c>
      <c r="K6" s="1324" t="s">
        <v>511</v>
      </c>
    </row>
    <row r="7" spans="2:14" ht="81" customHeight="1" x14ac:dyDescent="0.25">
      <c r="B7" s="200"/>
      <c r="C7" s="1269"/>
      <c r="D7" s="1076"/>
      <c r="E7" s="1328"/>
      <c r="F7" s="1325"/>
      <c r="G7" s="1325"/>
      <c r="H7" s="1325"/>
      <c r="I7" s="1325"/>
      <c r="J7" s="1325"/>
      <c r="K7" s="1325"/>
    </row>
    <row r="8" spans="2:14" ht="34.5" customHeight="1" x14ac:dyDescent="0.25">
      <c r="B8" s="56" t="s">
        <v>604</v>
      </c>
      <c r="C8" s="26" t="s">
        <v>605</v>
      </c>
      <c r="D8" s="17"/>
      <c r="E8" s="26"/>
      <c r="F8" s="26"/>
      <c r="G8" s="26"/>
      <c r="H8" s="26"/>
      <c r="I8" s="26"/>
      <c r="J8" s="26"/>
      <c r="K8" s="26"/>
    </row>
    <row r="9" spans="2:14" ht="20.100000000000001" customHeight="1" x14ac:dyDescent="0.25">
      <c r="B9" s="201">
        <v>1</v>
      </c>
      <c r="C9" s="26"/>
      <c r="D9" s="17" t="s">
        <v>513</v>
      </c>
      <c r="E9" s="26"/>
      <c r="F9" s="26"/>
      <c r="G9" s="26"/>
      <c r="H9" s="26"/>
      <c r="I9" s="26"/>
      <c r="J9" s="26"/>
      <c r="K9" s="26"/>
    </row>
    <row r="10" spans="2:14" ht="20.100000000000001" customHeight="1" x14ac:dyDescent="0.25">
      <c r="B10" s="201">
        <v>2</v>
      </c>
      <c r="C10" s="26"/>
      <c r="D10" s="17" t="s">
        <v>516</v>
      </c>
      <c r="E10" s="26"/>
      <c r="F10" s="26"/>
      <c r="G10" s="26"/>
      <c r="H10" s="26"/>
      <c r="I10" s="26"/>
      <c r="J10" s="26"/>
      <c r="K10" s="26"/>
    </row>
    <row r="11" spans="2:14" ht="20.100000000000001" customHeight="1" x14ac:dyDescent="0.25">
      <c r="B11" s="201">
        <v>3</v>
      </c>
      <c r="C11" s="26"/>
      <c r="D11" s="17" t="s">
        <v>517</v>
      </c>
      <c r="E11" s="26"/>
      <c r="F11" s="26"/>
      <c r="G11" s="26"/>
      <c r="H11" s="26"/>
      <c r="I11" s="26"/>
      <c r="J11" s="26"/>
      <c r="K11" s="26"/>
    </row>
    <row r="12" spans="2:14" ht="20.100000000000001" customHeight="1" x14ac:dyDescent="0.25">
      <c r="B12" s="201">
        <v>4</v>
      </c>
      <c r="C12" s="26"/>
      <c r="D12" s="17" t="s">
        <v>518</v>
      </c>
      <c r="E12" s="26"/>
      <c r="F12" s="26"/>
      <c r="G12" s="26"/>
      <c r="H12" s="26"/>
      <c r="I12" s="26"/>
      <c r="J12" s="26"/>
      <c r="K12" s="26"/>
    </row>
    <row r="13" spans="2:14" ht="20.100000000000001" customHeight="1" x14ac:dyDescent="0.25">
      <c r="B13" s="201">
        <v>5</v>
      </c>
      <c r="C13" s="26"/>
      <c r="D13" s="17" t="s">
        <v>519</v>
      </c>
      <c r="E13" s="26"/>
      <c r="F13" s="26"/>
      <c r="G13" s="26"/>
      <c r="H13" s="26"/>
      <c r="I13" s="26"/>
      <c r="J13" s="26"/>
      <c r="K13" s="26"/>
    </row>
    <row r="14" spans="2:14" ht="20.100000000000001" customHeight="1" x14ac:dyDescent="0.25">
      <c r="B14" s="201">
        <v>6</v>
      </c>
      <c r="C14" s="26"/>
      <c r="D14" s="17" t="s">
        <v>522</v>
      </c>
      <c r="E14" s="26"/>
      <c r="F14" s="26"/>
      <c r="G14" s="26"/>
      <c r="H14" s="26"/>
      <c r="I14" s="26"/>
      <c r="J14" s="26"/>
      <c r="K14" s="26"/>
    </row>
    <row r="15" spans="2:14" ht="20.100000000000001" customHeight="1" x14ac:dyDescent="0.25">
      <c r="B15" s="201">
        <v>7</v>
      </c>
      <c r="C15" s="26"/>
      <c r="D15" s="17" t="s">
        <v>525</v>
      </c>
      <c r="E15" s="26"/>
      <c r="F15" s="26"/>
      <c r="G15" s="26"/>
      <c r="H15" s="26"/>
      <c r="I15" s="26"/>
      <c r="J15" s="26"/>
      <c r="K15" s="26"/>
    </row>
    <row r="16" spans="2:14" ht="20.100000000000001" customHeight="1" x14ac:dyDescent="0.25">
      <c r="B16" s="201">
        <v>8</v>
      </c>
      <c r="C16" s="26"/>
      <c r="D16" s="17" t="s">
        <v>529</v>
      </c>
      <c r="E16" s="26"/>
      <c r="F16" s="26"/>
      <c r="G16" s="26"/>
      <c r="H16" s="26"/>
      <c r="I16" s="26"/>
      <c r="J16" s="26"/>
      <c r="K16" s="26"/>
    </row>
    <row r="17" spans="2:21" ht="20.100000000000001" customHeight="1" x14ac:dyDescent="0.25">
      <c r="B17" s="201" t="s">
        <v>606</v>
      </c>
      <c r="C17" s="26"/>
      <c r="D17" s="5" t="s">
        <v>607</v>
      </c>
      <c r="E17" s="26"/>
      <c r="F17" s="26"/>
      <c r="G17" s="26"/>
      <c r="H17" s="26"/>
      <c r="I17" s="26"/>
      <c r="J17" s="26"/>
      <c r="K17" s="26"/>
    </row>
    <row r="18" spans="2:21" ht="20.100000000000001" customHeight="1" x14ac:dyDescent="0.25">
      <c r="B18" s="202" t="s">
        <v>608</v>
      </c>
      <c r="C18" s="1326" t="s">
        <v>609</v>
      </c>
      <c r="D18" s="1326"/>
      <c r="E18" s="26"/>
      <c r="F18" s="26"/>
      <c r="G18" s="26"/>
      <c r="H18" s="26"/>
      <c r="I18" s="26"/>
      <c r="J18" s="26"/>
      <c r="K18" s="26"/>
    </row>
    <row r="19" spans="2:21" x14ac:dyDescent="0.25">
      <c r="C19" s="47"/>
    </row>
    <row r="28" spans="2:21" ht="23.25" x14ac:dyDescent="0.35">
      <c r="P28" s="187"/>
      <c r="Q28" s="203"/>
      <c r="R28" s="203"/>
      <c r="S28" s="203"/>
      <c r="T28" s="203"/>
      <c r="U28" s="203"/>
    </row>
    <row r="29" spans="2:21" x14ac:dyDescent="0.25">
      <c r="P29" s="84"/>
    </row>
  </sheetData>
  <mergeCells count="10">
    <mergeCell ref="I6:I7"/>
    <mergeCell ref="J6:J7"/>
    <mergeCell ref="K6:K7"/>
    <mergeCell ref="C18:D18"/>
    <mergeCell ref="C6:C7"/>
    <mergeCell ref="D6:D7"/>
    <mergeCell ref="E6:E7"/>
    <mergeCell ref="F6:F7"/>
    <mergeCell ref="G6:G7"/>
    <mergeCell ref="H6:H7"/>
  </mergeCells>
  <pageMargins left="0.70866141732283472" right="0.70866141732283472" top="0.74803149606299213" bottom="0.74803149606299213" header="0.31496062992125984" footer="0.31496062992125984"/>
  <pageSetup paperSize="9" scale="95" fitToWidth="0" fitToHeight="0" orientation="landscape" r:id="rId1"/>
  <headerFooter>
    <oddHeader>&amp;CDA
Bilag XXV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77DDF-1015-4DD3-80A6-8336ABDF5969}">
  <sheetPr>
    <tabColor theme="6" tint="0.39997558519241921"/>
  </sheetPr>
  <dimension ref="A1:M18"/>
  <sheetViews>
    <sheetView showGridLines="0" zoomScaleNormal="100" workbookViewId="0">
      <selection sqref="A1:J1"/>
    </sheetView>
  </sheetViews>
  <sheetFormatPr defaultColWidth="9.140625" defaultRowHeight="15" x14ac:dyDescent="0.25"/>
  <cols>
    <col min="1" max="1" width="4" customWidth="1"/>
    <col min="2" max="2" width="23.85546875" customWidth="1"/>
    <col min="3" max="10" width="14.42578125" customWidth="1"/>
  </cols>
  <sheetData>
    <row r="1" spans="1:10" ht="20.25" x14ac:dyDescent="0.3">
      <c r="A1" s="347" t="s">
        <v>610</v>
      </c>
      <c r="B1" s="343"/>
      <c r="C1" s="343"/>
      <c r="D1" s="343"/>
      <c r="E1" s="343"/>
      <c r="F1" s="343"/>
      <c r="G1" s="343"/>
      <c r="H1" s="343"/>
      <c r="I1" s="343"/>
      <c r="J1" s="343"/>
    </row>
    <row r="2" spans="1:10" ht="20.25" x14ac:dyDescent="0.3">
      <c r="A2" s="176" t="s">
        <v>611</v>
      </c>
      <c r="B2" s="159"/>
    </row>
    <row r="4" spans="1:10" x14ac:dyDescent="0.25">
      <c r="B4" s="180"/>
      <c r="C4" s="178" t="s">
        <v>114</v>
      </c>
      <c r="D4" s="178" t="s">
        <v>115</v>
      </c>
      <c r="E4" s="178" t="s">
        <v>116</v>
      </c>
      <c r="F4" s="178" t="s">
        <v>127</v>
      </c>
      <c r="G4" s="178" t="s">
        <v>128</v>
      </c>
      <c r="H4" s="178" t="s">
        <v>129</v>
      </c>
      <c r="I4" s="178" t="s">
        <v>130</v>
      </c>
      <c r="J4" s="178" t="s">
        <v>210</v>
      </c>
    </row>
    <row r="5" spans="1:10" ht="15" customHeight="1" x14ac:dyDescent="0.25">
      <c r="B5" s="180"/>
      <c r="C5" s="1322" t="s">
        <v>612</v>
      </c>
      <c r="D5" s="1322"/>
      <c r="E5" s="1322"/>
      <c r="F5" s="1322"/>
      <c r="G5" s="1329" t="s">
        <v>613</v>
      </c>
      <c r="H5" s="1330"/>
      <c r="I5" s="1330"/>
      <c r="J5" s="1331"/>
    </row>
    <row r="6" spans="1:10" ht="21" customHeight="1" x14ac:dyDescent="0.25">
      <c r="A6" s="3"/>
      <c r="B6" s="1332" t="s">
        <v>614</v>
      </c>
      <c r="C6" s="1322" t="s">
        <v>615</v>
      </c>
      <c r="D6" s="1322"/>
      <c r="E6" s="1322" t="s">
        <v>616</v>
      </c>
      <c r="F6" s="1322"/>
      <c r="G6" s="1329" t="s">
        <v>615</v>
      </c>
      <c r="H6" s="1331"/>
      <c r="I6" s="1329" t="s">
        <v>616</v>
      </c>
      <c r="J6" s="1331"/>
    </row>
    <row r="7" spans="1:10" x14ac:dyDescent="0.25">
      <c r="A7" s="3"/>
      <c r="B7" s="1332"/>
      <c r="C7" s="178" t="s">
        <v>617</v>
      </c>
      <c r="D7" s="178" t="s">
        <v>618</v>
      </c>
      <c r="E7" s="178" t="s">
        <v>617</v>
      </c>
      <c r="F7" s="178" t="s">
        <v>618</v>
      </c>
      <c r="G7" s="179" t="s">
        <v>617</v>
      </c>
      <c r="H7" s="179" t="s">
        <v>618</v>
      </c>
      <c r="I7" s="179" t="s">
        <v>617</v>
      </c>
      <c r="J7" s="179" t="s">
        <v>618</v>
      </c>
    </row>
    <row r="8" spans="1:10" ht="25.5" x14ac:dyDescent="0.25">
      <c r="A8" s="168">
        <v>1</v>
      </c>
      <c r="B8" s="181" t="s">
        <v>619</v>
      </c>
      <c r="C8" s="178"/>
      <c r="D8" s="178"/>
      <c r="E8" s="178"/>
      <c r="F8" s="178"/>
      <c r="G8" s="178"/>
      <c r="H8" s="178"/>
      <c r="I8" s="178"/>
      <c r="J8" s="178"/>
    </row>
    <row r="9" spans="1:10" x14ac:dyDescent="0.25">
      <c r="A9" s="168">
        <v>2</v>
      </c>
      <c r="B9" s="181" t="s">
        <v>620</v>
      </c>
      <c r="C9" s="178"/>
      <c r="D9" s="178"/>
      <c r="E9" s="178"/>
      <c r="F9" s="178"/>
      <c r="G9" s="178"/>
      <c r="H9" s="178"/>
      <c r="I9" s="178"/>
      <c r="J9" s="178"/>
    </row>
    <row r="10" spans="1:10" x14ac:dyDescent="0.25">
      <c r="A10" s="168">
        <v>3</v>
      </c>
      <c r="B10" s="181" t="s">
        <v>621</v>
      </c>
      <c r="C10" s="178"/>
      <c r="D10" s="178"/>
      <c r="E10" s="178"/>
      <c r="F10" s="178"/>
      <c r="G10" s="178"/>
      <c r="H10" s="178"/>
      <c r="I10" s="178"/>
      <c r="J10" s="178"/>
    </row>
    <row r="11" spans="1:10" x14ac:dyDescent="0.25">
      <c r="A11" s="168">
        <v>4</v>
      </c>
      <c r="B11" s="181" t="s">
        <v>622</v>
      </c>
      <c r="C11" s="178"/>
      <c r="D11" s="178"/>
      <c r="E11" s="178"/>
      <c r="F11" s="178"/>
      <c r="G11" s="178"/>
      <c r="H11" s="178"/>
      <c r="I11" s="178"/>
      <c r="J11" s="178"/>
    </row>
    <row r="12" spans="1:10" ht="25.5" x14ac:dyDescent="0.25">
      <c r="A12" s="168">
        <v>5</v>
      </c>
      <c r="B12" s="181" t="s">
        <v>623</v>
      </c>
      <c r="C12" s="178"/>
      <c r="D12" s="178"/>
      <c r="E12" s="178"/>
      <c r="F12" s="178"/>
      <c r="G12" s="178"/>
      <c r="H12" s="178"/>
      <c r="I12" s="178"/>
      <c r="J12" s="178"/>
    </row>
    <row r="13" spans="1:10" x14ac:dyDescent="0.25">
      <c r="A13" s="168">
        <v>6</v>
      </c>
      <c r="B13" s="181" t="s">
        <v>624</v>
      </c>
      <c r="C13" s="178"/>
      <c r="D13" s="178"/>
      <c r="E13" s="178"/>
      <c r="F13" s="178"/>
      <c r="G13" s="178"/>
      <c r="H13" s="178"/>
      <c r="I13" s="178"/>
      <c r="J13" s="178"/>
    </row>
    <row r="14" spans="1:10" x14ac:dyDescent="0.25">
      <c r="A14" s="168">
        <v>7</v>
      </c>
      <c r="B14" s="181" t="s">
        <v>625</v>
      </c>
      <c r="C14" s="178"/>
      <c r="D14" s="178"/>
      <c r="E14" s="178"/>
      <c r="F14" s="178"/>
      <c r="G14" s="178"/>
      <c r="H14" s="178"/>
      <c r="I14" s="178"/>
      <c r="J14" s="178"/>
    </row>
    <row r="15" spans="1:10" x14ac:dyDescent="0.25">
      <c r="A15" s="168">
        <v>8</v>
      </c>
      <c r="B15" s="181" t="s">
        <v>487</v>
      </c>
      <c r="C15" s="178"/>
      <c r="D15" s="178"/>
      <c r="E15" s="178"/>
      <c r="F15" s="178"/>
      <c r="G15" s="178"/>
      <c r="H15" s="178"/>
      <c r="I15" s="178"/>
      <c r="J15" s="178"/>
    </row>
    <row r="16" spans="1:10" x14ac:dyDescent="0.25">
      <c r="A16" s="1">
        <v>9</v>
      </c>
      <c r="B16" s="186" t="s">
        <v>120</v>
      </c>
      <c r="C16" s="186"/>
      <c r="D16" s="186"/>
      <c r="E16" s="186"/>
      <c r="F16" s="186"/>
      <c r="G16" s="186"/>
      <c r="H16" s="186"/>
      <c r="I16" s="186"/>
      <c r="J16" s="186"/>
    </row>
    <row r="17" spans="2:13" x14ac:dyDescent="0.25">
      <c r="B17" s="43"/>
      <c r="C17" s="43"/>
      <c r="D17" s="43"/>
      <c r="E17" s="43"/>
      <c r="F17" s="43"/>
      <c r="G17" s="43"/>
      <c r="H17" s="43"/>
      <c r="I17" s="43"/>
      <c r="J17" s="43"/>
    </row>
    <row r="18" spans="2:13" x14ac:dyDescent="0.25">
      <c r="M18" s="14"/>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&amp;CDA
Bilag XXV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A4298-5385-4274-AA4B-3617DF077E05}">
  <sheetPr>
    <tabColor theme="4" tint="0.79998168889431442"/>
    <pageSetUpPr fitToPage="1"/>
  </sheetPr>
  <dimension ref="B1:H17"/>
  <sheetViews>
    <sheetView showGridLines="0" zoomScaleNormal="100" zoomScaleSheetLayoutView="115" workbookViewId="0"/>
  </sheetViews>
  <sheetFormatPr defaultColWidth="9.28515625" defaultRowHeight="15" x14ac:dyDescent="0.25"/>
  <cols>
    <col min="2" max="2" width="8.7109375" customWidth="1"/>
    <col min="3" max="3" width="49.85546875" bestFit="1" customWidth="1"/>
    <col min="4" max="4" width="22" customWidth="1"/>
    <col min="5" max="6" width="17.5703125" customWidth="1"/>
    <col min="7" max="7" width="17.140625" customWidth="1"/>
    <col min="8" max="8" width="25" customWidth="1"/>
  </cols>
  <sheetData>
    <row r="1" spans="2:8" s="428" customFormat="1" x14ac:dyDescent="0.25">
      <c r="B1" s="3" t="s">
        <v>113</v>
      </c>
      <c r="C1" s="3" t="s">
        <v>1176</v>
      </c>
    </row>
    <row r="2" spans="2:8" s="428" customFormat="1" ht="18.75" x14ac:dyDescent="0.3">
      <c r="B2" s="656" t="s">
        <v>1252</v>
      </c>
      <c r="C2" s="461"/>
      <c r="D2" s="461"/>
      <c r="E2" s="461"/>
      <c r="F2" s="461"/>
      <c r="G2" s="324"/>
      <c r="H2" s="324"/>
    </row>
    <row r="3" spans="2:8" x14ac:dyDescent="0.25">
      <c r="C3" s="86"/>
      <c r="D3" s="86"/>
      <c r="E3" s="86"/>
      <c r="F3" s="86"/>
      <c r="G3" s="86"/>
      <c r="H3" s="86"/>
    </row>
    <row r="4" spans="2:8" x14ac:dyDescent="0.25">
      <c r="B4" s="868"/>
      <c r="C4" s="868"/>
      <c r="D4" s="868"/>
      <c r="E4" s="868"/>
      <c r="F4" s="868"/>
      <c r="G4" s="868"/>
      <c r="H4" s="868"/>
    </row>
    <row r="5" spans="2:8" x14ac:dyDescent="0.25">
      <c r="B5" s="869"/>
      <c r="C5" s="869" t="s">
        <v>1253</v>
      </c>
      <c r="D5" s="870" t="s">
        <v>1254</v>
      </c>
      <c r="E5" s="870" t="s">
        <v>1255</v>
      </c>
      <c r="F5" s="870" t="s">
        <v>1256</v>
      </c>
      <c r="G5" s="870" t="s">
        <v>1257</v>
      </c>
      <c r="H5" s="402" t="s">
        <v>1258</v>
      </c>
    </row>
    <row r="6" spans="2:8" x14ac:dyDescent="0.25">
      <c r="B6" s="869"/>
      <c r="C6" s="1069"/>
      <c r="D6" s="1070" t="s">
        <v>1259</v>
      </c>
      <c r="E6" s="1070"/>
      <c r="F6" s="1070"/>
      <c r="G6" s="1070"/>
      <c r="H6" s="1070"/>
    </row>
    <row r="7" spans="2:8" x14ac:dyDescent="0.25">
      <c r="B7" s="1069"/>
      <c r="C7" s="1069"/>
      <c r="D7" s="1071" t="s">
        <v>1260</v>
      </c>
      <c r="E7" s="1071" t="s">
        <v>1261</v>
      </c>
      <c r="F7" s="1071" t="s">
        <v>1320</v>
      </c>
      <c r="G7" s="1071" t="s">
        <v>1262</v>
      </c>
      <c r="H7" s="1071" t="s">
        <v>1263</v>
      </c>
    </row>
    <row r="8" spans="2:8" x14ac:dyDescent="0.25">
      <c r="B8" s="1069"/>
      <c r="C8" s="1069"/>
      <c r="D8" s="1071"/>
      <c r="E8" s="1071"/>
      <c r="F8" s="1071"/>
      <c r="G8" s="1071"/>
      <c r="H8" s="1071"/>
    </row>
    <row r="9" spans="2:8" ht="63.75" customHeight="1" x14ac:dyDescent="0.25">
      <c r="B9" s="1069"/>
      <c r="C9" s="1069"/>
      <c r="D9" s="1071"/>
      <c r="E9" s="1071"/>
      <c r="F9" s="1071"/>
      <c r="G9" s="1071"/>
      <c r="H9" s="1071"/>
    </row>
    <row r="10" spans="2:8" x14ac:dyDescent="0.25">
      <c r="B10" s="402">
        <v>1</v>
      </c>
      <c r="C10" s="887" t="s">
        <v>1264</v>
      </c>
      <c r="D10" s="871">
        <v>19867.796498</v>
      </c>
      <c r="E10" s="871">
        <v>51095.987000446999</v>
      </c>
      <c r="F10" s="871">
        <v>70963.783498446996</v>
      </c>
      <c r="G10" s="871">
        <v>90662.151814450001</v>
      </c>
      <c r="H10" s="871">
        <v>90622.151814450001</v>
      </c>
    </row>
    <row r="11" spans="2:8" x14ac:dyDescent="0.25">
      <c r="B11" s="402">
        <v>2</v>
      </c>
      <c r="C11" s="887" t="s">
        <v>1265</v>
      </c>
      <c r="D11" s="872" t="s">
        <v>1266</v>
      </c>
      <c r="E11" s="872" t="s">
        <v>1266</v>
      </c>
      <c r="F11" s="872" t="s">
        <v>1266</v>
      </c>
      <c r="G11" s="872" t="s">
        <v>1266</v>
      </c>
      <c r="H11" s="872" t="s">
        <v>1266</v>
      </c>
    </row>
    <row r="12" spans="2:8" x14ac:dyDescent="0.25">
      <c r="B12" s="402">
        <v>3</v>
      </c>
      <c r="C12" s="887" t="s">
        <v>1267</v>
      </c>
      <c r="D12" s="873" t="s">
        <v>1266</v>
      </c>
      <c r="E12" s="874" t="s">
        <v>1266</v>
      </c>
      <c r="F12" s="874" t="s">
        <v>1266</v>
      </c>
      <c r="G12" s="874" t="s">
        <v>1266</v>
      </c>
      <c r="H12" s="874" t="s">
        <v>1266</v>
      </c>
    </row>
    <row r="13" spans="2:8" x14ac:dyDescent="0.25">
      <c r="B13" s="402">
        <v>4</v>
      </c>
      <c r="C13" s="887" t="s">
        <v>1268</v>
      </c>
      <c r="D13" s="872" t="s">
        <v>1266</v>
      </c>
      <c r="E13" s="874" t="s">
        <v>1266</v>
      </c>
      <c r="F13" s="872" t="s">
        <v>1266</v>
      </c>
      <c r="G13" s="872" t="s">
        <v>1266</v>
      </c>
      <c r="H13" s="874" t="s">
        <v>1266</v>
      </c>
    </row>
    <row r="14" spans="2:8" x14ac:dyDescent="0.25">
      <c r="B14" s="402">
        <v>5</v>
      </c>
      <c r="C14" s="887" t="s">
        <v>1269</v>
      </c>
      <c r="D14" s="875">
        <v>0</v>
      </c>
      <c r="E14" s="875">
        <v>2563.70658632907</v>
      </c>
      <c r="F14" s="875">
        <v>2563.70658632907</v>
      </c>
      <c r="G14" s="875">
        <v>2563.70658632907</v>
      </c>
      <c r="H14" s="875">
        <v>2563.70658632907</v>
      </c>
    </row>
    <row r="15" spans="2:8" x14ac:dyDescent="0.25">
      <c r="B15" s="402">
        <v>6</v>
      </c>
      <c r="C15" s="887" t="s">
        <v>1270</v>
      </c>
      <c r="D15" s="876" t="s">
        <v>238</v>
      </c>
      <c r="E15" s="875">
        <v>4797.1748243416596</v>
      </c>
      <c r="F15" s="875">
        <v>4797.1748243416596</v>
      </c>
      <c r="G15" s="875">
        <v>4797.1748243416596</v>
      </c>
      <c r="H15" s="875">
        <v>4797.1748243416596</v>
      </c>
    </row>
    <row r="16" spans="2:8" x14ac:dyDescent="0.25">
      <c r="B16" s="402">
        <v>7</v>
      </c>
      <c r="C16" s="887" t="s">
        <v>1271</v>
      </c>
      <c r="D16" s="873" t="s">
        <v>1266</v>
      </c>
      <c r="E16" s="874" t="s">
        <v>1266</v>
      </c>
      <c r="F16" s="874" t="s">
        <v>1266</v>
      </c>
      <c r="G16" s="874" t="s">
        <v>1266</v>
      </c>
      <c r="H16" s="874" t="s">
        <v>1266</v>
      </c>
    </row>
    <row r="17" spans="2:8" x14ac:dyDescent="0.25">
      <c r="B17" s="402">
        <v>8</v>
      </c>
      <c r="C17" s="887" t="s">
        <v>1272</v>
      </c>
      <c r="D17" s="877">
        <v>19867.796498</v>
      </c>
      <c r="E17" s="878">
        <v>58456.868411117699</v>
      </c>
      <c r="F17" s="877">
        <v>78324.664909117695</v>
      </c>
      <c r="G17" s="878">
        <v>97983.0332251207</v>
      </c>
      <c r="H17" s="878">
        <v>97983.0332251207</v>
      </c>
    </row>
  </sheetData>
  <mergeCells count="8">
    <mergeCell ref="C6:C9"/>
    <mergeCell ref="D6:H6"/>
    <mergeCell ref="B7:B9"/>
    <mergeCell ref="D7:D9"/>
    <mergeCell ref="E7:E9"/>
    <mergeCell ref="F7:F9"/>
    <mergeCell ref="G7:G9"/>
    <mergeCell ref="H7:H9"/>
  </mergeCells>
  <conditionalFormatting sqref="D6:D7">
    <cfRule type="cellIs" dxfId="9" priority="1" stopIfTrue="1" operator="lessThan">
      <formula>0</formula>
    </cfRule>
  </conditionalFormatting>
  <pageMargins left="0.70866141732283472" right="0.70866141732283472" top="0.74803149606299213" bottom="0.74803149606299213" header="0.31496062992125984" footer="0.31496062992125984"/>
  <pageSetup paperSize="9" scale="89" orientation="landscape" r:id="rId1"/>
  <headerFooter>
    <oddHeader>&amp;CDA</oddHeader>
    <oddFooter>&amp;C&amp;P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ECD41-B5E5-4DA8-830C-EE591A7437A8}">
  <sheetPr>
    <tabColor theme="6" tint="0.39997558519241921"/>
  </sheetPr>
  <dimension ref="A1:H15"/>
  <sheetViews>
    <sheetView showGridLines="0" zoomScaleNormal="100" workbookViewId="0">
      <selection sqref="A1:D1"/>
    </sheetView>
  </sheetViews>
  <sheetFormatPr defaultColWidth="9.140625" defaultRowHeight="15" x14ac:dyDescent="0.25"/>
  <cols>
    <col min="2" max="2" width="37.42578125" customWidth="1"/>
    <col min="3" max="4" width="18.140625" customWidth="1"/>
  </cols>
  <sheetData>
    <row r="1" spans="1:8" ht="20.25" x14ac:dyDescent="0.3">
      <c r="A1" s="349" t="s">
        <v>626</v>
      </c>
      <c r="B1" s="343"/>
      <c r="C1" s="343"/>
      <c r="D1" s="343"/>
    </row>
    <row r="2" spans="1:8" ht="15.75" x14ac:dyDescent="0.25">
      <c r="A2" s="176" t="s">
        <v>627</v>
      </c>
    </row>
    <row r="3" spans="1:8" x14ac:dyDescent="0.25">
      <c r="B3" s="146"/>
      <c r="C3" s="158"/>
      <c r="D3" s="158"/>
    </row>
    <row r="4" spans="1:8" ht="20.100000000000001" customHeight="1" x14ac:dyDescent="0.25">
      <c r="B4" s="180"/>
      <c r="C4" s="179" t="s">
        <v>114</v>
      </c>
      <c r="D4" s="204" t="s">
        <v>115</v>
      </c>
    </row>
    <row r="5" spans="1:8" ht="20.100000000000001" customHeight="1" x14ac:dyDescent="0.25">
      <c r="B5" s="180"/>
      <c r="C5" s="205" t="s">
        <v>628</v>
      </c>
      <c r="D5" s="178" t="s">
        <v>629</v>
      </c>
    </row>
    <row r="6" spans="1:8" ht="20.100000000000001" customHeight="1" x14ac:dyDescent="0.25">
      <c r="A6" s="1333" t="s">
        <v>630</v>
      </c>
      <c r="B6" s="1334"/>
      <c r="C6" s="206"/>
      <c r="D6" s="207"/>
      <c r="H6" s="14"/>
    </row>
    <row r="7" spans="1:8" ht="20.100000000000001" customHeight="1" x14ac:dyDescent="0.25">
      <c r="A7" s="23">
        <v>1</v>
      </c>
      <c r="B7" s="208" t="s">
        <v>631</v>
      </c>
      <c r="C7" s="31"/>
      <c r="D7" s="31"/>
    </row>
    <row r="8" spans="1:8" ht="20.100000000000001" customHeight="1" x14ac:dyDescent="0.25">
      <c r="A8" s="23">
        <v>2</v>
      </c>
      <c r="B8" s="208" t="s">
        <v>632</v>
      </c>
      <c r="C8" s="31"/>
      <c r="D8" s="31"/>
    </row>
    <row r="9" spans="1:8" ht="20.100000000000001" customHeight="1" x14ac:dyDescent="0.25">
      <c r="A9" s="23">
        <v>3</v>
      </c>
      <c r="B9" s="208" t="s">
        <v>633</v>
      </c>
      <c r="C9" s="31"/>
      <c r="D9" s="31"/>
    </row>
    <row r="10" spans="1:8" ht="20.100000000000001" customHeight="1" x14ac:dyDescent="0.25">
      <c r="A10" s="23">
        <v>4</v>
      </c>
      <c r="B10" s="208" t="s">
        <v>634</v>
      </c>
      <c r="C10" s="31"/>
      <c r="D10" s="31"/>
    </row>
    <row r="11" spans="1:8" ht="20.100000000000001" customHeight="1" x14ac:dyDescent="0.25">
      <c r="A11" s="23">
        <v>5</v>
      </c>
      <c r="B11" s="208" t="s">
        <v>635</v>
      </c>
      <c r="C11" s="31"/>
      <c r="D11" s="31"/>
    </row>
    <row r="12" spans="1:8" ht="20.100000000000001" customHeight="1" x14ac:dyDescent="0.25">
      <c r="A12" s="23">
        <v>6</v>
      </c>
      <c r="B12" s="209" t="s">
        <v>636</v>
      </c>
      <c r="C12" s="31"/>
      <c r="D12" s="31"/>
    </row>
    <row r="13" spans="1:8" ht="20.100000000000001" customHeight="1" x14ac:dyDescent="0.25">
      <c r="A13" s="1333" t="s">
        <v>637</v>
      </c>
      <c r="B13" s="1334"/>
      <c r="C13" s="210"/>
      <c r="D13" s="210"/>
    </row>
    <row r="14" spans="1:8" ht="20.100000000000001" customHeight="1" x14ac:dyDescent="0.25">
      <c r="A14" s="56">
        <v>7</v>
      </c>
      <c r="B14" s="208" t="s">
        <v>638</v>
      </c>
      <c r="C14" s="31"/>
      <c r="D14" s="31"/>
      <c r="H14" s="14"/>
    </row>
    <row r="15" spans="1:8" ht="20.100000000000001" customHeight="1" x14ac:dyDescent="0.25">
      <c r="A15" s="56">
        <v>8</v>
      </c>
      <c r="B15" s="208" t="s">
        <v>639</v>
      </c>
      <c r="C15" s="31"/>
      <c r="D15" s="31"/>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&amp;CDA
Bilag XXV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DDB0-81B2-431E-A04D-1D0F07134A9F}">
  <sheetPr>
    <tabColor theme="6" tint="0.39997558519241921"/>
    <pageSetUpPr fitToPage="1"/>
  </sheetPr>
  <dimension ref="A1:H15"/>
  <sheetViews>
    <sheetView showGridLines="0" topLeftCell="A4" zoomScaleNormal="100" workbookViewId="0">
      <selection activeCell="D29" sqref="D29"/>
    </sheetView>
  </sheetViews>
  <sheetFormatPr defaultColWidth="9.140625" defaultRowHeight="15" x14ac:dyDescent="0.25"/>
  <cols>
    <col min="1" max="1" width="7.5703125" customWidth="1"/>
    <col min="2" max="2" width="55" customWidth="1"/>
    <col min="3" max="3" width="11.5703125" customWidth="1"/>
  </cols>
  <sheetData>
    <row r="1" spans="1:8" ht="20.25" x14ac:dyDescent="0.3">
      <c r="A1" s="349" t="s">
        <v>640</v>
      </c>
      <c r="B1" s="343"/>
      <c r="C1" s="343"/>
      <c r="D1" s="343"/>
      <c r="E1" s="343"/>
      <c r="F1" s="343"/>
      <c r="G1" s="343"/>
      <c r="H1" s="343"/>
    </row>
    <row r="2" spans="1:8" ht="15.75" x14ac:dyDescent="0.25">
      <c r="A2" s="176" t="s">
        <v>570</v>
      </c>
    </row>
    <row r="3" spans="1:8" x14ac:dyDescent="0.25">
      <c r="A3" s="158"/>
      <c r="B3" s="158"/>
      <c r="C3" s="211"/>
    </row>
    <row r="4" spans="1:8" ht="20.100000000000001" customHeight="1" x14ac:dyDescent="0.25">
      <c r="A4" s="212"/>
      <c r="B4" s="212"/>
      <c r="C4" s="179" t="s">
        <v>114</v>
      </c>
    </row>
    <row r="5" spans="1:8" ht="39" customHeight="1" x14ac:dyDescent="0.25">
      <c r="A5" s="212"/>
      <c r="B5" s="213"/>
      <c r="C5" s="179" t="s">
        <v>122</v>
      </c>
    </row>
    <row r="6" spans="1:8" ht="20.100000000000001" customHeight="1" x14ac:dyDescent="0.25">
      <c r="A6" s="214">
        <v>1</v>
      </c>
      <c r="B6" s="190" t="s">
        <v>641</v>
      </c>
      <c r="C6" s="181"/>
    </row>
    <row r="7" spans="1:8" ht="20.100000000000001" customHeight="1" x14ac:dyDescent="0.25">
      <c r="A7" s="179">
        <v>2</v>
      </c>
      <c r="B7" s="181" t="s">
        <v>642</v>
      </c>
      <c r="C7" s="181"/>
    </row>
    <row r="8" spans="1:8" ht="20.100000000000001" customHeight="1" x14ac:dyDescent="0.25">
      <c r="A8" s="179">
        <v>3</v>
      </c>
      <c r="B8" s="181" t="s">
        <v>643</v>
      </c>
      <c r="C8" s="181"/>
    </row>
    <row r="9" spans="1:8" ht="20.100000000000001" customHeight="1" x14ac:dyDescent="0.25">
      <c r="A9" s="179">
        <v>4</v>
      </c>
      <c r="B9" s="181" t="s">
        <v>644</v>
      </c>
      <c r="C9" s="181"/>
    </row>
    <row r="10" spans="1:8" ht="20.100000000000001" customHeight="1" x14ac:dyDescent="0.25">
      <c r="A10" s="179">
        <v>5</v>
      </c>
      <c r="B10" s="181" t="s">
        <v>645</v>
      </c>
      <c r="C10" s="181"/>
    </row>
    <row r="11" spans="1:8" ht="20.100000000000001" customHeight="1" x14ac:dyDescent="0.25">
      <c r="A11" s="179">
        <v>6</v>
      </c>
      <c r="B11" s="181" t="s">
        <v>646</v>
      </c>
      <c r="C11" s="181"/>
    </row>
    <row r="12" spans="1:8" ht="20.100000000000001" customHeight="1" x14ac:dyDescent="0.25">
      <c r="A12" s="179">
        <v>7</v>
      </c>
      <c r="B12" s="181" t="s">
        <v>647</v>
      </c>
      <c r="C12" s="181"/>
    </row>
    <row r="13" spans="1:8" ht="20.100000000000001" customHeight="1" x14ac:dyDescent="0.25">
      <c r="A13" s="179">
        <v>8</v>
      </c>
      <c r="B13" s="181" t="s">
        <v>648</v>
      </c>
      <c r="C13" s="181"/>
    </row>
    <row r="14" spans="1:8" ht="20.100000000000001" customHeight="1" x14ac:dyDescent="0.25">
      <c r="A14" s="214">
        <v>9</v>
      </c>
      <c r="B14" s="190" t="s">
        <v>649</v>
      </c>
      <c r="C14" s="181"/>
    </row>
    <row r="15" spans="1:8" x14ac:dyDescent="0.25">
      <c r="A15" s="3"/>
      <c r="B15" s="3"/>
      <c r="C15" s="3"/>
    </row>
  </sheetData>
  <pageMargins left="0.70866141732283472" right="0.70866141732283472" top="0.74803149606299213" bottom="0.74803149606299213" header="0.31496062992125984" footer="0.31496062992125984"/>
  <pageSetup paperSize="9" orientation="landscape" r:id="rId1"/>
  <headerFooter>
    <oddHeader>&amp;CDA
Bilag XXV</oddHeader>
    <oddFooter>&amp;C&amp;P</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2DE26-3A35-45D1-8741-6169D53D9274}">
  <sheetPr>
    <tabColor theme="6" tint="0.39997558519241921"/>
    <pageSetUpPr fitToPage="1"/>
  </sheetPr>
  <dimension ref="A1:D25"/>
  <sheetViews>
    <sheetView showGridLines="0" zoomScaleNormal="100" workbookViewId="0">
      <selection sqref="A1:D1"/>
    </sheetView>
  </sheetViews>
  <sheetFormatPr defaultColWidth="9.140625" defaultRowHeight="15" x14ac:dyDescent="0.25"/>
  <cols>
    <col min="1" max="1" width="9.140625" style="3"/>
    <col min="2" max="2" width="86.5703125" style="3" customWidth="1"/>
    <col min="3" max="3" width="16.42578125" style="3" customWidth="1"/>
    <col min="4" max="4" width="18.5703125" style="3" customWidth="1"/>
    <col min="5" max="16384" width="9.140625" style="3"/>
  </cols>
  <sheetData>
    <row r="1" spans="1:4" ht="20.25" x14ac:dyDescent="0.3">
      <c r="A1" s="347" t="s">
        <v>650</v>
      </c>
      <c r="B1" s="348"/>
      <c r="C1" s="348"/>
      <c r="D1" s="348"/>
    </row>
    <row r="2" spans="1:4" ht="15.75" x14ac:dyDescent="0.25">
      <c r="A2" s="215" t="s">
        <v>570</v>
      </c>
    </row>
    <row r="3" spans="1:4" ht="20.100000000000001" customHeight="1" x14ac:dyDescent="0.25">
      <c r="A3" s="216"/>
      <c r="B3" s="217"/>
      <c r="C3" s="216"/>
      <c r="D3" s="216"/>
    </row>
    <row r="4" spans="1:4" ht="20.100000000000001" customHeight="1" x14ac:dyDescent="0.25">
      <c r="A4" s="216"/>
      <c r="B4" s="217"/>
      <c r="C4" s="179" t="s">
        <v>114</v>
      </c>
      <c r="D4" s="179" t="s">
        <v>115</v>
      </c>
    </row>
    <row r="5" spans="1:4" ht="30" customHeight="1" x14ac:dyDescent="0.25">
      <c r="A5" s="216"/>
      <c r="B5" s="217"/>
      <c r="C5" s="179" t="s">
        <v>651</v>
      </c>
      <c r="D5" s="179" t="s">
        <v>122</v>
      </c>
    </row>
    <row r="6" spans="1:4" ht="20.100000000000001" customHeight="1" x14ac:dyDescent="0.25">
      <c r="A6" s="214">
        <v>1</v>
      </c>
      <c r="B6" s="190" t="s">
        <v>652</v>
      </c>
      <c r="C6" s="218"/>
      <c r="D6" s="219"/>
    </row>
    <row r="7" spans="1:4" ht="29.25" customHeight="1" x14ac:dyDescent="0.25">
      <c r="A7" s="179">
        <v>2</v>
      </c>
      <c r="B7" s="181" t="s">
        <v>653</v>
      </c>
      <c r="C7" s="219"/>
      <c r="D7" s="219"/>
    </row>
    <row r="8" spans="1:4" ht="20.100000000000001" customHeight="1" x14ac:dyDescent="0.25">
      <c r="A8" s="179">
        <v>3</v>
      </c>
      <c r="B8" s="181" t="s">
        <v>654</v>
      </c>
      <c r="C8" s="219"/>
      <c r="D8" s="219"/>
    </row>
    <row r="9" spans="1:4" ht="20.100000000000001" customHeight="1" x14ac:dyDescent="0.25">
      <c r="A9" s="179">
        <v>4</v>
      </c>
      <c r="B9" s="181" t="s">
        <v>655</v>
      </c>
      <c r="C9" s="219"/>
      <c r="D9" s="219"/>
    </row>
    <row r="10" spans="1:4" ht="20.100000000000001" customHeight="1" x14ac:dyDescent="0.25">
      <c r="A10" s="179">
        <v>5</v>
      </c>
      <c r="B10" s="181" t="s">
        <v>656</v>
      </c>
      <c r="C10" s="219"/>
      <c r="D10" s="219"/>
    </row>
    <row r="11" spans="1:4" ht="20.100000000000001" customHeight="1" x14ac:dyDescent="0.25">
      <c r="A11" s="179">
        <v>6</v>
      </c>
      <c r="B11" s="181" t="s">
        <v>657</v>
      </c>
      <c r="C11" s="219"/>
      <c r="D11" s="219"/>
    </row>
    <row r="12" spans="1:4" ht="20.100000000000001" customHeight="1" x14ac:dyDescent="0.25">
      <c r="A12" s="179">
        <v>7</v>
      </c>
      <c r="B12" s="181" t="s">
        <v>658</v>
      </c>
      <c r="C12" s="219"/>
      <c r="D12" s="218"/>
    </row>
    <row r="13" spans="1:4" ht="20.100000000000001" customHeight="1" x14ac:dyDescent="0.25">
      <c r="A13" s="179">
        <v>8</v>
      </c>
      <c r="B13" s="181" t="s">
        <v>659</v>
      </c>
      <c r="C13" s="219"/>
      <c r="D13" s="219"/>
    </row>
    <row r="14" spans="1:4" ht="20.100000000000001" customHeight="1" x14ac:dyDescent="0.25">
      <c r="A14" s="179">
        <v>9</v>
      </c>
      <c r="B14" s="181" t="s">
        <v>660</v>
      </c>
      <c r="C14" s="219"/>
      <c r="D14" s="219"/>
    </row>
    <row r="15" spans="1:4" ht="20.100000000000001" customHeight="1" x14ac:dyDescent="0.25">
      <c r="A15" s="179">
        <v>10</v>
      </c>
      <c r="B15" s="181" t="s">
        <v>661</v>
      </c>
      <c r="C15" s="219"/>
      <c r="D15" s="219"/>
    </row>
    <row r="16" spans="1:4" ht="20.100000000000001" customHeight="1" x14ac:dyDescent="0.25">
      <c r="A16" s="214">
        <v>11</v>
      </c>
      <c r="B16" s="197" t="s">
        <v>662</v>
      </c>
      <c r="C16" s="218"/>
      <c r="D16" s="219"/>
    </row>
    <row r="17" spans="1:4" ht="32.25" customHeight="1" x14ac:dyDescent="0.25">
      <c r="A17" s="179">
        <v>12</v>
      </c>
      <c r="B17" s="181" t="s">
        <v>663</v>
      </c>
      <c r="C17" s="219"/>
      <c r="D17" s="219"/>
    </row>
    <row r="18" spans="1:4" ht="20.100000000000001" customHeight="1" x14ac:dyDescent="0.25">
      <c r="A18" s="179">
        <v>13</v>
      </c>
      <c r="B18" s="181" t="s">
        <v>654</v>
      </c>
      <c r="C18" s="219"/>
      <c r="D18" s="219"/>
    </row>
    <row r="19" spans="1:4" ht="20.100000000000001" customHeight="1" x14ac:dyDescent="0.25">
      <c r="A19" s="179">
        <v>14</v>
      </c>
      <c r="B19" s="181" t="s">
        <v>655</v>
      </c>
      <c r="C19" s="219"/>
      <c r="D19" s="219"/>
    </row>
    <row r="20" spans="1:4" ht="20.100000000000001" customHeight="1" x14ac:dyDescent="0.25">
      <c r="A20" s="179">
        <v>15</v>
      </c>
      <c r="B20" s="181" t="s">
        <v>656</v>
      </c>
      <c r="C20" s="219"/>
      <c r="D20" s="219"/>
    </row>
    <row r="21" spans="1:4" ht="20.100000000000001" customHeight="1" x14ac:dyDescent="0.25">
      <c r="A21" s="179">
        <v>16</v>
      </c>
      <c r="B21" s="181" t="s">
        <v>657</v>
      </c>
      <c r="C21" s="219"/>
      <c r="D21" s="219"/>
    </row>
    <row r="22" spans="1:4" ht="20.100000000000001" customHeight="1" x14ac:dyDescent="0.25">
      <c r="A22" s="179">
        <v>17</v>
      </c>
      <c r="B22" s="181" t="s">
        <v>658</v>
      </c>
      <c r="C22" s="219"/>
      <c r="D22" s="220"/>
    </row>
    <row r="23" spans="1:4" ht="20.100000000000001" customHeight="1" x14ac:dyDescent="0.25">
      <c r="A23" s="179">
        <v>18</v>
      </c>
      <c r="B23" s="181" t="s">
        <v>659</v>
      </c>
      <c r="C23" s="219"/>
      <c r="D23" s="219"/>
    </row>
    <row r="24" spans="1:4" ht="20.100000000000001" customHeight="1" x14ac:dyDescent="0.25">
      <c r="A24" s="179">
        <v>19</v>
      </c>
      <c r="B24" s="181" t="s">
        <v>660</v>
      </c>
      <c r="C24" s="219"/>
      <c r="D24" s="219"/>
    </row>
    <row r="25" spans="1:4" ht="20.100000000000001" customHeight="1" x14ac:dyDescent="0.25">
      <c r="A25" s="179">
        <v>20</v>
      </c>
      <c r="B25" s="181" t="s">
        <v>661</v>
      </c>
      <c r="C25" s="219"/>
      <c r="D25" s="219"/>
    </row>
  </sheetData>
  <pageMargins left="0.70866141732283472" right="0.70866141732283472" top="0.74803149606299213" bottom="0.74803149606299213" header="0.31496062992125984" footer="0.31496062992125984"/>
  <pageSetup paperSize="9" scale="95" orientation="landscape" r:id="rId1"/>
  <headerFooter>
    <oddHeader>&amp;CDA 
Bilag XXV</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7F74-1821-4591-8FBF-0C72B07903FA}">
  <sheetPr>
    <tabColor theme="6" tint="-0.249977111117893"/>
    <pageSetUpPr fitToPage="1"/>
  </sheetPr>
  <dimension ref="A1:Q20"/>
  <sheetViews>
    <sheetView showGridLines="0" zoomScaleNormal="100" workbookViewId="0"/>
  </sheetViews>
  <sheetFormatPr defaultColWidth="9.140625" defaultRowHeight="15" x14ac:dyDescent="0.25"/>
  <cols>
    <col min="1" max="1" width="5.140625" customWidth="1"/>
    <col min="2" max="2" width="27.140625" customWidth="1"/>
    <col min="3" max="17" width="12.140625" customWidth="1"/>
  </cols>
  <sheetData>
    <row r="1" spans="1:17" ht="18.75" x14ac:dyDescent="0.3">
      <c r="A1" s="3"/>
      <c r="B1" s="1338" t="s">
        <v>664</v>
      </c>
      <c r="C1" s="1338"/>
      <c r="D1" s="1338"/>
      <c r="E1" s="1338"/>
      <c r="F1" s="1338"/>
      <c r="G1" s="1338"/>
      <c r="H1" s="1338"/>
      <c r="I1" s="1338"/>
      <c r="J1" s="1338"/>
      <c r="K1" s="1338"/>
      <c r="L1" s="1338"/>
      <c r="M1" s="1338"/>
      <c r="N1" s="1338"/>
      <c r="O1" s="1338"/>
      <c r="P1" s="1338"/>
      <c r="Q1" s="1338"/>
    </row>
    <row r="4" spans="1:17" x14ac:dyDescent="0.25">
      <c r="A4" s="222"/>
      <c r="B4" s="223"/>
      <c r="C4" s="168" t="s">
        <v>114</v>
      </c>
      <c r="D4" s="168" t="s">
        <v>115</v>
      </c>
      <c r="E4" s="168" t="s">
        <v>116</v>
      </c>
      <c r="F4" s="168" t="s">
        <v>127</v>
      </c>
      <c r="G4" s="168" t="s">
        <v>128</v>
      </c>
      <c r="H4" s="168" t="s">
        <v>129</v>
      </c>
      <c r="I4" s="168" t="s">
        <v>130</v>
      </c>
      <c r="J4" s="168" t="s">
        <v>210</v>
      </c>
      <c r="K4" s="168" t="s">
        <v>328</v>
      </c>
      <c r="L4" s="168" t="s">
        <v>329</v>
      </c>
      <c r="M4" s="168" t="s">
        <v>330</v>
      </c>
      <c r="N4" s="168" t="s">
        <v>331</v>
      </c>
      <c r="O4" s="168" t="s">
        <v>332</v>
      </c>
      <c r="P4" s="168" t="s">
        <v>366</v>
      </c>
      <c r="Q4" s="168" t="s">
        <v>367</v>
      </c>
    </row>
    <row r="5" spans="1:17" x14ac:dyDescent="0.25">
      <c r="A5" s="222"/>
      <c r="B5" s="223"/>
      <c r="C5" s="1339" t="s">
        <v>665</v>
      </c>
      <c r="D5" s="1339"/>
      <c r="E5" s="1339"/>
      <c r="F5" s="1339"/>
      <c r="G5" s="1339"/>
      <c r="H5" s="1339"/>
      <c r="I5" s="1339"/>
      <c r="J5" s="1339" t="s">
        <v>666</v>
      </c>
      <c r="K5" s="1339"/>
      <c r="L5" s="1339"/>
      <c r="M5" s="1339"/>
      <c r="N5" s="1339" t="s">
        <v>667</v>
      </c>
      <c r="O5" s="1339"/>
      <c r="P5" s="1339"/>
      <c r="Q5" s="1339"/>
    </row>
    <row r="6" spans="1:17" x14ac:dyDescent="0.25">
      <c r="A6" s="222"/>
      <c r="B6" s="223"/>
      <c r="C6" s="1340" t="s">
        <v>668</v>
      </c>
      <c r="D6" s="1341"/>
      <c r="E6" s="1341"/>
      <c r="F6" s="1342"/>
      <c r="G6" s="1343" t="s">
        <v>669</v>
      </c>
      <c r="H6" s="1339"/>
      <c r="I6" s="224" t="s">
        <v>670</v>
      </c>
      <c r="J6" s="1339" t="s">
        <v>668</v>
      </c>
      <c r="K6" s="1339"/>
      <c r="L6" s="1335" t="s">
        <v>669</v>
      </c>
      <c r="M6" s="224" t="s">
        <v>670</v>
      </c>
      <c r="N6" s="1339" t="s">
        <v>668</v>
      </c>
      <c r="O6" s="1339"/>
      <c r="P6" s="1335" t="s">
        <v>669</v>
      </c>
      <c r="Q6" s="224" t="s">
        <v>670</v>
      </c>
    </row>
    <row r="7" spans="1:17" x14ac:dyDescent="0.25">
      <c r="A7" s="222"/>
      <c r="B7" s="223"/>
      <c r="C7" s="1132" t="s">
        <v>671</v>
      </c>
      <c r="D7" s="1342"/>
      <c r="E7" s="1132" t="s">
        <v>672</v>
      </c>
      <c r="F7" s="1342"/>
      <c r="G7" s="1337"/>
      <c r="H7" s="1335" t="s">
        <v>673</v>
      </c>
      <c r="I7" s="1337"/>
      <c r="J7" s="1335" t="s">
        <v>671</v>
      </c>
      <c r="K7" s="1335" t="s">
        <v>672</v>
      </c>
      <c r="L7" s="1337"/>
      <c r="M7" s="1337"/>
      <c r="N7" s="1335" t="s">
        <v>671</v>
      </c>
      <c r="O7" s="1335" t="s">
        <v>672</v>
      </c>
      <c r="P7" s="1337"/>
      <c r="Q7" s="1337"/>
    </row>
    <row r="8" spans="1:17" x14ac:dyDescent="0.25">
      <c r="A8" s="225"/>
      <c r="B8" s="226"/>
      <c r="C8" s="227"/>
      <c r="D8" s="168" t="s">
        <v>673</v>
      </c>
      <c r="E8" s="227"/>
      <c r="F8" s="168" t="s">
        <v>673</v>
      </c>
      <c r="G8" s="1336"/>
      <c r="H8" s="1336"/>
      <c r="I8" s="1336"/>
      <c r="J8" s="1336"/>
      <c r="K8" s="1336"/>
      <c r="L8" s="1336"/>
      <c r="M8" s="1336"/>
      <c r="N8" s="1336"/>
      <c r="O8" s="1336"/>
      <c r="P8" s="1336"/>
      <c r="Q8" s="1336"/>
    </row>
    <row r="9" spans="1:17" x14ac:dyDescent="0.25">
      <c r="A9" s="228">
        <v>1</v>
      </c>
      <c r="B9" s="229" t="s">
        <v>674</v>
      </c>
      <c r="C9" s="227"/>
      <c r="D9" s="168"/>
      <c r="E9" s="227"/>
      <c r="F9" s="168"/>
      <c r="G9" s="202"/>
      <c r="H9" s="202"/>
      <c r="I9" s="202"/>
      <c r="J9" s="202"/>
      <c r="K9" s="202"/>
      <c r="L9" s="202"/>
      <c r="M9" s="202"/>
      <c r="N9" s="202"/>
      <c r="O9" s="202"/>
      <c r="P9" s="202"/>
      <c r="Q9" s="202"/>
    </row>
    <row r="10" spans="1:17" x14ac:dyDescent="0.25">
      <c r="A10" s="56">
        <v>2</v>
      </c>
      <c r="B10" s="230" t="s">
        <v>675</v>
      </c>
      <c r="C10" s="168"/>
      <c r="D10" s="168"/>
      <c r="E10" s="168"/>
      <c r="F10" s="168"/>
      <c r="G10" s="168"/>
      <c r="H10" s="168"/>
      <c r="I10" s="168"/>
      <c r="J10" s="168"/>
      <c r="K10" s="168"/>
      <c r="L10" s="168"/>
      <c r="M10" s="168"/>
      <c r="N10" s="168"/>
      <c r="O10" s="168"/>
      <c r="P10" s="168"/>
      <c r="Q10" s="168"/>
    </row>
    <row r="11" spans="1:17" x14ac:dyDescent="0.25">
      <c r="A11" s="56">
        <v>3</v>
      </c>
      <c r="B11" s="92" t="s">
        <v>676</v>
      </c>
      <c r="C11" s="92"/>
      <c r="D11" s="92"/>
      <c r="E11" s="92"/>
      <c r="F11" s="92"/>
      <c r="G11" s="92"/>
      <c r="H11" s="92"/>
      <c r="I11" s="92"/>
      <c r="J11" s="92"/>
      <c r="K11" s="92"/>
      <c r="L11" s="92"/>
      <c r="M11" s="92"/>
      <c r="N11" s="92"/>
      <c r="O11" s="92"/>
      <c r="P11" s="92"/>
      <c r="Q11" s="92"/>
    </row>
    <row r="12" spans="1:17" x14ac:dyDescent="0.25">
      <c r="A12" s="56">
        <v>4</v>
      </c>
      <c r="B12" s="92" t="s">
        <v>677</v>
      </c>
      <c r="C12" s="92"/>
      <c r="D12" s="92"/>
      <c r="E12" s="92"/>
      <c r="F12" s="92"/>
      <c r="G12" s="92"/>
      <c r="H12" s="92"/>
      <c r="I12" s="92"/>
      <c r="J12" s="92"/>
      <c r="K12" s="92"/>
      <c r="L12" s="92"/>
      <c r="M12" s="92"/>
      <c r="N12" s="92"/>
      <c r="O12" s="92"/>
      <c r="P12" s="92"/>
      <c r="Q12" s="92"/>
    </row>
    <row r="13" spans="1:17" x14ac:dyDescent="0.25">
      <c r="A13" s="56">
        <v>5</v>
      </c>
      <c r="B13" s="92" t="s">
        <v>678</v>
      </c>
      <c r="C13" s="92"/>
      <c r="D13" s="92"/>
      <c r="E13" s="92"/>
      <c r="F13" s="92"/>
      <c r="G13" s="92"/>
      <c r="H13" s="92"/>
      <c r="I13" s="92"/>
      <c r="J13" s="92"/>
      <c r="K13" s="92"/>
      <c r="L13" s="92"/>
      <c r="M13" s="92"/>
      <c r="N13" s="92"/>
      <c r="O13" s="92"/>
      <c r="P13" s="92"/>
      <c r="Q13" s="92"/>
    </row>
    <row r="14" spans="1:17" x14ac:dyDescent="0.25">
      <c r="A14" s="56">
        <v>6</v>
      </c>
      <c r="B14" s="92" t="s">
        <v>679</v>
      </c>
      <c r="C14" s="92"/>
      <c r="D14" s="92"/>
      <c r="E14" s="92"/>
      <c r="F14" s="92"/>
      <c r="G14" s="92"/>
      <c r="H14" s="92"/>
      <c r="I14" s="92"/>
      <c r="J14" s="92"/>
      <c r="K14" s="92"/>
      <c r="L14" s="92"/>
      <c r="M14" s="92"/>
      <c r="N14" s="92"/>
      <c r="O14" s="92"/>
      <c r="P14" s="92"/>
      <c r="Q14" s="92"/>
    </row>
    <row r="15" spans="1:17" x14ac:dyDescent="0.25">
      <c r="A15" s="56">
        <v>7</v>
      </c>
      <c r="B15" s="231" t="s">
        <v>680</v>
      </c>
      <c r="C15" s="168"/>
      <c r="D15" s="168"/>
      <c r="E15" s="168"/>
      <c r="F15" s="168"/>
      <c r="G15" s="168"/>
      <c r="H15" s="168"/>
      <c r="I15" s="168"/>
      <c r="J15" s="168"/>
      <c r="K15" s="168"/>
      <c r="L15" s="168"/>
      <c r="M15" s="168"/>
      <c r="N15" s="168"/>
      <c r="O15" s="168"/>
      <c r="P15" s="168"/>
      <c r="Q15" s="168"/>
    </row>
    <row r="16" spans="1:17" x14ac:dyDescent="0.25">
      <c r="A16" s="56">
        <v>8</v>
      </c>
      <c r="B16" s="92" t="s">
        <v>681</v>
      </c>
      <c r="C16" s="92"/>
      <c r="D16" s="92"/>
      <c r="E16" s="92"/>
      <c r="F16" s="92"/>
      <c r="G16" s="92"/>
      <c r="H16" s="92"/>
      <c r="I16" s="92"/>
      <c r="J16" s="92"/>
      <c r="K16" s="92"/>
      <c r="L16" s="92"/>
      <c r="M16" s="92"/>
      <c r="N16" s="92"/>
      <c r="O16" s="92"/>
      <c r="P16" s="92"/>
      <c r="Q16" s="92"/>
    </row>
    <row r="17" spans="1:17" x14ac:dyDescent="0.25">
      <c r="A17" s="56">
        <v>9</v>
      </c>
      <c r="B17" s="92" t="s">
        <v>682</v>
      </c>
      <c r="C17" s="92"/>
      <c r="D17" s="92"/>
      <c r="E17" s="92"/>
      <c r="F17" s="92"/>
      <c r="G17" s="92"/>
      <c r="H17" s="92"/>
      <c r="I17" s="92"/>
      <c r="J17" s="92"/>
      <c r="K17" s="92"/>
      <c r="L17" s="92"/>
      <c r="M17" s="92"/>
      <c r="N17" s="92"/>
      <c r="O17" s="92"/>
      <c r="P17" s="92"/>
      <c r="Q17" s="92"/>
    </row>
    <row r="18" spans="1:17" x14ac:dyDescent="0.25">
      <c r="A18" s="56">
        <v>10</v>
      </c>
      <c r="B18" s="92" t="s">
        <v>683</v>
      </c>
      <c r="C18" s="92"/>
      <c r="D18" s="92"/>
      <c r="E18" s="92"/>
      <c r="F18" s="92"/>
      <c r="G18" s="92"/>
      <c r="H18" s="92"/>
      <c r="I18" s="92"/>
      <c r="J18" s="92"/>
      <c r="K18" s="92"/>
      <c r="L18" s="92"/>
      <c r="M18" s="92"/>
      <c r="N18" s="92"/>
      <c r="O18" s="92"/>
      <c r="P18" s="92"/>
      <c r="Q18" s="92"/>
    </row>
    <row r="19" spans="1:17" x14ac:dyDescent="0.25">
      <c r="A19" s="56">
        <v>11</v>
      </c>
      <c r="B19" s="92" t="s">
        <v>684</v>
      </c>
      <c r="C19" s="92"/>
      <c r="D19" s="92"/>
      <c r="E19" s="92"/>
      <c r="F19" s="92"/>
      <c r="G19" s="92"/>
      <c r="H19" s="92"/>
      <c r="I19" s="92"/>
      <c r="J19" s="92"/>
      <c r="K19" s="92"/>
      <c r="L19" s="92"/>
      <c r="M19" s="92"/>
      <c r="N19" s="92"/>
      <c r="O19" s="92"/>
      <c r="P19" s="92"/>
      <c r="Q19" s="92"/>
    </row>
    <row r="20" spans="1:17" x14ac:dyDescent="0.25">
      <c r="A20" s="56">
        <v>12</v>
      </c>
      <c r="B20" s="92" t="s">
        <v>679</v>
      </c>
      <c r="C20" s="92"/>
      <c r="D20" s="92"/>
      <c r="E20" s="92"/>
      <c r="F20" s="92"/>
      <c r="G20" s="92"/>
      <c r="H20" s="92"/>
      <c r="I20" s="92"/>
      <c r="J20" s="92"/>
      <c r="K20" s="92"/>
      <c r="L20" s="92"/>
      <c r="M20" s="92"/>
      <c r="N20" s="92"/>
      <c r="O20" s="92"/>
      <c r="P20" s="92"/>
      <c r="Q20" s="92"/>
    </row>
  </sheetData>
  <mergeCells count="21">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 ref="K7:K8"/>
    <mergeCell ref="M7:M8"/>
    <mergeCell ref="N7:N8"/>
    <mergeCell ref="O7:O8"/>
    <mergeCell ref="Q7:Q8"/>
  </mergeCells>
  <pageMargins left="0.70866141732283472" right="0.70866141732283472" top="0.74803149606299213" bottom="0.74803149606299213" header="0.31496062992125984" footer="0.31496062992125984"/>
  <pageSetup paperSize="9" scale="61" orientation="landscape" cellComments="asDisplayed" r:id="rId1"/>
  <headerFooter>
    <oddHeader>&amp;CDA
Bilag XXVII</oddHeader>
    <oddFooter>&amp;C&amp;P</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BEF2-8785-4FBF-84AC-CD48E78D3DEB}">
  <sheetPr>
    <tabColor theme="6" tint="-0.249977111117893"/>
    <pageSetUpPr fitToPage="1"/>
  </sheetPr>
  <dimension ref="A1:N19"/>
  <sheetViews>
    <sheetView showGridLines="0" zoomScaleNormal="100" workbookViewId="0">
      <selection activeCell="B1" sqref="B1:N1"/>
    </sheetView>
  </sheetViews>
  <sheetFormatPr defaultColWidth="9.140625" defaultRowHeight="15" x14ac:dyDescent="0.25"/>
  <cols>
    <col min="1" max="1" width="5.140625" customWidth="1"/>
    <col min="2" max="2" width="27.140625" customWidth="1"/>
    <col min="3" max="12" width="12.140625" customWidth="1"/>
    <col min="13" max="13" width="15.85546875" customWidth="1"/>
  </cols>
  <sheetData>
    <row r="1" spans="1:14" ht="18.75" x14ac:dyDescent="0.3">
      <c r="B1" s="352" t="s">
        <v>685</v>
      </c>
      <c r="C1" s="350"/>
      <c r="D1" s="350"/>
      <c r="E1" s="350"/>
      <c r="F1" s="350"/>
      <c r="G1" s="350"/>
      <c r="H1" s="350"/>
      <c r="I1" s="350"/>
      <c r="J1" s="350"/>
      <c r="K1" s="350"/>
      <c r="L1" s="350"/>
      <c r="M1" s="350"/>
      <c r="N1" s="351"/>
    </row>
    <row r="4" spans="1:14" x14ac:dyDescent="0.25">
      <c r="A4" s="222"/>
      <c r="B4" s="223"/>
      <c r="C4" s="168" t="s">
        <v>114</v>
      </c>
      <c r="D4" s="168" t="s">
        <v>115</v>
      </c>
      <c r="E4" s="168" t="s">
        <v>116</v>
      </c>
      <c r="F4" s="168" t="s">
        <v>127</v>
      </c>
      <c r="G4" s="168" t="s">
        <v>128</v>
      </c>
      <c r="H4" s="168" t="s">
        <v>129</v>
      </c>
      <c r="I4" s="168" t="s">
        <v>130</v>
      </c>
      <c r="J4" s="168" t="s">
        <v>210</v>
      </c>
      <c r="K4" s="168" t="s">
        <v>328</v>
      </c>
      <c r="L4" s="168" t="s">
        <v>329</v>
      </c>
      <c r="M4" s="168" t="s">
        <v>330</v>
      </c>
      <c r="N4" s="168" t="s">
        <v>331</v>
      </c>
    </row>
    <row r="5" spans="1:14" x14ac:dyDescent="0.25">
      <c r="A5" s="222"/>
      <c r="B5" s="223"/>
      <c r="C5" s="1339" t="s">
        <v>665</v>
      </c>
      <c r="D5" s="1339"/>
      <c r="E5" s="1339"/>
      <c r="F5" s="1339"/>
      <c r="G5" s="1339" t="s">
        <v>666</v>
      </c>
      <c r="H5" s="1339"/>
      <c r="I5" s="1339"/>
      <c r="J5" s="1339"/>
      <c r="K5" s="1339" t="s">
        <v>667</v>
      </c>
      <c r="L5" s="1339"/>
      <c r="M5" s="1339"/>
      <c r="N5" s="1339"/>
    </row>
    <row r="6" spans="1:14" x14ac:dyDescent="0.25">
      <c r="A6" s="222"/>
      <c r="B6" s="223"/>
      <c r="C6" s="1340" t="s">
        <v>668</v>
      </c>
      <c r="D6" s="1341"/>
      <c r="E6" s="1335" t="s">
        <v>669</v>
      </c>
      <c r="F6" s="224" t="s">
        <v>670</v>
      </c>
      <c r="G6" s="1339" t="s">
        <v>668</v>
      </c>
      <c r="H6" s="1339"/>
      <c r="I6" s="1335" t="s">
        <v>669</v>
      </c>
      <c r="J6" s="224" t="s">
        <v>670</v>
      </c>
      <c r="K6" s="1339" t="s">
        <v>668</v>
      </c>
      <c r="L6" s="1339"/>
      <c r="M6" s="1335" t="s">
        <v>669</v>
      </c>
      <c r="N6" s="224" t="s">
        <v>670</v>
      </c>
    </row>
    <row r="7" spans="1:14" x14ac:dyDescent="0.25">
      <c r="A7" s="225"/>
      <c r="B7" s="226"/>
      <c r="C7" s="232" t="s">
        <v>671</v>
      </c>
      <c r="D7" s="232" t="s">
        <v>672</v>
      </c>
      <c r="E7" s="1336"/>
      <c r="F7" s="202"/>
      <c r="G7" s="233" t="s">
        <v>671</v>
      </c>
      <c r="H7" s="233" t="s">
        <v>672</v>
      </c>
      <c r="I7" s="1336"/>
      <c r="J7" s="202"/>
      <c r="K7" s="233" t="s">
        <v>671</v>
      </c>
      <c r="L7" s="233" t="s">
        <v>672</v>
      </c>
      <c r="M7" s="1336"/>
      <c r="N7" s="202"/>
    </row>
    <row r="8" spans="1:14" x14ac:dyDescent="0.25">
      <c r="A8" s="228">
        <v>1</v>
      </c>
      <c r="B8" s="229" t="s">
        <v>674</v>
      </c>
      <c r="C8" s="232"/>
      <c r="D8" s="232"/>
      <c r="E8" s="202"/>
      <c r="F8" s="233"/>
      <c r="G8" s="233"/>
      <c r="H8" s="233"/>
      <c r="I8" s="202"/>
      <c r="J8" s="233"/>
      <c r="K8" s="233"/>
      <c r="L8" s="233"/>
      <c r="M8" s="202"/>
      <c r="N8" s="233"/>
    </row>
    <row r="9" spans="1:14" x14ac:dyDescent="0.25">
      <c r="A9" s="56">
        <v>2</v>
      </c>
      <c r="B9" s="234" t="s">
        <v>675</v>
      </c>
      <c r="C9" s="168"/>
      <c r="D9" s="168"/>
      <c r="E9" s="168"/>
      <c r="F9" s="168"/>
      <c r="G9" s="168"/>
      <c r="H9" s="168"/>
      <c r="I9" s="168"/>
      <c r="J9" s="168"/>
      <c r="K9" s="168"/>
      <c r="L9" s="168"/>
      <c r="M9" s="168"/>
      <c r="N9" s="168"/>
    </row>
    <row r="10" spans="1:14" x14ac:dyDescent="0.25">
      <c r="A10" s="56">
        <v>3</v>
      </c>
      <c r="B10" s="235" t="s">
        <v>676</v>
      </c>
      <c r="C10" s="92"/>
      <c r="D10" s="92"/>
      <c r="E10" s="92"/>
      <c r="F10" s="92"/>
      <c r="G10" s="92"/>
      <c r="H10" s="92"/>
      <c r="I10" s="92"/>
      <c r="J10" s="92"/>
      <c r="K10" s="92"/>
      <c r="L10" s="92"/>
      <c r="M10" s="92"/>
      <c r="N10" s="92"/>
    </row>
    <row r="11" spans="1:14" x14ac:dyDescent="0.25">
      <c r="A11" s="56">
        <v>4</v>
      </c>
      <c r="B11" s="235" t="s">
        <v>677</v>
      </c>
      <c r="C11" s="92"/>
      <c r="D11" s="92"/>
      <c r="E11" s="92"/>
      <c r="F11" s="92"/>
      <c r="G11" s="92"/>
      <c r="H11" s="92"/>
      <c r="I11" s="92"/>
      <c r="J11" s="92"/>
      <c r="K11" s="92"/>
      <c r="L11" s="92"/>
      <c r="M11" s="92"/>
      <c r="N11" s="92"/>
    </row>
    <row r="12" spans="1:14" x14ac:dyDescent="0.25">
      <c r="A12" s="56">
        <v>5</v>
      </c>
      <c r="B12" s="235" t="s">
        <v>678</v>
      </c>
      <c r="C12" s="92"/>
      <c r="D12" s="92"/>
      <c r="E12" s="92"/>
      <c r="F12" s="92"/>
      <c r="G12" s="92"/>
      <c r="H12" s="92"/>
      <c r="I12" s="92"/>
      <c r="J12" s="92"/>
      <c r="K12" s="92"/>
      <c r="L12" s="92"/>
      <c r="M12" s="92"/>
      <c r="N12" s="92"/>
    </row>
    <row r="13" spans="1:14" x14ac:dyDescent="0.25">
      <c r="A13" s="56">
        <v>6</v>
      </c>
      <c r="B13" s="235" t="s">
        <v>679</v>
      </c>
      <c r="C13" s="92"/>
      <c r="D13" s="92"/>
      <c r="E13" s="92"/>
      <c r="F13" s="92"/>
      <c r="G13" s="92"/>
      <c r="H13" s="92"/>
      <c r="I13" s="92"/>
      <c r="J13" s="92"/>
      <c r="K13" s="92"/>
      <c r="L13" s="92"/>
      <c r="M13" s="92"/>
      <c r="N13" s="92"/>
    </row>
    <row r="14" spans="1:14" ht="15.75" customHeight="1" x14ac:dyDescent="0.25">
      <c r="A14" s="56">
        <v>7</v>
      </c>
      <c r="B14" s="234" t="s">
        <v>680</v>
      </c>
      <c r="C14" s="168"/>
      <c r="D14" s="168"/>
      <c r="E14" s="168"/>
      <c r="F14" s="168"/>
      <c r="G14" s="168"/>
      <c r="H14" s="168"/>
      <c r="I14" s="168"/>
      <c r="J14" s="168"/>
      <c r="K14" s="168"/>
      <c r="L14" s="168"/>
      <c r="M14" s="168"/>
      <c r="N14" s="168"/>
    </row>
    <row r="15" spans="1:14" x14ac:dyDescent="0.25">
      <c r="A15" s="56">
        <v>8</v>
      </c>
      <c r="B15" s="235" t="s">
        <v>681</v>
      </c>
      <c r="C15" s="92"/>
      <c r="D15" s="92"/>
      <c r="E15" s="92"/>
      <c r="F15" s="92"/>
      <c r="G15" s="92"/>
      <c r="H15" s="92"/>
      <c r="I15" s="92"/>
      <c r="J15" s="92"/>
      <c r="K15" s="92"/>
      <c r="L15" s="92"/>
      <c r="M15" s="92"/>
      <c r="N15" s="92"/>
    </row>
    <row r="16" spans="1:14" x14ac:dyDescent="0.25">
      <c r="A16" s="56">
        <v>9</v>
      </c>
      <c r="B16" s="235" t="s">
        <v>682</v>
      </c>
      <c r="C16" s="92"/>
      <c r="D16" s="92"/>
      <c r="E16" s="92"/>
      <c r="F16" s="92"/>
      <c r="G16" s="92"/>
      <c r="H16" s="92"/>
      <c r="I16" s="92"/>
      <c r="J16" s="92"/>
      <c r="K16" s="92"/>
      <c r="L16" s="92"/>
      <c r="M16" s="92"/>
      <c r="N16" s="92"/>
    </row>
    <row r="17" spans="1:14" x14ac:dyDescent="0.25">
      <c r="A17" s="56">
        <v>10</v>
      </c>
      <c r="B17" s="235" t="s">
        <v>683</v>
      </c>
      <c r="C17" s="92"/>
      <c r="D17" s="92"/>
      <c r="E17" s="92"/>
      <c r="F17" s="92"/>
      <c r="G17" s="92"/>
      <c r="H17" s="92"/>
      <c r="I17" s="92"/>
      <c r="J17" s="92"/>
      <c r="K17" s="92"/>
      <c r="L17" s="92"/>
      <c r="M17" s="92"/>
      <c r="N17" s="92"/>
    </row>
    <row r="18" spans="1:14" x14ac:dyDescent="0.25">
      <c r="A18" s="56">
        <v>11</v>
      </c>
      <c r="B18" s="235" t="s">
        <v>684</v>
      </c>
      <c r="C18" s="92"/>
      <c r="D18" s="92"/>
      <c r="E18" s="92"/>
      <c r="F18" s="92"/>
      <c r="G18" s="92"/>
      <c r="H18" s="92"/>
      <c r="I18" s="92"/>
      <c r="J18" s="92"/>
      <c r="K18" s="92"/>
      <c r="L18" s="92"/>
      <c r="M18" s="92"/>
      <c r="N18" s="92"/>
    </row>
    <row r="19" spans="1:14" x14ac:dyDescent="0.25">
      <c r="A19" s="56">
        <v>12</v>
      </c>
      <c r="B19" s="235" t="s">
        <v>679</v>
      </c>
      <c r="C19" s="92"/>
      <c r="D19" s="92"/>
      <c r="E19" s="92"/>
      <c r="F19" s="92"/>
      <c r="G19" s="92"/>
      <c r="H19" s="92"/>
      <c r="I19" s="92"/>
      <c r="J19" s="92"/>
      <c r="K19" s="92"/>
      <c r="L19" s="92"/>
      <c r="M19" s="92"/>
      <c r="N19" s="92"/>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73" orientation="landscape" cellComments="asDisplayed" verticalDpi="598" r:id="rId1"/>
  <headerFooter>
    <oddHeader>&amp;CDA
Bilag XXVII</oddHeader>
    <oddFooter>&amp;C&amp;P</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F0B05-0A77-4C50-AA03-4CC24DB6E953}">
  <sheetPr>
    <tabColor theme="6" tint="-0.249977111117893"/>
    <pageSetUpPr fitToPage="1"/>
  </sheetPr>
  <dimension ref="A1:T21"/>
  <sheetViews>
    <sheetView showGridLines="0" topLeftCell="B1" zoomScaleNormal="100" workbookViewId="0">
      <selection activeCell="B1" sqref="B1:T1"/>
    </sheetView>
  </sheetViews>
  <sheetFormatPr defaultColWidth="9.140625" defaultRowHeight="15" x14ac:dyDescent="0.25"/>
  <cols>
    <col min="1" max="1" width="5.140625" customWidth="1"/>
    <col min="2" max="3" width="13.85546875" customWidth="1"/>
    <col min="4" max="20" width="13.42578125" customWidth="1"/>
  </cols>
  <sheetData>
    <row r="1" spans="1:20" ht="18.75" x14ac:dyDescent="0.3">
      <c r="B1" s="352" t="s">
        <v>686</v>
      </c>
      <c r="C1" s="351"/>
      <c r="D1" s="351"/>
      <c r="E1" s="351"/>
      <c r="F1" s="351"/>
      <c r="G1" s="351"/>
      <c r="H1" s="351"/>
      <c r="I1" s="351"/>
      <c r="J1" s="351"/>
      <c r="K1" s="351"/>
      <c r="L1" s="351"/>
      <c r="M1" s="351"/>
      <c r="N1" s="351"/>
      <c r="O1" s="351"/>
      <c r="P1" s="351"/>
      <c r="Q1" s="351"/>
      <c r="R1" s="351"/>
      <c r="S1" s="351"/>
      <c r="T1" s="351"/>
    </row>
    <row r="2" spans="1:20" ht="18.75" x14ac:dyDescent="0.3">
      <c r="B2" s="236"/>
      <c r="C2" s="237"/>
      <c r="D2" s="237"/>
      <c r="E2" s="237"/>
      <c r="F2" s="237"/>
      <c r="G2" s="237"/>
      <c r="H2" s="237"/>
      <c r="I2" s="237"/>
      <c r="J2" s="237"/>
      <c r="K2" s="237"/>
      <c r="L2" s="36"/>
      <c r="M2" s="36"/>
    </row>
    <row r="4" spans="1:20" x14ac:dyDescent="0.25">
      <c r="A4" s="3"/>
      <c r="B4" s="3"/>
      <c r="C4" s="3"/>
      <c r="D4" s="168" t="s">
        <v>114</v>
      </c>
      <c r="E4" s="168" t="s">
        <v>115</v>
      </c>
      <c r="F4" s="168" t="s">
        <v>116</v>
      </c>
      <c r="G4" s="168" t="s">
        <v>127</v>
      </c>
      <c r="H4" s="168" t="s">
        <v>128</v>
      </c>
      <c r="I4" s="168" t="s">
        <v>129</v>
      </c>
      <c r="J4" s="168" t="s">
        <v>130</v>
      </c>
      <c r="K4" s="168" t="s">
        <v>210</v>
      </c>
      <c r="L4" s="168" t="s">
        <v>328</v>
      </c>
      <c r="M4" s="168" t="s">
        <v>329</v>
      </c>
      <c r="N4" s="168" t="s">
        <v>330</v>
      </c>
      <c r="O4" s="168" t="s">
        <v>331</v>
      </c>
      <c r="P4" s="168" t="s">
        <v>332</v>
      </c>
      <c r="Q4" s="168" t="s">
        <v>366</v>
      </c>
      <c r="R4" s="168" t="s">
        <v>367</v>
      </c>
      <c r="S4" s="168" t="s">
        <v>687</v>
      </c>
      <c r="T4" s="168" t="s">
        <v>688</v>
      </c>
    </row>
    <row r="5" spans="1:20" x14ac:dyDescent="0.25">
      <c r="A5" s="3"/>
      <c r="B5" s="3"/>
      <c r="C5" s="3"/>
      <c r="D5" s="1345" t="s">
        <v>689</v>
      </c>
      <c r="E5" s="1339"/>
      <c r="F5" s="1339"/>
      <c r="G5" s="1339"/>
      <c r="H5" s="1339"/>
      <c r="I5" s="1339" t="s">
        <v>690</v>
      </c>
      <c r="J5" s="1339"/>
      <c r="K5" s="1339"/>
      <c r="L5" s="1339"/>
      <c r="M5" s="1339" t="s">
        <v>691</v>
      </c>
      <c r="N5" s="1339"/>
      <c r="O5" s="1339"/>
      <c r="P5" s="1339"/>
      <c r="Q5" s="1339" t="s">
        <v>692</v>
      </c>
      <c r="R5" s="1339"/>
      <c r="S5" s="1339"/>
      <c r="T5" s="1339"/>
    </row>
    <row r="6" spans="1:20" s="44" customFormat="1" ht="45" x14ac:dyDescent="0.25">
      <c r="A6" s="222"/>
      <c r="B6" s="222"/>
      <c r="C6" s="222"/>
      <c r="D6" s="238" t="s">
        <v>693</v>
      </c>
      <c r="E6" s="238" t="s">
        <v>694</v>
      </c>
      <c r="F6" s="238" t="s">
        <v>695</v>
      </c>
      <c r="G6" s="238" t="s">
        <v>696</v>
      </c>
      <c r="H6" s="238" t="s">
        <v>697</v>
      </c>
      <c r="I6" s="238" t="s">
        <v>698</v>
      </c>
      <c r="J6" s="238" t="s">
        <v>699</v>
      </c>
      <c r="K6" s="238" t="s">
        <v>700</v>
      </c>
      <c r="L6" s="239" t="s">
        <v>697</v>
      </c>
      <c r="M6" s="238" t="s">
        <v>698</v>
      </c>
      <c r="N6" s="238" t="s">
        <v>699</v>
      </c>
      <c r="O6" s="238" t="s">
        <v>700</v>
      </c>
      <c r="P6" s="239" t="s">
        <v>701</v>
      </c>
      <c r="Q6" s="238" t="s">
        <v>698</v>
      </c>
      <c r="R6" s="238" t="s">
        <v>699</v>
      </c>
      <c r="S6" s="238" t="s">
        <v>700</v>
      </c>
      <c r="T6" s="239" t="s">
        <v>701</v>
      </c>
    </row>
    <row r="7" spans="1:20" x14ac:dyDescent="0.25">
      <c r="A7" s="240">
        <v>1</v>
      </c>
      <c r="B7" s="1346" t="s">
        <v>674</v>
      </c>
      <c r="C7" s="1346"/>
      <c r="D7" s="92"/>
      <c r="E7" s="92"/>
      <c r="F7" s="92"/>
      <c r="G7" s="92"/>
      <c r="H7" s="92"/>
      <c r="I7" s="92"/>
      <c r="J7" s="92"/>
      <c r="K7" s="92"/>
      <c r="L7" s="92"/>
      <c r="M7" s="92"/>
      <c r="N7" s="92"/>
      <c r="O7" s="92"/>
      <c r="P7" s="92"/>
      <c r="Q7" s="92"/>
      <c r="R7" s="92"/>
      <c r="S7" s="92"/>
      <c r="T7" s="92"/>
    </row>
    <row r="8" spans="1:20" x14ac:dyDescent="0.25">
      <c r="A8" s="168">
        <v>2</v>
      </c>
      <c r="B8" s="1344" t="s">
        <v>702</v>
      </c>
      <c r="C8" s="1344"/>
      <c r="D8" s="92"/>
      <c r="E8" s="92"/>
      <c r="F8" s="92"/>
      <c r="G8" s="92"/>
      <c r="H8" s="92"/>
      <c r="I8" s="92"/>
      <c r="J8" s="92"/>
      <c r="K8" s="92"/>
      <c r="L8" s="92"/>
      <c r="M8" s="92"/>
      <c r="N8" s="92"/>
      <c r="O8" s="92"/>
      <c r="P8" s="92"/>
      <c r="Q8" s="92"/>
      <c r="R8" s="92"/>
      <c r="S8" s="92"/>
      <c r="T8" s="92"/>
    </row>
    <row r="9" spans="1:20" x14ac:dyDescent="0.25">
      <c r="A9" s="168">
        <v>3</v>
      </c>
      <c r="B9" s="1344" t="s">
        <v>703</v>
      </c>
      <c r="C9" s="1344"/>
      <c r="D9" s="92"/>
      <c r="E9" s="92"/>
      <c r="F9" s="92"/>
      <c r="G9" s="92"/>
      <c r="H9" s="92"/>
      <c r="I9" s="92"/>
      <c r="J9" s="92"/>
      <c r="K9" s="92"/>
      <c r="L9" s="92"/>
      <c r="M9" s="92"/>
      <c r="N9" s="92"/>
      <c r="O9" s="92"/>
      <c r="P9" s="92"/>
      <c r="Q9" s="92"/>
      <c r="R9" s="92"/>
      <c r="S9" s="92"/>
      <c r="T9" s="92"/>
    </row>
    <row r="10" spans="1:20" x14ac:dyDescent="0.25">
      <c r="A10" s="168">
        <v>4</v>
      </c>
      <c r="B10" s="1344" t="s">
        <v>704</v>
      </c>
      <c r="C10" s="1344"/>
      <c r="D10" s="92"/>
      <c r="E10" s="92"/>
      <c r="F10" s="92"/>
      <c r="G10" s="92"/>
      <c r="H10" s="92"/>
      <c r="I10" s="92"/>
      <c r="J10" s="92"/>
      <c r="K10" s="92"/>
      <c r="L10" s="92"/>
      <c r="M10" s="92"/>
      <c r="N10" s="92"/>
      <c r="O10" s="92"/>
      <c r="P10" s="92"/>
      <c r="Q10" s="92"/>
      <c r="R10" s="92"/>
      <c r="S10" s="92"/>
      <c r="T10" s="92"/>
    </row>
    <row r="11" spans="1:20" x14ac:dyDescent="0.25">
      <c r="A11" s="168">
        <v>5</v>
      </c>
      <c r="B11" s="1347" t="s">
        <v>705</v>
      </c>
      <c r="C11" s="1347"/>
      <c r="D11" s="92"/>
      <c r="E11" s="92"/>
      <c r="F11" s="92"/>
      <c r="G11" s="92"/>
      <c r="H11" s="92"/>
      <c r="I11" s="92"/>
      <c r="J11" s="92"/>
      <c r="K11" s="92"/>
      <c r="L11" s="92"/>
      <c r="M11" s="92"/>
      <c r="N11" s="92"/>
      <c r="O11" s="92"/>
      <c r="P11" s="92"/>
      <c r="Q11" s="92"/>
      <c r="R11" s="92"/>
      <c r="S11" s="92"/>
      <c r="T11" s="92"/>
    </row>
    <row r="12" spans="1:20" x14ac:dyDescent="0.25">
      <c r="A12" s="168">
        <v>6</v>
      </c>
      <c r="B12" s="1344" t="s">
        <v>706</v>
      </c>
      <c r="C12" s="1344"/>
      <c r="D12" s="92"/>
      <c r="E12" s="92"/>
      <c r="F12" s="92"/>
      <c r="G12" s="92"/>
      <c r="H12" s="92"/>
      <c r="I12" s="92"/>
      <c r="J12" s="92"/>
      <c r="K12" s="92"/>
      <c r="L12" s="92"/>
      <c r="M12" s="92"/>
      <c r="N12" s="92"/>
      <c r="O12" s="92"/>
      <c r="P12" s="92"/>
      <c r="Q12" s="92"/>
      <c r="R12" s="92"/>
      <c r="S12" s="92"/>
      <c r="T12" s="92"/>
    </row>
    <row r="13" spans="1:20" x14ac:dyDescent="0.25">
      <c r="A13" s="168">
        <v>7</v>
      </c>
      <c r="B13" s="1347" t="s">
        <v>705</v>
      </c>
      <c r="C13" s="1347"/>
      <c r="D13" s="92"/>
      <c r="E13" s="92"/>
      <c r="F13" s="92"/>
      <c r="G13" s="92"/>
      <c r="H13" s="92"/>
      <c r="I13" s="92"/>
      <c r="J13" s="92"/>
      <c r="K13" s="92"/>
      <c r="L13" s="92"/>
      <c r="M13" s="92"/>
      <c r="N13" s="92"/>
      <c r="O13" s="92"/>
      <c r="P13" s="92"/>
      <c r="Q13" s="92"/>
      <c r="R13" s="92"/>
      <c r="S13" s="92"/>
      <c r="T13" s="92"/>
    </row>
    <row r="14" spans="1:20" x14ac:dyDescent="0.25">
      <c r="A14" s="168">
        <v>8</v>
      </c>
      <c r="B14" s="1344" t="s">
        <v>707</v>
      </c>
      <c r="C14" s="1344"/>
      <c r="D14" s="92"/>
      <c r="E14" s="92"/>
      <c r="F14" s="92"/>
      <c r="G14" s="92"/>
      <c r="H14" s="92"/>
      <c r="I14" s="92"/>
      <c r="J14" s="92"/>
      <c r="K14" s="92"/>
      <c r="L14" s="92"/>
      <c r="M14" s="92"/>
      <c r="N14" s="92"/>
      <c r="O14" s="92"/>
      <c r="P14" s="92"/>
      <c r="Q14" s="92"/>
      <c r="R14" s="92"/>
      <c r="S14" s="92"/>
      <c r="T14" s="92"/>
    </row>
    <row r="15" spans="1:20" x14ac:dyDescent="0.25">
      <c r="A15" s="168">
        <v>9</v>
      </c>
      <c r="B15" s="1344" t="s">
        <v>708</v>
      </c>
      <c r="C15" s="1344"/>
      <c r="D15" s="92"/>
      <c r="E15" s="92"/>
      <c r="F15" s="92"/>
      <c r="G15" s="92"/>
      <c r="H15" s="92"/>
      <c r="I15" s="92"/>
      <c r="J15" s="92"/>
      <c r="K15" s="92"/>
      <c r="L15" s="92"/>
      <c r="M15" s="92"/>
      <c r="N15" s="92"/>
      <c r="O15" s="92"/>
      <c r="P15" s="92"/>
      <c r="Q15" s="92"/>
      <c r="R15" s="92"/>
      <c r="S15" s="92"/>
      <c r="T15" s="92"/>
    </row>
    <row r="16" spans="1:20" x14ac:dyDescent="0.25">
      <c r="A16" s="168">
        <v>10</v>
      </c>
      <c r="B16" s="1344" t="s">
        <v>703</v>
      </c>
      <c r="C16" s="1344"/>
      <c r="D16" s="92"/>
      <c r="E16" s="92"/>
      <c r="F16" s="92"/>
      <c r="G16" s="92"/>
      <c r="H16" s="92"/>
      <c r="I16" s="92"/>
      <c r="J16" s="92"/>
      <c r="K16" s="92"/>
      <c r="L16" s="92"/>
      <c r="M16" s="92"/>
      <c r="N16" s="92"/>
      <c r="O16" s="92"/>
      <c r="P16" s="92"/>
      <c r="Q16" s="92"/>
      <c r="R16" s="92"/>
      <c r="S16" s="92"/>
      <c r="T16" s="92"/>
    </row>
    <row r="17" spans="1:20" x14ac:dyDescent="0.25">
      <c r="A17" s="168">
        <v>11</v>
      </c>
      <c r="B17" s="1344" t="s">
        <v>709</v>
      </c>
      <c r="C17" s="1344"/>
      <c r="D17" s="92"/>
      <c r="E17" s="92"/>
      <c r="F17" s="92"/>
      <c r="G17" s="92"/>
      <c r="H17" s="92"/>
      <c r="I17" s="92"/>
      <c r="J17" s="92"/>
      <c r="K17" s="92"/>
      <c r="L17" s="92"/>
      <c r="M17" s="92"/>
      <c r="N17" s="92"/>
      <c r="O17" s="92"/>
      <c r="P17" s="92"/>
      <c r="Q17" s="92"/>
      <c r="R17" s="92"/>
      <c r="S17" s="92"/>
      <c r="T17" s="92"/>
    </row>
    <row r="18" spans="1:20" x14ac:dyDescent="0.25">
      <c r="A18" s="168">
        <v>12</v>
      </c>
      <c r="B18" s="1344" t="s">
        <v>706</v>
      </c>
      <c r="C18" s="1344"/>
      <c r="D18" s="92"/>
      <c r="E18" s="92"/>
      <c r="F18" s="92"/>
      <c r="G18" s="92"/>
      <c r="H18" s="92"/>
      <c r="I18" s="92"/>
      <c r="J18" s="92"/>
      <c r="K18" s="92"/>
      <c r="L18" s="92"/>
      <c r="M18" s="92"/>
      <c r="N18" s="92"/>
      <c r="O18" s="92"/>
      <c r="P18" s="92"/>
      <c r="Q18" s="92"/>
      <c r="R18" s="92"/>
      <c r="S18" s="92"/>
      <c r="T18" s="92"/>
    </row>
    <row r="19" spans="1:20" x14ac:dyDescent="0.25">
      <c r="A19" s="168">
        <v>13</v>
      </c>
      <c r="B19" s="1344" t="s">
        <v>707</v>
      </c>
      <c r="C19" s="1344"/>
      <c r="D19" s="92"/>
      <c r="E19" s="92"/>
      <c r="F19" s="92"/>
      <c r="G19" s="92"/>
      <c r="H19" s="92"/>
      <c r="I19" s="92"/>
      <c r="J19" s="92"/>
      <c r="K19" s="92"/>
      <c r="L19" s="92"/>
      <c r="M19" s="92"/>
      <c r="N19" s="92"/>
      <c r="O19" s="92"/>
      <c r="P19" s="92"/>
      <c r="Q19" s="92"/>
      <c r="R19" s="92"/>
      <c r="S19" s="92"/>
      <c r="T19" s="92"/>
    </row>
    <row r="21" spans="1:20" ht="13.5" customHeight="1" x14ac:dyDescent="0.25"/>
  </sheetData>
  <mergeCells count="17">
    <mergeCell ref="B14:C14"/>
    <mergeCell ref="D5:H5"/>
    <mergeCell ref="I5:L5"/>
    <mergeCell ref="M5:P5"/>
    <mergeCell ref="Q5:T5"/>
    <mergeCell ref="B7:C7"/>
    <mergeCell ref="B8:C8"/>
    <mergeCell ref="B9:C9"/>
    <mergeCell ref="B10:C10"/>
    <mergeCell ref="B11:C11"/>
    <mergeCell ref="B12:C12"/>
    <mergeCell ref="B13:C13"/>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50" orientation="landscape" cellComments="asDisplayed" r:id="rId1"/>
  <headerFooter>
    <oddHeader>&amp;CDA
Bilag XXVII</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107E4-1958-4807-85C1-4FD0E0A1C659}">
  <sheetPr>
    <tabColor theme="6" tint="-0.249977111117893"/>
    <pageSetUpPr fitToPage="1"/>
  </sheetPr>
  <dimension ref="A1:T19"/>
  <sheetViews>
    <sheetView showGridLines="0" topLeftCell="I1" zoomScaleNormal="100" workbookViewId="0">
      <selection activeCell="T19" sqref="T19"/>
    </sheetView>
  </sheetViews>
  <sheetFormatPr defaultColWidth="9.140625" defaultRowHeight="15" x14ac:dyDescent="0.25"/>
  <cols>
    <col min="1" max="1" width="4.5703125" customWidth="1"/>
    <col min="2" max="3" width="13.85546875" customWidth="1"/>
    <col min="4" max="20" width="13.42578125" customWidth="1"/>
  </cols>
  <sheetData>
    <row r="1" spans="1:20" ht="18.75" x14ac:dyDescent="0.3">
      <c r="B1" s="352" t="s">
        <v>710</v>
      </c>
      <c r="C1" s="350"/>
      <c r="D1" s="350"/>
      <c r="E1" s="350"/>
      <c r="F1" s="350"/>
      <c r="G1" s="350"/>
      <c r="H1" s="350"/>
      <c r="I1" s="350"/>
      <c r="J1" s="350"/>
      <c r="K1" s="350"/>
      <c r="L1" s="351"/>
      <c r="M1" s="351"/>
      <c r="N1" s="351"/>
      <c r="O1" s="351"/>
      <c r="P1" s="351"/>
      <c r="Q1" s="351"/>
      <c r="R1" s="351"/>
      <c r="S1" s="351"/>
      <c r="T1" s="351"/>
    </row>
    <row r="4" spans="1:20" x14ac:dyDescent="0.25">
      <c r="A4" s="3"/>
      <c r="B4" s="3"/>
      <c r="C4" s="241"/>
      <c r="D4" s="168" t="s">
        <v>114</v>
      </c>
      <c r="E4" s="168" t="s">
        <v>115</v>
      </c>
      <c r="F4" s="168" t="s">
        <v>116</v>
      </c>
      <c r="G4" s="168" t="s">
        <v>127</v>
      </c>
      <c r="H4" s="168" t="s">
        <v>128</v>
      </c>
      <c r="I4" s="168" t="s">
        <v>129</v>
      </c>
      <c r="J4" s="168" t="s">
        <v>130</v>
      </c>
      <c r="K4" s="168" t="s">
        <v>210</v>
      </c>
      <c r="L4" s="168" t="s">
        <v>328</v>
      </c>
      <c r="M4" s="168" t="s">
        <v>329</v>
      </c>
      <c r="N4" s="168" t="s">
        <v>330</v>
      </c>
      <c r="O4" s="168" t="s">
        <v>331</v>
      </c>
      <c r="P4" s="168" t="s">
        <v>332</v>
      </c>
      <c r="Q4" s="168" t="s">
        <v>366</v>
      </c>
      <c r="R4" s="168" t="s">
        <v>367</v>
      </c>
      <c r="S4" s="168" t="s">
        <v>687</v>
      </c>
      <c r="T4" s="168" t="s">
        <v>688</v>
      </c>
    </row>
    <row r="5" spans="1:20" ht="15" customHeight="1" x14ac:dyDescent="0.25">
      <c r="A5" s="3"/>
      <c r="B5" s="3"/>
      <c r="C5" s="241"/>
      <c r="D5" s="1345" t="s">
        <v>689</v>
      </c>
      <c r="E5" s="1339"/>
      <c r="F5" s="1339"/>
      <c r="G5" s="1339"/>
      <c r="H5" s="1339"/>
      <c r="I5" s="1339" t="s">
        <v>690</v>
      </c>
      <c r="J5" s="1339"/>
      <c r="K5" s="1339"/>
      <c r="L5" s="1339"/>
      <c r="M5" s="1339" t="s">
        <v>691</v>
      </c>
      <c r="N5" s="1339"/>
      <c r="O5" s="1339"/>
      <c r="P5" s="1339"/>
      <c r="Q5" s="1339" t="s">
        <v>692</v>
      </c>
      <c r="R5" s="1339"/>
      <c r="S5" s="1339"/>
      <c r="T5" s="1339"/>
    </row>
    <row r="6" spans="1:20" s="44" customFormat="1" ht="45" x14ac:dyDescent="0.25">
      <c r="A6" s="242"/>
      <c r="B6" s="242"/>
      <c r="C6" s="243"/>
      <c r="D6" s="238" t="s">
        <v>693</v>
      </c>
      <c r="E6" s="238" t="s">
        <v>694</v>
      </c>
      <c r="F6" s="238" t="s">
        <v>695</v>
      </c>
      <c r="G6" s="238" t="s">
        <v>696</v>
      </c>
      <c r="H6" s="238" t="s">
        <v>697</v>
      </c>
      <c r="I6" s="238" t="s">
        <v>698</v>
      </c>
      <c r="J6" s="238" t="s">
        <v>699</v>
      </c>
      <c r="K6" s="238" t="s">
        <v>700</v>
      </c>
      <c r="L6" s="239" t="s">
        <v>697</v>
      </c>
      <c r="M6" s="238" t="s">
        <v>698</v>
      </c>
      <c r="N6" s="238" t="s">
        <v>699</v>
      </c>
      <c r="O6" s="238" t="s">
        <v>700</v>
      </c>
      <c r="P6" s="239" t="s">
        <v>697</v>
      </c>
      <c r="Q6" s="238" t="s">
        <v>698</v>
      </c>
      <c r="R6" s="238" t="s">
        <v>699</v>
      </c>
      <c r="S6" s="238" t="s">
        <v>700</v>
      </c>
      <c r="T6" s="239" t="s">
        <v>697</v>
      </c>
    </row>
    <row r="7" spans="1:20" x14ac:dyDescent="0.25">
      <c r="A7" s="240">
        <v>1</v>
      </c>
      <c r="B7" s="1346" t="s">
        <v>674</v>
      </c>
      <c r="C7" s="1346"/>
      <c r="D7" s="92"/>
      <c r="E7" s="92"/>
      <c r="F7" s="92"/>
      <c r="G7" s="92"/>
      <c r="H7" s="92"/>
      <c r="I7" s="92"/>
      <c r="J7" s="92"/>
      <c r="K7" s="92"/>
      <c r="L7" s="92"/>
      <c r="M7" s="92"/>
      <c r="N7" s="92"/>
      <c r="O7" s="92"/>
      <c r="P7" s="92"/>
      <c r="Q7" s="92"/>
      <c r="R7" s="92"/>
      <c r="S7" s="92"/>
      <c r="T7" s="92"/>
    </row>
    <row r="8" spans="1:20" x14ac:dyDescent="0.25">
      <c r="A8" s="168">
        <v>2</v>
      </c>
      <c r="B8" s="1344" t="s">
        <v>711</v>
      </c>
      <c r="C8" s="1344"/>
      <c r="D8" s="92"/>
      <c r="E8" s="92"/>
      <c r="F8" s="92"/>
      <c r="G8" s="92"/>
      <c r="H8" s="92"/>
      <c r="I8" s="92"/>
      <c r="J8" s="92"/>
      <c r="K8" s="92"/>
      <c r="L8" s="92"/>
      <c r="M8" s="92"/>
      <c r="N8" s="92"/>
      <c r="O8" s="92"/>
      <c r="P8" s="92"/>
      <c r="Q8" s="92"/>
      <c r="R8" s="92"/>
      <c r="S8" s="92"/>
      <c r="T8" s="92"/>
    </row>
    <row r="9" spans="1:20" x14ac:dyDescent="0.25">
      <c r="A9" s="168">
        <v>3</v>
      </c>
      <c r="B9" s="1344" t="s">
        <v>703</v>
      </c>
      <c r="C9" s="1344"/>
      <c r="D9" s="92"/>
      <c r="E9" s="92"/>
      <c r="F9" s="92"/>
      <c r="G9" s="92"/>
      <c r="H9" s="92"/>
      <c r="I9" s="92"/>
      <c r="J9" s="92"/>
      <c r="K9" s="92"/>
      <c r="L9" s="92"/>
      <c r="M9" s="92"/>
      <c r="N9" s="92"/>
      <c r="O9" s="92"/>
      <c r="P9" s="92"/>
      <c r="Q9" s="92"/>
      <c r="R9" s="92"/>
      <c r="S9" s="92"/>
      <c r="T9" s="92"/>
    </row>
    <row r="10" spans="1:20" x14ac:dyDescent="0.25">
      <c r="A10" s="168">
        <v>4</v>
      </c>
      <c r="B10" s="1344" t="s">
        <v>709</v>
      </c>
      <c r="C10" s="1344"/>
      <c r="D10" s="92"/>
      <c r="E10" s="92"/>
      <c r="F10" s="92"/>
      <c r="G10" s="92"/>
      <c r="H10" s="92"/>
      <c r="I10" s="92"/>
      <c r="J10" s="92"/>
      <c r="K10" s="92"/>
      <c r="L10" s="92"/>
      <c r="M10" s="92"/>
      <c r="N10" s="92"/>
      <c r="O10" s="92"/>
      <c r="P10" s="92"/>
      <c r="Q10" s="92"/>
      <c r="R10" s="92"/>
      <c r="S10" s="92"/>
      <c r="T10" s="92"/>
    </row>
    <row r="11" spans="1:20" x14ac:dyDescent="0.25">
      <c r="A11" s="168">
        <v>5</v>
      </c>
      <c r="B11" s="1347" t="s">
        <v>705</v>
      </c>
      <c r="C11" s="1347"/>
      <c r="D11" s="92"/>
      <c r="E11" s="92"/>
      <c r="F11" s="92"/>
      <c r="G11" s="92"/>
      <c r="H11" s="92"/>
      <c r="I11" s="92"/>
      <c r="J11" s="92"/>
      <c r="K11" s="92"/>
      <c r="L11" s="92"/>
      <c r="M11" s="92"/>
      <c r="N11" s="92"/>
      <c r="O11" s="92"/>
      <c r="P11" s="92"/>
      <c r="Q11" s="92"/>
      <c r="R11" s="92"/>
      <c r="S11" s="92"/>
      <c r="T11" s="92"/>
    </row>
    <row r="12" spans="1:20" x14ac:dyDescent="0.25">
      <c r="A12" s="168">
        <v>6</v>
      </c>
      <c r="B12" s="1344" t="s">
        <v>706</v>
      </c>
      <c r="C12" s="1344"/>
      <c r="D12" s="92"/>
      <c r="E12" s="92"/>
      <c r="F12" s="92"/>
      <c r="G12" s="92"/>
      <c r="H12" s="92"/>
      <c r="I12" s="92"/>
      <c r="J12" s="92"/>
      <c r="K12" s="92"/>
      <c r="L12" s="92"/>
      <c r="M12" s="92"/>
      <c r="N12" s="92"/>
      <c r="O12" s="92"/>
      <c r="P12" s="92"/>
      <c r="Q12" s="92"/>
      <c r="R12" s="92"/>
      <c r="S12" s="92"/>
      <c r="T12" s="92"/>
    </row>
    <row r="13" spans="1:20" x14ac:dyDescent="0.25">
      <c r="A13" s="168">
        <v>7</v>
      </c>
      <c r="B13" s="1347" t="s">
        <v>705</v>
      </c>
      <c r="C13" s="1347"/>
      <c r="D13" s="92"/>
      <c r="E13" s="92"/>
      <c r="F13" s="92"/>
      <c r="G13" s="92"/>
      <c r="H13" s="92"/>
      <c r="I13" s="92"/>
      <c r="J13" s="92"/>
      <c r="K13" s="92"/>
      <c r="L13" s="92"/>
      <c r="M13" s="92"/>
      <c r="N13" s="92"/>
      <c r="O13" s="92"/>
      <c r="P13" s="92"/>
      <c r="Q13" s="92"/>
      <c r="R13" s="92"/>
      <c r="S13" s="92"/>
      <c r="T13" s="92"/>
    </row>
    <row r="14" spans="1:20" x14ac:dyDescent="0.25">
      <c r="A14" s="168">
        <v>8</v>
      </c>
      <c r="B14" s="1344" t="s">
        <v>707</v>
      </c>
      <c r="C14" s="1344"/>
      <c r="D14" s="92"/>
      <c r="E14" s="92"/>
      <c r="F14" s="92"/>
      <c r="G14" s="92"/>
      <c r="H14" s="92"/>
      <c r="I14" s="92"/>
      <c r="J14" s="92"/>
      <c r="K14" s="92"/>
      <c r="L14" s="92"/>
      <c r="M14" s="92"/>
      <c r="N14" s="92"/>
      <c r="O14" s="92"/>
      <c r="P14" s="92"/>
      <c r="Q14" s="92"/>
      <c r="R14" s="92"/>
      <c r="S14" s="92"/>
      <c r="T14" s="92"/>
    </row>
    <row r="15" spans="1:20" x14ac:dyDescent="0.25">
      <c r="A15" s="168">
        <v>9</v>
      </c>
      <c r="B15" s="1344" t="s">
        <v>712</v>
      </c>
      <c r="C15" s="1344"/>
      <c r="D15" s="92"/>
      <c r="E15" s="92"/>
      <c r="F15" s="92"/>
      <c r="G15" s="92"/>
      <c r="H15" s="92"/>
      <c r="I15" s="92"/>
      <c r="J15" s="92"/>
      <c r="K15" s="92"/>
      <c r="L15" s="92"/>
      <c r="M15" s="92"/>
      <c r="N15" s="92"/>
      <c r="O15" s="92"/>
      <c r="P15" s="92"/>
      <c r="Q15" s="92"/>
      <c r="R15" s="92"/>
      <c r="S15" s="92"/>
      <c r="T15" s="92"/>
    </row>
    <row r="16" spans="1:20" x14ac:dyDescent="0.25">
      <c r="A16" s="168">
        <v>10</v>
      </c>
      <c r="B16" s="1344" t="s">
        <v>703</v>
      </c>
      <c r="C16" s="1344"/>
      <c r="D16" s="92"/>
      <c r="E16" s="92"/>
      <c r="F16" s="92"/>
      <c r="G16" s="92"/>
      <c r="H16" s="92"/>
      <c r="I16" s="92"/>
      <c r="J16" s="92"/>
      <c r="K16" s="92"/>
      <c r="L16" s="92"/>
      <c r="M16" s="92"/>
      <c r="N16" s="92"/>
      <c r="O16" s="92"/>
      <c r="P16" s="92"/>
      <c r="Q16" s="92"/>
      <c r="R16" s="92"/>
      <c r="S16" s="92"/>
      <c r="T16" s="92"/>
    </row>
    <row r="17" spans="1:20" x14ac:dyDescent="0.25">
      <c r="A17" s="168">
        <v>11</v>
      </c>
      <c r="B17" s="1344" t="s">
        <v>709</v>
      </c>
      <c r="C17" s="1344"/>
      <c r="D17" s="92"/>
      <c r="E17" s="92"/>
      <c r="F17" s="92"/>
      <c r="G17" s="92"/>
      <c r="H17" s="92"/>
      <c r="I17" s="92"/>
      <c r="J17" s="92"/>
      <c r="K17" s="92"/>
      <c r="L17" s="92"/>
      <c r="M17" s="92"/>
      <c r="N17" s="92"/>
      <c r="O17" s="92"/>
      <c r="P17" s="92"/>
      <c r="Q17" s="92"/>
      <c r="R17" s="92"/>
      <c r="S17" s="92"/>
      <c r="T17" s="92"/>
    </row>
    <row r="18" spans="1:20" x14ac:dyDescent="0.25">
      <c r="A18" s="168">
        <v>12</v>
      </c>
      <c r="B18" s="1344" t="s">
        <v>706</v>
      </c>
      <c r="C18" s="1344"/>
      <c r="D18" s="92"/>
      <c r="E18" s="92"/>
      <c r="F18" s="92"/>
      <c r="G18" s="92"/>
      <c r="H18" s="92"/>
      <c r="I18" s="92"/>
      <c r="J18" s="92"/>
      <c r="K18" s="92"/>
      <c r="L18" s="92"/>
      <c r="M18" s="92"/>
      <c r="N18" s="92"/>
      <c r="O18" s="92"/>
      <c r="P18" s="92"/>
      <c r="Q18" s="92"/>
      <c r="R18" s="92"/>
      <c r="S18" s="92"/>
      <c r="T18" s="92"/>
    </row>
    <row r="19" spans="1:20" x14ac:dyDescent="0.25">
      <c r="A19" s="168">
        <v>13</v>
      </c>
      <c r="B19" s="1344" t="s">
        <v>707</v>
      </c>
      <c r="C19" s="1344"/>
      <c r="D19" s="92"/>
      <c r="E19" s="92"/>
      <c r="F19" s="92"/>
      <c r="G19" s="92"/>
      <c r="H19" s="92"/>
      <c r="I19" s="92"/>
      <c r="J19" s="92"/>
      <c r="K19" s="92"/>
      <c r="L19" s="92"/>
      <c r="M19" s="92"/>
      <c r="N19" s="92"/>
      <c r="O19" s="92"/>
      <c r="P19" s="92"/>
      <c r="Q19" s="92"/>
      <c r="R19" s="92"/>
      <c r="S19" s="92"/>
      <c r="T19" s="92"/>
    </row>
  </sheetData>
  <mergeCells count="17">
    <mergeCell ref="B14:C14"/>
    <mergeCell ref="D5:H5"/>
    <mergeCell ref="I5:L5"/>
    <mergeCell ref="M5:P5"/>
    <mergeCell ref="Q5:T5"/>
    <mergeCell ref="B7:C7"/>
    <mergeCell ref="B8:C8"/>
    <mergeCell ref="B9:C9"/>
    <mergeCell ref="B10:C10"/>
    <mergeCell ref="B11:C11"/>
    <mergeCell ref="B12:C12"/>
    <mergeCell ref="B13:C13"/>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50" orientation="landscape" cellComments="asDisplayed" r:id="rId1"/>
  <headerFooter>
    <oddHeader>&amp;CDA
Bilag XXVII</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F9F6A-C301-46D2-952B-1DBD13FBC398}">
  <sheetPr>
    <tabColor theme="6" tint="-0.249977111117893"/>
    <pageSetUpPr fitToPage="1"/>
  </sheetPr>
  <dimension ref="A1:E19"/>
  <sheetViews>
    <sheetView showGridLines="0" zoomScaleNormal="100" workbookViewId="0">
      <selection activeCell="B1" sqref="B1:E1"/>
    </sheetView>
  </sheetViews>
  <sheetFormatPr defaultColWidth="9.140625" defaultRowHeight="15" x14ac:dyDescent="0.25"/>
  <cols>
    <col min="1" max="1" width="5.85546875" customWidth="1"/>
    <col min="2" max="2" width="27.140625" customWidth="1"/>
    <col min="3" max="3" width="33.140625" customWidth="1"/>
    <col min="4" max="4" width="28" bestFit="1" customWidth="1"/>
    <col min="5" max="5" width="64.85546875" customWidth="1"/>
  </cols>
  <sheetData>
    <row r="1" spans="1:5" ht="18.75" x14ac:dyDescent="0.3">
      <c r="A1" s="3"/>
      <c r="B1" s="352" t="s">
        <v>713</v>
      </c>
      <c r="C1" s="352"/>
      <c r="D1" s="352"/>
      <c r="E1" s="352"/>
    </row>
    <row r="2" spans="1:5" x14ac:dyDescent="0.25">
      <c r="B2" s="244"/>
      <c r="C2" s="244"/>
      <c r="D2" s="244"/>
      <c r="E2" s="244"/>
    </row>
    <row r="4" spans="1:5" x14ac:dyDescent="0.25">
      <c r="A4" s="222"/>
      <c r="B4" s="222"/>
      <c r="C4" s="168" t="s">
        <v>114</v>
      </c>
      <c r="D4" s="168" t="s">
        <v>115</v>
      </c>
      <c r="E4" s="168" t="s">
        <v>116</v>
      </c>
    </row>
    <row r="5" spans="1:5" x14ac:dyDescent="0.25">
      <c r="A5" s="222"/>
      <c r="B5" s="222"/>
      <c r="C5" s="1340" t="s">
        <v>714</v>
      </c>
      <c r="D5" s="1341"/>
      <c r="E5" s="1342"/>
    </row>
    <row r="6" spans="1:5" x14ac:dyDescent="0.25">
      <c r="A6" s="222"/>
      <c r="B6" s="222"/>
      <c r="C6" s="1343" t="s">
        <v>715</v>
      </c>
      <c r="D6" s="1339"/>
      <c r="E6" s="1335" t="s">
        <v>716</v>
      </c>
    </row>
    <row r="7" spans="1:5" x14ac:dyDescent="0.25">
      <c r="A7" s="222"/>
      <c r="B7" s="222"/>
      <c r="C7" s="227"/>
      <c r="D7" s="168" t="s">
        <v>435</v>
      </c>
      <c r="E7" s="1336"/>
    </row>
    <row r="8" spans="1:5" x14ac:dyDescent="0.25">
      <c r="A8" s="228">
        <v>1</v>
      </c>
      <c r="B8" s="229" t="s">
        <v>674</v>
      </c>
      <c r="C8" s="168"/>
      <c r="D8" s="168"/>
      <c r="E8" s="61"/>
    </row>
    <row r="9" spans="1:5" x14ac:dyDescent="0.25">
      <c r="A9" s="56">
        <v>2</v>
      </c>
      <c r="B9" s="231" t="s">
        <v>675</v>
      </c>
      <c r="C9" s="168"/>
      <c r="D9" s="168"/>
      <c r="E9" s="168"/>
    </row>
    <row r="10" spans="1:5" x14ac:dyDescent="0.25">
      <c r="A10" s="56">
        <v>3</v>
      </c>
      <c r="B10" s="92" t="s">
        <v>676</v>
      </c>
      <c r="C10" s="92"/>
      <c r="D10" s="92"/>
      <c r="E10" s="92"/>
    </row>
    <row r="11" spans="1:5" x14ac:dyDescent="0.25">
      <c r="A11" s="56">
        <v>4</v>
      </c>
      <c r="B11" s="92" t="s">
        <v>677</v>
      </c>
      <c r="C11" s="92"/>
      <c r="D11" s="92"/>
      <c r="E11" s="92"/>
    </row>
    <row r="12" spans="1:5" x14ac:dyDescent="0.25">
      <c r="A12" s="56">
        <v>5</v>
      </c>
      <c r="B12" s="92" t="s">
        <v>678</v>
      </c>
      <c r="C12" s="92"/>
      <c r="D12" s="92"/>
      <c r="E12" s="92"/>
    </row>
    <row r="13" spans="1:5" x14ac:dyDescent="0.25">
      <c r="A13" s="56">
        <v>6</v>
      </c>
      <c r="B13" s="92" t="s">
        <v>679</v>
      </c>
      <c r="C13" s="92"/>
      <c r="D13" s="92"/>
      <c r="E13" s="92"/>
    </row>
    <row r="14" spans="1:5" x14ac:dyDescent="0.25">
      <c r="A14" s="56">
        <v>7</v>
      </c>
      <c r="B14" s="231" t="s">
        <v>680</v>
      </c>
      <c r="C14" s="168"/>
      <c r="D14" s="168"/>
      <c r="E14" s="168"/>
    </row>
    <row r="15" spans="1:5" x14ac:dyDescent="0.25">
      <c r="A15" s="56">
        <v>8</v>
      </c>
      <c r="B15" s="92" t="s">
        <v>681</v>
      </c>
      <c r="C15" s="92"/>
      <c r="D15" s="92"/>
      <c r="E15" s="92"/>
    </row>
    <row r="16" spans="1:5" x14ac:dyDescent="0.25">
      <c r="A16" s="56">
        <v>9</v>
      </c>
      <c r="B16" s="92" t="s">
        <v>682</v>
      </c>
      <c r="C16" s="92"/>
      <c r="D16" s="92"/>
      <c r="E16" s="92"/>
    </row>
    <row r="17" spans="1:5" x14ac:dyDescent="0.25">
      <c r="A17" s="56">
        <v>10</v>
      </c>
      <c r="B17" s="92" t="s">
        <v>683</v>
      </c>
      <c r="C17" s="92"/>
      <c r="D17" s="92"/>
      <c r="E17" s="92"/>
    </row>
    <row r="18" spans="1:5" x14ac:dyDescent="0.25">
      <c r="A18" s="56">
        <v>11</v>
      </c>
      <c r="B18" s="92" t="s">
        <v>684</v>
      </c>
      <c r="C18" s="92"/>
      <c r="D18" s="92"/>
      <c r="E18" s="92"/>
    </row>
    <row r="19" spans="1:5" x14ac:dyDescent="0.25">
      <c r="A19" s="56">
        <v>12</v>
      </c>
      <c r="B19" s="92" t="s">
        <v>679</v>
      </c>
      <c r="C19" s="92"/>
      <c r="D19" s="92"/>
      <c r="E19" s="92"/>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82" orientation="landscape" r:id="rId1"/>
  <headerFooter>
    <oddHeader>&amp;CDA
Bilag XXVII</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B9011-EC54-4AC1-B7F4-26DDDA8C3445}">
  <sheetPr>
    <tabColor theme="6" tint="-0.249977111117893"/>
    <pageSetUpPr fitToPage="1"/>
  </sheetPr>
  <dimension ref="B1:H14"/>
  <sheetViews>
    <sheetView showGridLines="0" zoomScaleNormal="100" workbookViewId="0"/>
  </sheetViews>
  <sheetFormatPr defaultColWidth="11.42578125" defaultRowHeight="15" x14ac:dyDescent="0.25"/>
  <cols>
    <col min="1" max="1" width="9.140625" style="428" customWidth="1"/>
    <col min="2" max="2" width="10.42578125" style="428" customWidth="1"/>
    <col min="3" max="3" width="43.7109375" style="428" customWidth="1"/>
    <col min="4" max="4" width="42" style="428" customWidth="1"/>
    <col min="5" max="5" width="15.42578125" style="428" customWidth="1"/>
    <col min="6" max="6" width="11.42578125" style="428"/>
    <col min="7" max="7" width="50.85546875" style="428" customWidth="1"/>
    <col min="8" max="8" width="7.42578125" style="428" customWidth="1"/>
    <col min="9" max="9" width="42" style="428" customWidth="1"/>
    <col min="10" max="16384" width="11.42578125" style="428"/>
  </cols>
  <sheetData>
    <row r="1" spans="2:8" x14ac:dyDescent="0.25">
      <c r="B1" s="417" t="s">
        <v>113</v>
      </c>
      <c r="C1" s="3" t="s">
        <v>1176</v>
      </c>
    </row>
    <row r="2" spans="2:8" s="145" customFormat="1" ht="26.1" customHeight="1" x14ac:dyDescent="0.25">
      <c r="B2" s="663" t="s">
        <v>2048</v>
      </c>
      <c r="C2" s="663"/>
      <c r="D2" s="663"/>
      <c r="E2" s="48"/>
    </row>
    <row r="5" spans="2:8" ht="38.25" customHeight="1" x14ac:dyDescent="0.25">
      <c r="B5" s="868"/>
      <c r="C5" s="868"/>
      <c r="D5" s="1027" t="s">
        <v>1254</v>
      </c>
      <c r="E5" s="1028" t="s">
        <v>1255</v>
      </c>
      <c r="F5" s="1028" t="s">
        <v>1256</v>
      </c>
      <c r="G5" s="1028" t="s">
        <v>1257</v>
      </c>
    </row>
    <row r="6" spans="2:8" x14ac:dyDescent="0.25">
      <c r="B6" s="1348" t="s">
        <v>1266</v>
      </c>
      <c r="C6" s="1348" t="s">
        <v>1266</v>
      </c>
      <c r="D6" s="1052" t="s">
        <v>2075</v>
      </c>
      <c r="E6" s="1351"/>
      <c r="F6" s="1351"/>
      <c r="G6" s="1352"/>
      <c r="H6" s="436"/>
    </row>
    <row r="7" spans="2:8" ht="15.75" customHeight="1" x14ac:dyDescent="0.25">
      <c r="B7" s="1349"/>
      <c r="C7" s="1349"/>
      <c r="D7" s="1029" t="s">
        <v>2076</v>
      </c>
      <c r="E7" s="1353" t="s">
        <v>2077</v>
      </c>
      <c r="F7" s="1354"/>
      <c r="G7" s="1355"/>
      <c r="H7" s="436"/>
    </row>
    <row r="8" spans="2:8" ht="30" x14ac:dyDescent="0.25">
      <c r="B8" s="1350"/>
      <c r="C8" s="1350"/>
      <c r="D8" s="851" t="s">
        <v>1266</v>
      </c>
      <c r="E8" s="1030" t="s">
        <v>2078</v>
      </c>
      <c r="F8" s="1030" t="s">
        <v>2079</v>
      </c>
      <c r="G8" s="1030" t="s">
        <v>2080</v>
      </c>
      <c r="H8" s="436"/>
    </row>
    <row r="9" spans="2:8" x14ac:dyDescent="0.25">
      <c r="B9" s="82">
        <v>1</v>
      </c>
      <c r="C9" s="1031" t="s">
        <v>2081</v>
      </c>
      <c r="D9" s="1032">
        <v>2405.0998540999999</v>
      </c>
      <c r="E9" s="1033"/>
      <c r="F9" s="1033"/>
      <c r="G9" s="1033"/>
      <c r="H9" s="436"/>
    </row>
    <row r="10" spans="2:8" x14ac:dyDescent="0.25">
      <c r="B10" s="82">
        <v>2</v>
      </c>
      <c r="C10" s="1031" t="s">
        <v>2082</v>
      </c>
      <c r="D10" s="1033"/>
      <c r="E10" s="1033"/>
      <c r="F10" s="1033"/>
      <c r="G10" s="1033"/>
    </row>
    <row r="11" spans="2:8" x14ac:dyDescent="0.25">
      <c r="B11" s="82">
        <v>3</v>
      </c>
      <c r="C11" s="1031" t="s">
        <v>2083</v>
      </c>
      <c r="D11" s="1033"/>
      <c r="E11" s="1033"/>
      <c r="F11" s="1033"/>
      <c r="G11" s="1033"/>
    </row>
    <row r="12" spans="2:8" x14ac:dyDescent="0.25">
      <c r="B12" s="82">
        <v>4</v>
      </c>
      <c r="C12" s="1031" t="s">
        <v>2084</v>
      </c>
      <c r="D12" s="1032">
        <v>158.60673223000001</v>
      </c>
      <c r="E12" s="1033"/>
      <c r="F12" s="1033"/>
      <c r="G12" s="1033"/>
    </row>
    <row r="13" spans="2:8" x14ac:dyDescent="0.25">
      <c r="B13" s="82">
        <v>5</v>
      </c>
      <c r="C13" s="1031" t="s">
        <v>2085</v>
      </c>
      <c r="D13" s="1034"/>
      <c r="E13" s="1035"/>
      <c r="F13" s="1035"/>
      <c r="G13" s="1035"/>
    </row>
    <row r="14" spans="2:8" x14ac:dyDescent="0.25">
      <c r="B14" s="82">
        <v>6</v>
      </c>
      <c r="C14" s="1036" t="s">
        <v>2086</v>
      </c>
      <c r="D14" s="1037">
        <f>+D9+D12</f>
        <v>2563.7065863299999</v>
      </c>
      <c r="E14" s="1038"/>
      <c r="F14" s="1034"/>
      <c r="G14" s="1039"/>
    </row>
  </sheetData>
  <mergeCells count="4">
    <mergeCell ref="B6:B8"/>
    <mergeCell ref="C6:C8"/>
    <mergeCell ref="D6:G6"/>
    <mergeCell ref="E7:G7"/>
  </mergeCells>
  <pageMargins left="0.70866141732283472" right="0.70866141732283472" top="0.74803149606299213" bottom="0.74803149606299213" header="0.31496062992125984" footer="0.31496062992125984"/>
  <pageSetup paperSize="9" orientation="landscape" r:id="rId1"/>
  <headerFooter>
    <oddHeader>&amp;CDA
Bilag XXIX</oddHeader>
    <oddFooter>&amp;C&amp;P</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55317-67F4-4B9E-977C-AB1BD89B1B7B}">
  <sheetPr>
    <tabColor theme="6" tint="-0.499984740745262"/>
  </sheetPr>
  <dimension ref="B1:N19"/>
  <sheetViews>
    <sheetView showGridLines="0" topLeftCell="A7" zoomScaleNormal="80" zoomScalePageLayoutView="80" workbookViewId="0"/>
  </sheetViews>
  <sheetFormatPr defaultColWidth="9.140625" defaultRowHeight="15" x14ac:dyDescent="0.25"/>
  <cols>
    <col min="1" max="1" width="9.140625" style="428"/>
    <col min="2" max="2" width="11.42578125" style="428" customWidth="1"/>
    <col min="3" max="3" width="43.5703125" style="428" customWidth="1"/>
    <col min="4" max="6" width="22.42578125" style="428" customWidth="1"/>
    <col min="7" max="9" width="22.42578125" style="428" hidden="1" customWidth="1"/>
    <col min="10" max="11" width="22.42578125" style="428" customWidth="1"/>
    <col min="12" max="12" width="9.140625" style="428"/>
    <col min="13" max="13" width="13.140625" style="432" customWidth="1"/>
    <col min="14" max="14" width="52.42578125" style="428" customWidth="1"/>
    <col min="15" max="16384" width="9.140625" style="428"/>
  </cols>
  <sheetData>
    <row r="1" spans="2:14" hidden="1" x14ac:dyDescent="0.25"/>
    <row r="2" spans="2:14" hidden="1" x14ac:dyDescent="0.25">
      <c r="N2" s="245"/>
    </row>
    <row r="3" spans="2:14" ht="31.5" hidden="1" customHeight="1" x14ac:dyDescent="0.25">
      <c r="B3" s="1309" t="s">
        <v>717</v>
      </c>
      <c r="C3" s="1357" t="s">
        <v>718</v>
      </c>
      <c r="D3" s="1358"/>
      <c r="E3" s="1358"/>
      <c r="F3" s="1358"/>
      <c r="G3" s="1358"/>
      <c r="H3" s="1358"/>
      <c r="I3" s="1358"/>
      <c r="J3" s="1358"/>
      <c r="K3" s="1358"/>
      <c r="L3" s="1359"/>
      <c r="N3" s="433"/>
    </row>
    <row r="4" spans="2:14" ht="32.25" hidden="1" customHeight="1" x14ac:dyDescent="0.25">
      <c r="B4" s="1356"/>
      <c r="C4" s="1360" t="s">
        <v>719</v>
      </c>
      <c r="D4" s="1361"/>
      <c r="E4" s="1361"/>
      <c r="F4" s="1361"/>
      <c r="G4" s="1361"/>
      <c r="H4" s="1361"/>
      <c r="I4" s="1361"/>
      <c r="J4" s="1361"/>
      <c r="K4" s="1361"/>
      <c r="L4" s="1362"/>
    </row>
    <row r="5" spans="2:14" ht="25.5" hidden="1" customHeight="1" x14ac:dyDescent="0.25">
      <c r="B5" s="1086"/>
      <c r="C5" s="1357" t="s">
        <v>720</v>
      </c>
      <c r="D5" s="1358"/>
      <c r="E5" s="1358"/>
      <c r="F5" s="1358"/>
      <c r="G5" s="1358"/>
      <c r="H5" s="1358"/>
      <c r="I5" s="1358"/>
      <c r="J5" s="1358"/>
      <c r="K5" s="1358"/>
      <c r="L5" s="1359"/>
    </row>
    <row r="6" spans="2:14" hidden="1" x14ac:dyDescent="0.25">
      <c r="B6" s="246"/>
      <c r="C6" s="434"/>
      <c r="D6" s="434"/>
      <c r="E6" s="434"/>
      <c r="F6" s="434"/>
      <c r="G6" s="434"/>
      <c r="H6" s="434"/>
      <c r="I6" s="434"/>
      <c r="J6" s="434"/>
      <c r="K6" s="434"/>
      <c r="L6" s="434"/>
    </row>
    <row r="7" spans="2:14" x14ac:dyDescent="0.25">
      <c r="B7" s="417" t="s">
        <v>113</v>
      </c>
      <c r="C7" s="417" t="s">
        <v>5</v>
      </c>
      <c r="D7" s="434"/>
      <c r="E7" s="434"/>
      <c r="F7" s="434"/>
      <c r="G7" s="434"/>
      <c r="H7" s="434"/>
      <c r="I7" s="434"/>
      <c r="J7" s="434"/>
      <c r="K7" s="434"/>
      <c r="L7" s="434"/>
    </row>
    <row r="8" spans="2:14" s="435" customFormat="1" ht="18.75" x14ac:dyDescent="0.25">
      <c r="B8" s="665" t="s">
        <v>721</v>
      </c>
      <c r="C8" s="664"/>
      <c r="D8" s="664"/>
      <c r="E8" s="664"/>
      <c r="F8" s="664"/>
      <c r="G8" s="664"/>
      <c r="H8" s="664"/>
      <c r="I8" s="664"/>
      <c r="J8" s="664"/>
      <c r="K8" s="664"/>
    </row>
    <row r="9" spans="2:14" s="435" customFormat="1" x14ac:dyDescent="0.25"/>
    <row r="10" spans="2:14" s="435" customFormat="1" x14ac:dyDescent="0.25">
      <c r="B10" s="428"/>
    </row>
    <row r="11" spans="2:14" s="435" customFormat="1" x14ac:dyDescent="0.25">
      <c r="B11" s="428"/>
    </row>
    <row r="12" spans="2:14" ht="13.5" customHeight="1" x14ac:dyDescent="0.25">
      <c r="B12" s="1363" t="s">
        <v>722</v>
      </c>
      <c r="C12" s="1363"/>
      <c r="D12" s="247" t="s">
        <v>114</v>
      </c>
      <c r="E12" s="247" t="s">
        <v>115</v>
      </c>
      <c r="F12" s="247" t="s">
        <v>116</v>
      </c>
      <c r="G12" s="247" t="s">
        <v>378</v>
      </c>
      <c r="H12" s="247" t="s">
        <v>380</v>
      </c>
      <c r="I12" s="247"/>
      <c r="J12" s="247" t="s">
        <v>127</v>
      </c>
      <c r="K12" s="248" t="s">
        <v>128</v>
      </c>
    </row>
    <row r="13" spans="2:14" ht="15" customHeight="1" x14ac:dyDescent="0.25">
      <c r="B13" s="1363"/>
      <c r="C13" s="1363"/>
      <c r="D13" s="1363" t="s">
        <v>723</v>
      </c>
      <c r="E13" s="1363"/>
      <c r="F13" s="1363"/>
      <c r="G13" s="410" t="s">
        <v>724</v>
      </c>
      <c r="H13" s="410" t="s">
        <v>725</v>
      </c>
      <c r="I13" s="410"/>
      <c r="J13" s="1364" t="s">
        <v>337</v>
      </c>
      <c r="K13" s="1364" t="s">
        <v>726</v>
      </c>
    </row>
    <row r="14" spans="2:14" x14ac:dyDescent="0.25">
      <c r="B14" s="1363"/>
      <c r="C14" s="1363"/>
      <c r="D14" s="410" t="s">
        <v>727</v>
      </c>
      <c r="E14" s="410" t="s">
        <v>728</v>
      </c>
      <c r="F14" s="410" t="s">
        <v>729</v>
      </c>
      <c r="G14" s="410" t="s">
        <v>730</v>
      </c>
      <c r="H14" s="410"/>
      <c r="I14" s="410"/>
      <c r="J14" s="1364"/>
      <c r="K14" s="1364"/>
    </row>
    <row r="15" spans="2:14" ht="38.25" customHeight="1" x14ac:dyDescent="0.25">
      <c r="B15" s="410">
        <v>1</v>
      </c>
      <c r="C15" s="249" t="s">
        <v>731</v>
      </c>
      <c r="D15" s="387">
        <v>1261.2400380399999</v>
      </c>
      <c r="E15" s="387">
        <v>2168.0875847833299</v>
      </c>
      <c r="F15" s="387">
        <v>2106.6094867122201</v>
      </c>
      <c r="G15" s="410"/>
      <c r="H15" s="410"/>
      <c r="I15" s="410"/>
      <c r="J15" s="387">
        <v>276.79685547677701</v>
      </c>
      <c r="K15" s="387">
        <v>3459.96069345972</v>
      </c>
    </row>
    <row r="16" spans="2:14" ht="30" x14ac:dyDescent="0.25">
      <c r="B16" s="410">
        <v>2</v>
      </c>
      <c r="C16" s="250" t="s">
        <v>732</v>
      </c>
      <c r="D16" s="410"/>
      <c r="E16" s="410"/>
      <c r="F16" s="410"/>
      <c r="G16" s="410"/>
      <c r="H16" s="410"/>
      <c r="I16" s="410"/>
      <c r="J16" s="410"/>
      <c r="K16" s="410"/>
    </row>
    <row r="17" spans="2:11" ht="38.25" customHeight="1" x14ac:dyDescent="0.25">
      <c r="B17" s="410">
        <v>3</v>
      </c>
      <c r="C17" s="251" t="s">
        <v>733</v>
      </c>
      <c r="D17" s="410"/>
      <c r="E17" s="410"/>
      <c r="F17" s="410"/>
      <c r="G17" s="410"/>
      <c r="H17" s="410"/>
      <c r="I17" s="410"/>
      <c r="J17" s="252"/>
      <c r="K17" s="253"/>
    </row>
    <row r="18" spans="2:11" ht="38.25" customHeight="1" x14ac:dyDescent="0.25">
      <c r="B18" s="410">
        <v>4</v>
      </c>
      <c r="C18" s="251" t="s">
        <v>734</v>
      </c>
      <c r="D18" s="410"/>
      <c r="E18" s="410"/>
      <c r="F18" s="410"/>
      <c r="G18" s="254"/>
      <c r="H18" s="255"/>
      <c r="I18" s="255"/>
      <c r="J18" s="252"/>
      <c r="K18" s="256"/>
    </row>
    <row r="19" spans="2:11" ht="38.25" customHeight="1" x14ac:dyDescent="0.25">
      <c r="B19" s="257">
        <v>5</v>
      </c>
      <c r="C19" s="249" t="s">
        <v>735</v>
      </c>
      <c r="D19" s="410"/>
      <c r="E19" s="410"/>
      <c r="F19" s="410"/>
      <c r="G19" s="255"/>
      <c r="H19" s="255"/>
      <c r="I19" s="255"/>
      <c r="J19" s="410"/>
      <c r="K19" s="410"/>
    </row>
  </sheetData>
  <mergeCells count="8">
    <mergeCell ref="B3:B5"/>
    <mergeCell ref="C3:L3"/>
    <mergeCell ref="C4:L4"/>
    <mergeCell ref="C5:L5"/>
    <mergeCell ref="B12:C14"/>
    <mergeCell ref="D13:F13"/>
    <mergeCell ref="J13:J14"/>
    <mergeCell ref="K13:K14"/>
  </mergeCells>
  <pageMargins left="0.70866141732283472" right="0.70866141732283472" top="0.74803149606299213" bottom="0.74803149606299213" header="0.31496062992125984" footer="0.31496062992125984"/>
  <pageSetup paperSize="9" scale="75" orientation="landscape" verticalDpi="1200" r:id="rId1"/>
  <headerFooter>
    <oddHeader>&amp;CDA
Bilag XXXI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7B1B-F44B-4292-85A5-219DFF143ECC}">
  <sheetPr>
    <tabColor theme="4" tint="0.79998168889431442"/>
    <pageSetUpPr fitToPage="1"/>
  </sheetPr>
  <dimension ref="B1:H38"/>
  <sheetViews>
    <sheetView showGridLines="0" zoomScaleNormal="100" zoomScaleSheetLayoutView="85" workbookViewId="0"/>
  </sheetViews>
  <sheetFormatPr defaultColWidth="9.28515625" defaultRowHeight="15" x14ac:dyDescent="0.25"/>
  <cols>
    <col min="2" max="2" width="7.28515625" customWidth="1"/>
    <col min="3" max="3" width="102" bestFit="1" customWidth="1"/>
    <col min="4" max="4" width="17.28515625" customWidth="1"/>
    <col min="5" max="5" width="16.28515625" customWidth="1"/>
    <col min="6" max="6" width="13.7109375" customWidth="1"/>
    <col min="7" max="7" width="14.42578125" customWidth="1"/>
    <col min="8" max="8" width="25" customWidth="1"/>
  </cols>
  <sheetData>
    <row r="1" spans="2:8" s="428" customFormat="1" x14ac:dyDescent="0.25">
      <c r="B1" s="3" t="s">
        <v>113</v>
      </c>
      <c r="C1" s="3" t="s">
        <v>1176</v>
      </c>
    </row>
    <row r="2" spans="2:8" s="428" customFormat="1" ht="18.75" x14ac:dyDescent="0.3">
      <c r="B2" s="656" t="s">
        <v>1273</v>
      </c>
      <c r="C2" s="461"/>
      <c r="D2" s="461"/>
      <c r="E2" s="461"/>
      <c r="F2" s="461"/>
      <c r="G2" s="324"/>
      <c r="H2" s="324"/>
    </row>
    <row r="3" spans="2:8" x14ac:dyDescent="0.25">
      <c r="B3" s="879"/>
      <c r="C3" s="879"/>
      <c r="D3" s="879"/>
      <c r="E3" s="879"/>
      <c r="F3" s="879"/>
      <c r="G3" s="879"/>
      <c r="H3" s="879"/>
    </row>
    <row r="4" spans="2:8" x14ac:dyDescent="0.25">
      <c r="B4" s="879"/>
      <c r="C4" s="879"/>
      <c r="D4" s="879"/>
      <c r="E4" s="879"/>
      <c r="F4" s="879"/>
      <c r="G4" s="879"/>
      <c r="H4" s="879"/>
    </row>
    <row r="5" spans="2:8" x14ac:dyDescent="0.25">
      <c r="B5" s="880"/>
      <c r="C5" s="880" t="s">
        <v>1253</v>
      </c>
      <c r="D5" s="870" t="s">
        <v>1254</v>
      </c>
      <c r="E5" s="870" t="s">
        <v>1255</v>
      </c>
      <c r="F5" s="870" t="s">
        <v>1256</v>
      </c>
      <c r="G5" s="870" t="s">
        <v>1257</v>
      </c>
      <c r="H5" s="402" t="s">
        <v>1258</v>
      </c>
    </row>
    <row r="6" spans="2:8" ht="15" customHeight="1" x14ac:dyDescent="0.25">
      <c r="B6" s="1072"/>
      <c r="C6" s="1072" t="s">
        <v>1253</v>
      </c>
      <c r="D6" s="1070" t="s">
        <v>1274</v>
      </c>
      <c r="E6" s="1070"/>
      <c r="F6" s="1070"/>
      <c r="G6" s="1070"/>
      <c r="H6" s="1070"/>
    </row>
    <row r="7" spans="2:8" ht="15" customHeight="1" x14ac:dyDescent="0.25">
      <c r="B7" s="1072"/>
      <c r="C7" s="1072"/>
      <c r="D7" s="1071" t="s">
        <v>1275</v>
      </c>
      <c r="E7" s="1071" t="s">
        <v>1276</v>
      </c>
      <c r="F7" s="1071" t="s">
        <v>1277</v>
      </c>
      <c r="G7" s="1071" t="s">
        <v>1262</v>
      </c>
      <c r="H7" s="1071" t="s">
        <v>1278</v>
      </c>
    </row>
    <row r="8" spans="2:8" x14ac:dyDescent="0.25">
      <c r="B8" s="1072"/>
      <c r="C8" s="1072"/>
      <c r="D8" s="1071"/>
      <c r="E8" s="1071"/>
      <c r="F8" s="1071"/>
      <c r="G8" s="1071"/>
      <c r="H8" s="1071"/>
    </row>
    <row r="9" spans="2:8" ht="75.599999999999994" customHeight="1" x14ac:dyDescent="0.25">
      <c r="B9" s="1072"/>
      <c r="C9" s="1072"/>
      <c r="D9" s="1071"/>
      <c r="E9" s="1071"/>
      <c r="F9" s="1071"/>
      <c r="G9" s="1071"/>
      <c r="H9" s="1071"/>
    </row>
    <row r="10" spans="2:8" x14ac:dyDescent="0.25">
      <c r="B10" s="107">
        <v>1</v>
      </c>
      <c r="C10" s="881" t="s">
        <v>1279</v>
      </c>
      <c r="D10" s="882">
        <v>0</v>
      </c>
      <c r="E10" s="882">
        <v>0</v>
      </c>
      <c r="F10" s="882">
        <v>0</v>
      </c>
      <c r="G10" s="882">
        <v>0</v>
      </c>
      <c r="H10" s="883">
        <v>0</v>
      </c>
    </row>
    <row r="11" spans="2:8" x14ac:dyDescent="0.25">
      <c r="B11" s="107" t="s">
        <v>1280</v>
      </c>
      <c r="C11" s="881" t="s">
        <v>1281</v>
      </c>
      <c r="D11" s="882">
        <v>0</v>
      </c>
      <c r="E11" s="882">
        <v>0</v>
      </c>
      <c r="F11" s="882">
        <v>0</v>
      </c>
      <c r="G11" s="882">
        <v>0</v>
      </c>
      <c r="H11" s="883">
        <v>0</v>
      </c>
    </row>
    <row r="12" spans="2:8" x14ac:dyDescent="0.25">
      <c r="B12" s="107" t="s">
        <v>1282</v>
      </c>
      <c r="C12" s="881" t="s">
        <v>1283</v>
      </c>
      <c r="D12" s="882">
        <v>0</v>
      </c>
      <c r="E12" s="882">
        <v>0</v>
      </c>
      <c r="F12" s="882">
        <v>0</v>
      </c>
      <c r="G12" s="882">
        <v>0</v>
      </c>
      <c r="H12" s="883">
        <v>0</v>
      </c>
    </row>
    <row r="13" spans="2:8" x14ac:dyDescent="0.25">
      <c r="B13" s="107" t="s">
        <v>1284</v>
      </c>
      <c r="C13" s="874" t="s">
        <v>1285</v>
      </c>
      <c r="D13" s="882">
        <v>0</v>
      </c>
      <c r="E13" s="882">
        <v>0</v>
      </c>
      <c r="F13" s="882">
        <v>0</v>
      </c>
      <c r="G13" s="882">
        <v>0</v>
      </c>
      <c r="H13" s="883">
        <v>0</v>
      </c>
    </row>
    <row r="14" spans="2:8" x14ac:dyDescent="0.25">
      <c r="B14" s="107" t="s">
        <v>1286</v>
      </c>
      <c r="C14" s="874" t="s">
        <v>1287</v>
      </c>
      <c r="D14" s="882">
        <v>0</v>
      </c>
      <c r="E14" s="882">
        <v>0</v>
      </c>
      <c r="F14" s="882">
        <v>0</v>
      </c>
      <c r="G14" s="882">
        <v>0</v>
      </c>
      <c r="H14" s="883">
        <v>0</v>
      </c>
    </row>
    <row r="15" spans="2:8" x14ac:dyDescent="0.25">
      <c r="B15" s="107">
        <v>2</v>
      </c>
      <c r="C15" s="881" t="s">
        <v>1288</v>
      </c>
      <c r="D15" s="882">
        <v>0</v>
      </c>
      <c r="E15" s="882">
        <v>0</v>
      </c>
      <c r="F15" s="882">
        <v>2133.8272601829999</v>
      </c>
      <c r="G15" s="882">
        <v>2133.8272601829999</v>
      </c>
      <c r="H15" s="883">
        <v>2133.8272601829999</v>
      </c>
    </row>
    <row r="16" spans="2:8" x14ac:dyDescent="0.25">
      <c r="B16" s="107">
        <v>3</v>
      </c>
      <c r="C16" s="881" t="s">
        <v>1289</v>
      </c>
      <c r="D16" s="883">
        <v>0</v>
      </c>
      <c r="E16" s="883">
        <v>0</v>
      </c>
      <c r="F16" s="883">
        <v>49.705650550000001</v>
      </c>
      <c r="G16" s="883">
        <v>49.705650550000001</v>
      </c>
      <c r="H16" s="883">
        <v>49.705650550000001</v>
      </c>
    </row>
    <row r="17" spans="2:8" x14ac:dyDescent="0.25">
      <c r="B17" s="107">
        <v>4</v>
      </c>
      <c r="C17" s="881" t="s">
        <v>1290</v>
      </c>
      <c r="D17" s="884"/>
      <c r="E17" s="884" t="s">
        <v>1266</v>
      </c>
      <c r="F17" s="884" t="s">
        <v>1266</v>
      </c>
      <c r="G17" s="884" t="s">
        <v>1266</v>
      </c>
      <c r="H17" s="884" t="s">
        <v>1266</v>
      </c>
    </row>
    <row r="18" spans="2:8" x14ac:dyDescent="0.25">
      <c r="B18" s="107">
        <v>5</v>
      </c>
      <c r="C18" s="881" t="s">
        <v>1291</v>
      </c>
      <c r="D18" s="885">
        <v>19867.796498</v>
      </c>
      <c r="E18" s="885">
        <v>45226.164814000003</v>
      </c>
      <c r="F18" s="885">
        <v>61919.995481420003</v>
      </c>
      <c r="G18" s="885">
        <v>87278.363797219994</v>
      </c>
      <c r="H18" s="885">
        <v>87278.363797219994</v>
      </c>
    </row>
    <row r="19" spans="2:8" x14ac:dyDescent="0.25">
      <c r="B19" s="107" t="s">
        <v>1292</v>
      </c>
      <c r="C19" s="881" t="s">
        <v>1293</v>
      </c>
      <c r="D19" s="885">
        <v>0</v>
      </c>
      <c r="E19" s="885">
        <v>0</v>
      </c>
      <c r="F19" s="885">
        <v>0</v>
      </c>
      <c r="G19" s="885">
        <v>0</v>
      </c>
      <c r="H19" s="885">
        <v>0</v>
      </c>
    </row>
    <row r="20" spans="2:8" x14ac:dyDescent="0.25">
      <c r="B20" s="107" t="s">
        <v>1294</v>
      </c>
      <c r="C20" s="881" t="s">
        <v>1295</v>
      </c>
      <c r="D20" s="885">
        <v>19867.796498</v>
      </c>
      <c r="E20" s="885">
        <v>45226.164814000003</v>
      </c>
      <c r="F20" s="885">
        <v>61919.995481420003</v>
      </c>
      <c r="G20" s="885">
        <v>87278.363797219994</v>
      </c>
      <c r="H20" s="885">
        <v>87278.363797219994</v>
      </c>
    </row>
    <row r="21" spans="2:8" x14ac:dyDescent="0.25">
      <c r="B21" s="107" t="s">
        <v>1296</v>
      </c>
      <c r="C21" s="881" t="s">
        <v>1297</v>
      </c>
      <c r="D21" s="885">
        <v>19867.796498</v>
      </c>
      <c r="E21" s="885">
        <v>45226.164814000003</v>
      </c>
      <c r="F21" s="885">
        <v>61919.995481420003</v>
      </c>
      <c r="G21" s="885">
        <v>87278.363797219994</v>
      </c>
      <c r="H21" s="885">
        <v>87278.363797219994</v>
      </c>
    </row>
    <row r="22" spans="2:8" x14ac:dyDescent="0.25">
      <c r="B22" s="107" t="s">
        <v>1298</v>
      </c>
      <c r="C22" s="881" t="s">
        <v>1299</v>
      </c>
      <c r="D22" s="885">
        <v>0</v>
      </c>
      <c r="E22" s="885">
        <v>0</v>
      </c>
      <c r="F22" s="885">
        <v>0</v>
      </c>
      <c r="G22" s="885">
        <v>0</v>
      </c>
      <c r="H22" s="885">
        <v>0</v>
      </c>
    </row>
    <row r="23" spans="2:8" x14ac:dyDescent="0.25">
      <c r="B23" s="107" t="s">
        <v>1300</v>
      </c>
      <c r="C23" s="881" t="s">
        <v>1301</v>
      </c>
      <c r="D23" s="885">
        <v>0</v>
      </c>
      <c r="E23" s="885">
        <v>0</v>
      </c>
      <c r="F23" s="885">
        <v>0</v>
      </c>
      <c r="G23" s="885">
        <v>0</v>
      </c>
      <c r="H23" s="885">
        <v>0</v>
      </c>
    </row>
    <row r="24" spans="2:8" x14ac:dyDescent="0.25">
      <c r="B24" s="107">
        <v>6</v>
      </c>
      <c r="C24" s="881" t="s">
        <v>1302</v>
      </c>
      <c r="D24" s="885">
        <v>0</v>
      </c>
      <c r="E24" s="885">
        <v>0</v>
      </c>
      <c r="F24" s="885">
        <v>0</v>
      </c>
      <c r="G24" s="885">
        <v>0</v>
      </c>
      <c r="H24" s="885">
        <v>0</v>
      </c>
    </row>
    <row r="25" spans="2:8" x14ac:dyDescent="0.25">
      <c r="B25" s="107" t="s">
        <v>1303</v>
      </c>
      <c r="C25" s="881" t="s">
        <v>1304</v>
      </c>
      <c r="D25" s="885">
        <v>0</v>
      </c>
      <c r="E25" s="885">
        <v>0</v>
      </c>
      <c r="F25" s="885">
        <v>0</v>
      </c>
      <c r="G25" s="885">
        <v>0</v>
      </c>
      <c r="H25" s="885">
        <v>0</v>
      </c>
    </row>
    <row r="26" spans="2:8" x14ac:dyDescent="0.25">
      <c r="B26" s="107" t="s">
        <v>1305</v>
      </c>
      <c r="C26" s="881" t="s">
        <v>1306</v>
      </c>
      <c r="D26" s="885">
        <v>0</v>
      </c>
      <c r="E26" s="885">
        <v>0</v>
      </c>
      <c r="F26" s="885">
        <v>0</v>
      </c>
      <c r="G26" s="885">
        <v>0</v>
      </c>
      <c r="H26" s="885">
        <v>0</v>
      </c>
    </row>
    <row r="27" spans="2:8" x14ac:dyDescent="0.25">
      <c r="B27" s="107" t="s">
        <v>1307</v>
      </c>
      <c r="C27" s="881" t="s">
        <v>1308</v>
      </c>
      <c r="D27" s="885">
        <v>0</v>
      </c>
      <c r="E27" s="885">
        <v>0</v>
      </c>
      <c r="F27" s="885">
        <v>0</v>
      </c>
      <c r="G27" s="885">
        <v>0</v>
      </c>
      <c r="H27" s="885">
        <v>0</v>
      </c>
    </row>
    <row r="28" spans="2:8" x14ac:dyDescent="0.25">
      <c r="B28" s="107">
        <v>6.2</v>
      </c>
      <c r="C28" s="881" t="s">
        <v>1309</v>
      </c>
      <c r="D28" s="885">
        <v>0</v>
      </c>
      <c r="E28" s="885">
        <v>0</v>
      </c>
      <c r="F28" s="885">
        <v>0</v>
      </c>
      <c r="G28" s="885">
        <v>0</v>
      </c>
      <c r="H28" s="885">
        <v>0</v>
      </c>
    </row>
    <row r="29" spans="2:8" x14ac:dyDescent="0.25">
      <c r="B29" s="107">
        <v>7</v>
      </c>
      <c r="C29" s="881" t="s">
        <v>1290</v>
      </c>
      <c r="D29" s="884"/>
      <c r="E29" s="884"/>
      <c r="F29" s="886"/>
      <c r="G29" s="886"/>
      <c r="H29" s="886"/>
    </row>
    <row r="30" spans="2:8" x14ac:dyDescent="0.25">
      <c r="B30" s="107" t="s">
        <v>1310</v>
      </c>
      <c r="C30" s="881" t="s">
        <v>1311</v>
      </c>
      <c r="D30" s="885">
        <v>0</v>
      </c>
      <c r="E30" s="885">
        <v>0</v>
      </c>
      <c r="F30" s="885">
        <v>0</v>
      </c>
      <c r="G30" s="885">
        <v>0</v>
      </c>
      <c r="H30" s="885">
        <v>0</v>
      </c>
    </row>
    <row r="31" spans="2:8" x14ac:dyDescent="0.25">
      <c r="B31" s="107" t="s">
        <v>1312</v>
      </c>
      <c r="C31" s="881" t="s">
        <v>1313</v>
      </c>
      <c r="D31" s="885">
        <v>0</v>
      </c>
      <c r="E31" s="885">
        <v>0</v>
      </c>
      <c r="F31" s="885">
        <v>0</v>
      </c>
      <c r="G31" s="885">
        <v>0</v>
      </c>
      <c r="H31" s="885">
        <v>0</v>
      </c>
    </row>
    <row r="32" spans="2:8" x14ac:dyDescent="0.25">
      <c r="B32" s="107" t="s">
        <v>1314</v>
      </c>
      <c r="C32" s="881" t="s">
        <v>1315</v>
      </c>
      <c r="D32" s="885">
        <v>0</v>
      </c>
      <c r="E32" s="885">
        <v>0</v>
      </c>
      <c r="F32" s="885">
        <v>634.995769</v>
      </c>
      <c r="G32" s="885">
        <v>634.995769</v>
      </c>
      <c r="H32" s="885">
        <v>634.995769</v>
      </c>
    </row>
    <row r="33" spans="2:8" x14ac:dyDescent="0.25">
      <c r="B33" s="107" t="s">
        <v>1204</v>
      </c>
      <c r="C33" s="881" t="s">
        <v>1316</v>
      </c>
      <c r="D33" s="885">
        <v>0</v>
      </c>
      <c r="E33" s="885">
        <v>0</v>
      </c>
      <c r="F33" s="885">
        <v>0</v>
      </c>
      <c r="G33" s="885">
        <v>0</v>
      </c>
      <c r="H33" s="885">
        <v>0</v>
      </c>
    </row>
    <row r="34" spans="2:8" x14ac:dyDescent="0.25">
      <c r="B34" s="107" t="s">
        <v>1206</v>
      </c>
      <c r="C34" s="881" t="s">
        <v>1317</v>
      </c>
      <c r="D34" s="885">
        <v>0</v>
      </c>
      <c r="E34" s="885">
        <v>0</v>
      </c>
      <c r="F34" s="885">
        <v>69.048241719999993</v>
      </c>
      <c r="G34" s="885">
        <v>69.048241719999993</v>
      </c>
      <c r="H34" s="885">
        <v>69.048241719999993</v>
      </c>
    </row>
    <row r="35" spans="2:8" x14ac:dyDescent="0.25">
      <c r="B35" s="107" t="s">
        <v>1208</v>
      </c>
      <c r="C35" s="881" t="s">
        <v>1318</v>
      </c>
      <c r="D35" s="885">
        <v>0</v>
      </c>
      <c r="E35" s="885">
        <v>0</v>
      </c>
      <c r="F35" s="885">
        <v>0</v>
      </c>
      <c r="G35" s="885">
        <v>0</v>
      </c>
      <c r="H35" s="885">
        <v>0</v>
      </c>
    </row>
    <row r="36" spans="2:8" x14ac:dyDescent="0.25">
      <c r="B36" s="107">
        <v>8</v>
      </c>
      <c r="C36" s="881" t="s">
        <v>1319</v>
      </c>
      <c r="D36" s="885">
        <v>0</v>
      </c>
      <c r="E36" s="885">
        <v>0</v>
      </c>
      <c r="F36" s="885">
        <v>6156.21109557</v>
      </c>
      <c r="G36" s="885">
        <v>456.21109557</v>
      </c>
      <c r="H36" s="885">
        <v>456.21109557</v>
      </c>
    </row>
    <row r="37" spans="2:8" x14ac:dyDescent="0.25">
      <c r="B37" s="107">
        <v>9</v>
      </c>
      <c r="C37" s="881" t="s">
        <v>1272</v>
      </c>
      <c r="D37" s="885">
        <v>19867.796498</v>
      </c>
      <c r="E37" s="885">
        <v>45226.164814000003</v>
      </c>
      <c r="F37" s="885">
        <v>70963.783498446996</v>
      </c>
      <c r="G37" s="885">
        <v>90622.151814243</v>
      </c>
      <c r="H37" s="885">
        <v>90622.151814243</v>
      </c>
    </row>
    <row r="38" spans="2:8" x14ac:dyDescent="0.25">
      <c r="B38" s="27"/>
    </row>
  </sheetData>
  <mergeCells count="9">
    <mergeCell ref="B6:B7"/>
    <mergeCell ref="C6:C9"/>
    <mergeCell ref="D6:H6"/>
    <mergeCell ref="D7:D9"/>
    <mergeCell ref="E7:E9"/>
    <mergeCell ref="F7:F9"/>
    <mergeCell ref="G7:G9"/>
    <mergeCell ref="H7:H9"/>
    <mergeCell ref="B8:B9"/>
  </mergeCells>
  <conditionalFormatting sqref="D6:D7">
    <cfRule type="cellIs" dxfId="8" priority="1" stopIfTrue="1" operator="lessThan">
      <formula>0</formula>
    </cfRule>
  </conditionalFormatting>
  <pageMargins left="0.70866141732283472" right="0.70866141732283472" top="0.74803149606299213" bottom="0.74803149606299213" header="0.31496062992125984" footer="0.31496062992125984"/>
  <pageSetup paperSize="9" scale="62" orientation="portrait" r:id="rId1"/>
  <headerFooter>
    <oddHeader>&amp;CDA</oddHeader>
    <oddFooter>&amp;C&amp;P</oddFooter>
  </headerFooter>
  <rowBreaks count="1" manualBreakCount="1">
    <brk id="23"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95784-45BD-4D57-9788-6439BAE0496A}">
  <sheetPr>
    <tabColor theme="7" tint="0.59999389629810485"/>
    <pageSetUpPr fitToPage="1"/>
  </sheetPr>
  <dimension ref="B1:I28"/>
  <sheetViews>
    <sheetView showGridLines="0" zoomScaleNormal="100" workbookViewId="0">
      <selection activeCell="D33" sqref="D33"/>
    </sheetView>
  </sheetViews>
  <sheetFormatPr defaultColWidth="9.140625" defaultRowHeight="15" x14ac:dyDescent="0.25"/>
  <cols>
    <col min="1" max="1" width="9.140625" style="3"/>
    <col min="2" max="2" width="10.5703125" style="3" customWidth="1"/>
    <col min="3" max="3" width="10.42578125" style="3" customWidth="1"/>
    <col min="4" max="4" width="9.140625" style="3"/>
    <col min="5" max="5" width="72.42578125" style="3" customWidth="1"/>
    <col min="6" max="6" width="22.7109375" style="3" customWidth="1"/>
    <col min="7" max="8" width="22" style="3" customWidth="1"/>
    <col min="9" max="9" width="44.42578125" style="3" customWidth="1"/>
    <col min="10" max="16384" width="9.140625" style="3"/>
  </cols>
  <sheetData>
    <row r="1" spans="2:9" x14ac:dyDescent="0.25">
      <c r="B1" s="417" t="s">
        <v>113</v>
      </c>
      <c r="C1" s="417" t="s">
        <v>5</v>
      </c>
    </row>
    <row r="2" spans="2:9" ht="18.75" x14ac:dyDescent="0.3">
      <c r="B2" s="658" t="s">
        <v>41</v>
      </c>
      <c r="C2" s="355"/>
      <c r="D2" s="355"/>
      <c r="E2" s="355"/>
      <c r="F2" s="355"/>
      <c r="G2" s="355"/>
      <c r="H2" s="355"/>
      <c r="I2" s="355"/>
    </row>
    <row r="4" spans="2:9" x14ac:dyDescent="0.25">
      <c r="F4" s="168" t="s">
        <v>114</v>
      </c>
      <c r="G4" s="168" t="s">
        <v>115</v>
      </c>
      <c r="H4" s="168" t="s">
        <v>116</v>
      </c>
      <c r="I4" s="168" t="s">
        <v>127</v>
      </c>
    </row>
    <row r="5" spans="2:9" ht="30" x14ac:dyDescent="0.25">
      <c r="C5" s="1344"/>
      <c r="D5" s="1344"/>
      <c r="E5" s="1344"/>
      <c r="F5" s="5" t="s">
        <v>736</v>
      </c>
      <c r="G5" s="5" t="s">
        <v>737</v>
      </c>
      <c r="H5" s="5" t="s">
        <v>738</v>
      </c>
      <c r="I5" s="56" t="s">
        <v>739</v>
      </c>
    </row>
    <row r="6" spans="2:9" ht="15" customHeight="1" x14ac:dyDescent="0.25">
      <c r="B6" s="168">
        <v>1</v>
      </c>
      <c r="C6" s="1365" t="s">
        <v>740</v>
      </c>
      <c r="D6" s="1366"/>
      <c r="E6" s="92" t="s">
        <v>741</v>
      </c>
      <c r="F6" s="677">
        <v>10</v>
      </c>
      <c r="G6" s="677">
        <v>2</v>
      </c>
      <c r="H6" s="677">
        <v>6</v>
      </c>
      <c r="I6" s="677">
        <v>15</v>
      </c>
    </row>
    <row r="7" spans="2:9" x14ac:dyDescent="0.25">
      <c r="B7" s="168">
        <v>2</v>
      </c>
      <c r="C7" s="1367"/>
      <c r="D7" s="1049"/>
      <c r="E7" s="92" t="s">
        <v>742</v>
      </c>
      <c r="F7" s="678">
        <v>2</v>
      </c>
      <c r="G7" s="679">
        <v>8</v>
      </c>
      <c r="H7" s="680">
        <v>11</v>
      </c>
      <c r="I7" s="679">
        <v>16</v>
      </c>
    </row>
    <row r="8" spans="2:9" x14ac:dyDescent="0.25">
      <c r="B8" s="168">
        <v>3</v>
      </c>
      <c r="C8" s="1367"/>
      <c r="D8" s="1049"/>
      <c r="E8" s="258" t="s">
        <v>743</v>
      </c>
      <c r="F8" s="678">
        <v>2</v>
      </c>
      <c r="G8" s="679">
        <v>8</v>
      </c>
      <c r="H8" s="678">
        <v>11</v>
      </c>
      <c r="I8" s="679">
        <v>16</v>
      </c>
    </row>
    <row r="9" spans="2:9" x14ac:dyDescent="0.25">
      <c r="B9" s="168">
        <v>4</v>
      </c>
      <c r="C9" s="1367"/>
      <c r="D9" s="1049"/>
      <c r="E9" s="258" t="s">
        <v>744</v>
      </c>
      <c r="F9" s="259"/>
      <c r="G9" s="259"/>
      <c r="H9" s="259"/>
      <c r="I9" s="259"/>
    </row>
    <row r="10" spans="2:9" x14ac:dyDescent="0.25">
      <c r="B10" s="168" t="s">
        <v>745</v>
      </c>
      <c r="C10" s="1367"/>
      <c r="D10" s="1049"/>
      <c r="E10" s="260" t="s">
        <v>746</v>
      </c>
      <c r="F10" s="92"/>
      <c r="G10" s="92"/>
      <c r="H10" s="92"/>
      <c r="I10" s="92"/>
    </row>
    <row r="11" spans="2:9" ht="30" x14ac:dyDescent="0.25">
      <c r="B11" s="168">
        <v>5</v>
      </c>
      <c r="C11" s="1367"/>
      <c r="D11" s="1049"/>
      <c r="E11" s="260" t="s">
        <v>747</v>
      </c>
      <c r="F11" s="92"/>
      <c r="G11" s="92"/>
      <c r="H11" s="92"/>
      <c r="I11" s="92"/>
    </row>
    <row r="12" spans="2:9" x14ac:dyDescent="0.25">
      <c r="B12" s="168" t="s">
        <v>748</v>
      </c>
      <c r="C12" s="1367"/>
      <c r="D12" s="1049"/>
      <c r="E12" s="258" t="s">
        <v>749</v>
      </c>
      <c r="F12" s="92"/>
      <c r="G12" s="92"/>
      <c r="H12" s="92"/>
      <c r="I12" s="92"/>
    </row>
    <row r="13" spans="2:9" x14ac:dyDescent="0.25">
      <c r="B13" s="168">
        <v>6</v>
      </c>
      <c r="C13" s="1367"/>
      <c r="D13" s="1049"/>
      <c r="E13" s="258" t="s">
        <v>744</v>
      </c>
      <c r="F13" s="259"/>
      <c r="G13" s="259"/>
      <c r="H13" s="259"/>
      <c r="I13" s="259"/>
    </row>
    <row r="14" spans="2:9" x14ac:dyDescent="0.25">
      <c r="B14" s="168">
        <v>7</v>
      </c>
      <c r="C14" s="1367"/>
      <c r="D14" s="1049"/>
      <c r="E14" s="258" t="s">
        <v>750</v>
      </c>
      <c r="F14" s="92"/>
      <c r="G14" s="92"/>
      <c r="H14" s="92"/>
      <c r="I14" s="92"/>
    </row>
    <row r="15" spans="2:9" x14ac:dyDescent="0.25">
      <c r="B15" s="168">
        <v>8</v>
      </c>
      <c r="C15" s="1368"/>
      <c r="D15" s="1051"/>
      <c r="E15" s="258" t="s">
        <v>744</v>
      </c>
      <c r="F15" s="259"/>
      <c r="G15" s="259"/>
      <c r="H15" s="259"/>
      <c r="I15" s="259"/>
    </row>
    <row r="16" spans="2:9" x14ac:dyDescent="0.25">
      <c r="B16" s="168">
        <v>9</v>
      </c>
      <c r="C16" s="1369" t="s">
        <v>751</v>
      </c>
      <c r="D16" s="1369"/>
      <c r="E16" s="92" t="s">
        <v>741</v>
      </c>
      <c r="F16" s="92"/>
      <c r="G16" s="92"/>
      <c r="H16" s="92"/>
      <c r="I16" s="92"/>
    </row>
    <row r="17" spans="2:9" x14ac:dyDescent="0.25">
      <c r="B17" s="168">
        <v>10</v>
      </c>
      <c r="C17" s="1369"/>
      <c r="D17" s="1369"/>
      <c r="E17" s="92" t="s">
        <v>752</v>
      </c>
      <c r="F17" s="92"/>
      <c r="G17" s="92"/>
      <c r="H17" s="92"/>
      <c r="I17" s="92"/>
    </row>
    <row r="18" spans="2:9" x14ac:dyDescent="0.25">
      <c r="B18" s="168">
        <v>11</v>
      </c>
      <c r="C18" s="1369"/>
      <c r="D18" s="1369"/>
      <c r="E18" s="258" t="s">
        <v>743</v>
      </c>
      <c r="F18" s="92"/>
      <c r="G18" s="92"/>
      <c r="H18" s="92"/>
      <c r="I18" s="92"/>
    </row>
    <row r="19" spans="2:9" x14ac:dyDescent="0.25">
      <c r="B19" s="168">
        <v>12</v>
      </c>
      <c r="C19" s="1369"/>
      <c r="D19" s="1369"/>
      <c r="E19" s="261" t="s">
        <v>753</v>
      </c>
      <c r="F19" s="92"/>
      <c r="G19" s="92"/>
      <c r="H19" s="92"/>
      <c r="I19" s="92"/>
    </row>
    <row r="20" spans="2:9" x14ac:dyDescent="0.25">
      <c r="B20" s="168" t="s">
        <v>754</v>
      </c>
      <c r="C20" s="1369"/>
      <c r="D20" s="1369"/>
      <c r="E20" s="260" t="s">
        <v>746</v>
      </c>
      <c r="F20" s="92"/>
      <c r="G20" s="92"/>
      <c r="H20" s="92"/>
      <c r="I20" s="92"/>
    </row>
    <row r="21" spans="2:9" x14ac:dyDescent="0.25">
      <c r="B21" s="168" t="s">
        <v>755</v>
      </c>
      <c r="C21" s="1369"/>
      <c r="D21" s="1369"/>
      <c r="E21" s="261" t="s">
        <v>753</v>
      </c>
      <c r="F21" s="92"/>
      <c r="G21" s="92"/>
      <c r="H21" s="92"/>
      <c r="I21" s="92"/>
    </row>
    <row r="22" spans="2:9" ht="30" x14ac:dyDescent="0.25">
      <c r="B22" s="168" t="s">
        <v>756</v>
      </c>
      <c r="C22" s="1369"/>
      <c r="D22" s="1369"/>
      <c r="E22" s="260" t="s">
        <v>747</v>
      </c>
      <c r="F22" s="92"/>
      <c r="G22" s="92"/>
      <c r="H22" s="92"/>
      <c r="I22" s="92"/>
    </row>
    <row r="23" spans="2:9" x14ac:dyDescent="0.25">
      <c r="B23" s="168" t="s">
        <v>757</v>
      </c>
      <c r="C23" s="1369"/>
      <c r="D23" s="1369"/>
      <c r="E23" s="261" t="s">
        <v>753</v>
      </c>
      <c r="F23" s="92"/>
      <c r="G23" s="92"/>
      <c r="H23" s="92"/>
      <c r="I23" s="92"/>
    </row>
    <row r="24" spans="2:9" x14ac:dyDescent="0.25">
      <c r="B24" s="168" t="s">
        <v>758</v>
      </c>
      <c r="C24" s="1369"/>
      <c r="D24" s="1369"/>
      <c r="E24" s="258" t="s">
        <v>749</v>
      </c>
      <c r="F24" s="92"/>
      <c r="G24" s="92"/>
      <c r="H24" s="92"/>
      <c r="I24" s="92"/>
    </row>
    <row r="25" spans="2:9" x14ac:dyDescent="0.25">
      <c r="B25" s="168" t="s">
        <v>759</v>
      </c>
      <c r="C25" s="1369"/>
      <c r="D25" s="1369"/>
      <c r="E25" s="261" t="s">
        <v>753</v>
      </c>
      <c r="F25" s="92"/>
      <c r="G25" s="92"/>
      <c r="H25" s="92"/>
      <c r="I25" s="92"/>
    </row>
    <row r="26" spans="2:9" x14ac:dyDescent="0.25">
      <c r="B26" s="168">
        <v>15</v>
      </c>
      <c r="C26" s="1369"/>
      <c r="D26" s="1369"/>
      <c r="E26" s="258" t="s">
        <v>750</v>
      </c>
      <c r="F26" s="92"/>
      <c r="G26" s="92"/>
      <c r="H26" s="92"/>
      <c r="I26" s="92"/>
    </row>
    <row r="27" spans="2:9" x14ac:dyDescent="0.25">
      <c r="B27" s="168">
        <v>16</v>
      </c>
      <c r="C27" s="1369"/>
      <c r="D27" s="1369"/>
      <c r="E27" s="261" t="s">
        <v>753</v>
      </c>
      <c r="F27" s="92"/>
      <c r="G27" s="92"/>
      <c r="H27" s="92"/>
      <c r="I27" s="92"/>
    </row>
    <row r="28" spans="2:9" x14ac:dyDescent="0.25">
      <c r="B28" s="168">
        <v>17</v>
      </c>
      <c r="C28" s="1344" t="s">
        <v>760</v>
      </c>
      <c r="D28" s="1344"/>
      <c r="E28" s="1344"/>
      <c r="F28" s="678">
        <v>2</v>
      </c>
      <c r="G28" s="678">
        <v>8</v>
      </c>
      <c r="H28" s="678">
        <v>11</v>
      </c>
      <c r="I28" s="678">
        <v>16</v>
      </c>
    </row>
  </sheetData>
  <mergeCells count="4">
    <mergeCell ref="C5:E5"/>
    <mergeCell ref="C6:D15"/>
    <mergeCell ref="C16:D27"/>
    <mergeCell ref="C28:E28"/>
  </mergeCells>
  <pageMargins left="0.70866141732283472" right="0.70866141732283472" top="0.74803149606299213" bottom="0.74803149606299213" header="0.31496062992125984" footer="0.31496062992125984"/>
  <pageSetup paperSize="9" scale="58" fitToHeight="0" orientation="landscape" cellComments="asDisplayed" r:id="rId1"/>
  <headerFooter>
    <oddHeader>&amp;CDA
Bilag XXXIII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3BE1F-1432-45E3-917D-2F95B5A7D561}">
  <sheetPr>
    <tabColor theme="7" tint="0.59999389629810485"/>
    <pageSetUpPr fitToPage="1"/>
  </sheetPr>
  <dimension ref="B1:H30"/>
  <sheetViews>
    <sheetView showGridLines="0" zoomScaleNormal="100" workbookViewId="0"/>
  </sheetViews>
  <sheetFormatPr defaultColWidth="9.140625" defaultRowHeight="15" x14ac:dyDescent="0.25"/>
  <cols>
    <col min="1" max="1" width="9.140625" style="3"/>
    <col min="2" max="2" width="9.42578125" style="3" customWidth="1"/>
    <col min="3" max="3" width="43" style="3" customWidth="1"/>
    <col min="4" max="4" width="75.42578125" style="3" customWidth="1"/>
    <col min="5" max="5" width="24.42578125" style="3" customWidth="1"/>
    <col min="6" max="6" width="23.42578125" style="3" customWidth="1"/>
    <col min="7" max="7" width="21" style="3" customWidth="1"/>
    <col min="8" max="8" width="25" style="3" customWidth="1"/>
    <col min="9" max="9" width="25.42578125" style="3" customWidth="1"/>
    <col min="10" max="10" width="23.140625" style="3" customWidth="1"/>
    <col min="11" max="11" width="29.5703125" style="3" customWidth="1"/>
    <col min="12" max="12" width="22" style="3" customWidth="1"/>
    <col min="13" max="13" width="16.42578125" style="3" customWidth="1"/>
    <col min="14" max="14" width="14.85546875" style="3" customWidth="1"/>
    <col min="15" max="15" width="14.5703125" style="3" customWidth="1"/>
    <col min="16" max="16" width="31.5703125" style="3" customWidth="1"/>
    <col min="17" max="16384" width="9.140625" style="3"/>
  </cols>
  <sheetData>
    <row r="1" spans="2:8" x14ac:dyDescent="0.25">
      <c r="B1" s="417" t="s">
        <v>113</v>
      </c>
      <c r="C1" s="417" t="s">
        <v>5</v>
      </c>
    </row>
    <row r="2" spans="2:8" ht="18.75" x14ac:dyDescent="0.3">
      <c r="B2" s="658" t="s">
        <v>42</v>
      </c>
      <c r="C2" s="355"/>
      <c r="D2" s="355"/>
      <c r="E2" s="355"/>
      <c r="F2" s="355"/>
      <c r="G2" s="355"/>
      <c r="H2" s="355"/>
    </row>
    <row r="5" spans="2:8" x14ac:dyDescent="0.25">
      <c r="C5" s="4"/>
      <c r="E5" s="168" t="s">
        <v>114</v>
      </c>
      <c r="F5" s="168" t="s">
        <v>115</v>
      </c>
      <c r="G5" s="168" t="s">
        <v>116</v>
      </c>
      <c r="H5" s="168" t="s">
        <v>127</v>
      </c>
    </row>
    <row r="6" spans="2:8" ht="30" x14ac:dyDescent="0.25">
      <c r="C6" s="1378"/>
      <c r="D6" s="1379"/>
      <c r="E6" s="5" t="s">
        <v>736</v>
      </c>
      <c r="F6" s="5" t="s">
        <v>737</v>
      </c>
      <c r="G6" s="5" t="s">
        <v>738</v>
      </c>
      <c r="H6" s="5" t="s">
        <v>739</v>
      </c>
    </row>
    <row r="7" spans="2:8" x14ac:dyDescent="0.25">
      <c r="B7" s="168"/>
      <c r="C7" s="1375" t="s">
        <v>761</v>
      </c>
      <c r="D7" s="1376"/>
      <c r="E7" s="1376"/>
      <c r="F7" s="1376"/>
      <c r="G7" s="1376"/>
      <c r="H7" s="1377"/>
    </row>
    <row r="8" spans="2:8" x14ac:dyDescent="0.25">
      <c r="B8" s="168">
        <v>1</v>
      </c>
      <c r="C8" s="1373" t="s">
        <v>762</v>
      </c>
      <c r="D8" s="1374"/>
      <c r="E8" s="92">
        <v>0</v>
      </c>
      <c r="F8" s="92">
        <v>0</v>
      </c>
      <c r="G8" s="92">
        <v>0</v>
      </c>
      <c r="H8" s="92">
        <v>0</v>
      </c>
    </row>
    <row r="9" spans="2:8" x14ac:dyDescent="0.25">
      <c r="B9" s="168">
        <v>2</v>
      </c>
      <c r="C9" s="1373" t="s">
        <v>763</v>
      </c>
      <c r="D9" s="1374"/>
      <c r="E9" s="92">
        <v>0</v>
      </c>
      <c r="F9" s="92">
        <v>0</v>
      </c>
      <c r="G9" s="92">
        <v>0</v>
      </c>
      <c r="H9" s="92">
        <v>0</v>
      </c>
    </row>
    <row r="10" spans="2:8" x14ac:dyDescent="0.25">
      <c r="B10" s="168">
        <v>3</v>
      </c>
      <c r="C10" s="1370" t="s">
        <v>764</v>
      </c>
      <c r="D10" s="1371"/>
      <c r="E10" s="262">
        <v>0</v>
      </c>
      <c r="F10" s="235">
        <v>0</v>
      </c>
      <c r="G10" s="235">
        <v>0</v>
      </c>
      <c r="H10" s="92">
        <v>0</v>
      </c>
    </row>
    <row r="11" spans="2:8" x14ac:dyDescent="0.25">
      <c r="B11" s="168"/>
      <c r="C11" s="1375" t="s">
        <v>765</v>
      </c>
      <c r="D11" s="1376"/>
      <c r="E11" s="1376"/>
      <c r="F11" s="1376"/>
      <c r="G11" s="1376"/>
      <c r="H11" s="1377"/>
    </row>
    <row r="12" spans="2:8" x14ac:dyDescent="0.25">
      <c r="B12" s="168">
        <v>4</v>
      </c>
      <c r="C12" s="1373" t="s">
        <v>766</v>
      </c>
      <c r="D12" s="1374"/>
      <c r="E12" s="92">
        <v>0</v>
      </c>
      <c r="F12" s="92">
        <v>0</v>
      </c>
      <c r="G12" s="92">
        <v>0</v>
      </c>
      <c r="H12" s="92">
        <v>0</v>
      </c>
    </row>
    <row r="13" spans="2:8" x14ac:dyDescent="0.25">
      <c r="B13" s="168">
        <v>5</v>
      </c>
      <c r="C13" s="1373" t="s">
        <v>767</v>
      </c>
      <c r="D13" s="1374"/>
      <c r="E13" s="92">
        <v>0</v>
      </c>
      <c r="F13" s="92">
        <v>0</v>
      </c>
      <c r="G13" s="92">
        <v>0</v>
      </c>
      <c r="H13" s="92">
        <v>0</v>
      </c>
    </row>
    <row r="14" spans="2:8" x14ac:dyDescent="0.25">
      <c r="B14" s="168"/>
      <c r="C14" s="1375" t="s">
        <v>768</v>
      </c>
      <c r="D14" s="1376"/>
      <c r="E14" s="1376"/>
      <c r="F14" s="1376"/>
      <c r="G14" s="1376"/>
      <c r="H14" s="1377"/>
    </row>
    <row r="15" spans="2:8" x14ac:dyDescent="0.25">
      <c r="B15" s="168">
        <v>6</v>
      </c>
      <c r="C15" s="1373" t="s">
        <v>769</v>
      </c>
      <c r="D15" s="1374"/>
      <c r="E15" s="92">
        <v>0</v>
      </c>
      <c r="F15" s="92">
        <v>0</v>
      </c>
      <c r="G15" s="92">
        <v>0</v>
      </c>
      <c r="H15" s="92">
        <v>0</v>
      </c>
    </row>
    <row r="16" spans="2:8" x14ac:dyDescent="0.25">
      <c r="B16" s="168">
        <v>7</v>
      </c>
      <c r="C16" s="1373" t="s">
        <v>770</v>
      </c>
      <c r="D16" s="1374"/>
      <c r="E16" s="92">
        <v>0</v>
      </c>
      <c r="F16" s="92">
        <v>0</v>
      </c>
      <c r="G16" s="92">
        <v>0</v>
      </c>
      <c r="H16" s="92">
        <v>0</v>
      </c>
    </row>
    <row r="17" spans="2:8" x14ac:dyDescent="0.25">
      <c r="B17" s="168">
        <v>8</v>
      </c>
      <c r="C17" s="1370" t="s">
        <v>771</v>
      </c>
      <c r="D17" s="1371"/>
      <c r="E17" s="92">
        <v>0</v>
      </c>
      <c r="F17" s="92">
        <v>0</v>
      </c>
      <c r="G17" s="92">
        <v>0</v>
      </c>
      <c r="H17" s="92">
        <v>0</v>
      </c>
    </row>
    <row r="18" spans="2:8" ht="15" customHeight="1" x14ac:dyDescent="0.25">
      <c r="B18" s="168">
        <v>9</v>
      </c>
      <c r="C18" s="1370" t="s">
        <v>772</v>
      </c>
      <c r="D18" s="1371"/>
      <c r="E18" s="92">
        <v>0</v>
      </c>
      <c r="F18" s="92">
        <v>0</v>
      </c>
      <c r="G18" s="92">
        <v>0</v>
      </c>
      <c r="H18" s="92">
        <v>0</v>
      </c>
    </row>
    <row r="19" spans="2:8" ht="15" customHeight="1" x14ac:dyDescent="0.25">
      <c r="B19" s="168">
        <v>10</v>
      </c>
      <c r="C19" s="1370" t="s">
        <v>773</v>
      </c>
      <c r="D19" s="1371"/>
      <c r="E19" s="92">
        <v>0</v>
      </c>
      <c r="F19" s="92">
        <v>0</v>
      </c>
      <c r="G19" s="92">
        <v>0</v>
      </c>
      <c r="H19" s="92">
        <v>0</v>
      </c>
    </row>
    <row r="20" spans="2:8" x14ac:dyDescent="0.25">
      <c r="B20" s="168">
        <v>11</v>
      </c>
      <c r="C20" s="1370" t="s">
        <v>774</v>
      </c>
      <c r="D20" s="1371"/>
      <c r="E20" s="92">
        <v>0</v>
      </c>
      <c r="F20" s="92">
        <v>0</v>
      </c>
      <c r="G20" s="92">
        <v>0</v>
      </c>
      <c r="H20" s="92">
        <v>0</v>
      </c>
    </row>
    <row r="26" spans="2:8" x14ac:dyDescent="0.25">
      <c r="C26" s="1372"/>
      <c r="D26" s="1372"/>
      <c r="E26" s="1372"/>
      <c r="F26" s="1372"/>
      <c r="G26" s="1372"/>
      <c r="H26" s="1372"/>
    </row>
    <row r="30" spans="2:8" ht="29.25" customHeight="1" x14ac:dyDescent="0.25"/>
  </sheetData>
  <mergeCells count="16">
    <mergeCell ref="C11:H11"/>
    <mergeCell ref="C6:D6"/>
    <mergeCell ref="C7:H7"/>
    <mergeCell ref="C8:D8"/>
    <mergeCell ref="C9:D9"/>
    <mergeCell ref="C10:D10"/>
    <mergeCell ref="C18:D18"/>
    <mergeCell ref="C19:D19"/>
    <mergeCell ref="C20:D20"/>
    <mergeCell ref="C26:H26"/>
    <mergeCell ref="C12:D12"/>
    <mergeCell ref="C13:D13"/>
    <mergeCell ref="C14:H14"/>
    <mergeCell ref="C15:D15"/>
    <mergeCell ref="C16:D16"/>
    <mergeCell ref="C17:D17"/>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&amp;CDA
Bilag XXXIII</oddHeader>
    <oddFooter>&amp;C&amp;P</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16AEF-0D78-4ADD-B3D4-C913B1C09B9F}">
  <sheetPr>
    <tabColor theme="7" tint="0.59999389629810485"/>
    <pageSetUpPr fitToPage="1"/>
  </sheetPr>
  <dimension ref="A1:X31"/>
  <sheetViews>
    <sheetView showGridLines="0" topLeftCell="A2" zoomScaleNormal="100" zoomScalePageLayoutView="80" workbookViewId="0">
      <selection activeCell="B1" sqref="B1:C1"/>
    </sheetView>
  </sheetViews>
  <sheetFormatPr defaultColWidth="9.140625" defaultRowHeight="15" x14ac:dyDescent="0.25"/>
  <cols>
    <col min="1" max="1" width="9.140625" style="3"/>
    <col min="2" max="2" width="70" style="3" customWidth="1"/>
    <col min="3" max="7" width="20" style="3" customWidth="1"/>
    <col min="8" max="8" width="20" style="263" customWidth="1"/>
    <col min="9" max="9" width="20" style="3" customWidth="1"/>
    <col min="10" max="10" width="22.140625" style="3" customWidth="1"/>
    <col min="11" max="11" width="9.140625" style="3"/>
    <col min="12" max="12" width="255.5703125" style="3" bestFit="1" customWidth="1"/>
    <col min="13" max="16384" width="9.140625" style="3"/>
  </cols>
  <sheetData>
    <row r="1" spans="1:24" x14ac:dyDescent="0.25">
      <c r="B1" s="277" t="s">
        <v>113</v>
      </c>
      <c r="C1" s="277" t="s">
        <v>185</v>
      </c>
    </row>
    <row r="2" spans="1:24" x14ac:dyDescent="0.25">
      <c r="B2" s="354" t="s">
        <v>775</v>
      </c>
      <c r="C2" s="355"/>
      <c r="D2" s="355"/>
      <c r="E2" s="355"/>
      <c r="F2" s="355"/>
      <c r="G2" s="355"/>
      <c r="H2" s="356"/>
      <c r="I2" s="355"/>
      <c r="J2" s="355"/>
    </row>
    <row r="3" spans="1:24" x14ac:dyDescent="0.25">
      <c r="B3" s="264"/>
      <c r="C3" s="264"/>
      <c r="D3" s="264"/>
      <c r="E3" s="264"/>
      <c r="F3" s="264"/>
      <c r="G3" s="264"/>
      <c r="H3" s="265"/>
      <c r="I3" s="264"/>
    </row>
    <row r="4" spans="1:24" x14ac:dyDescent="0.25">
      <c r="D4" s="264"/>
      <c r="E4" s="264"/>
      <c r="F4" s="264"/>
      <c r="G4" s="264"/>
      <c r="H4" s="265"/>
    </row>
    <row r="5" spans="1:24" x14ac:dyDescent="0.25">
      <c r="C5" s="168" t="s">
        <v>114</v>
      </c>
      <c r="D5" s="168" t="s">
        <v>115</v>
      </c>
      <c r="E5" s="168" t="s">
        <v>116</v>
      </c>
      <c r="F5" s="168" t="s">
        <v>127</v>
      </c>
      <c r="G5" s="168" t="s">
        <v>128</v>
      </c>
      <c r="H5" s="168" t="s">
        <v>129</v>
      </c>
      <c r="I5" s="168" t="s">
        <v>776</v>
      </c>
      <c r="J5" s="168" t="s">
        <v>777</v>
      </c>
    </row>
    <row r="6" spans="1:24" ht="165" x14ac:dyDescent="0.25">
      <c r="B6" s="221" t="s">
        <v>778</v>
      </c>
      <c r="C6" s="266" t="s">
        <v>779</v>
      </c>
      <c r="D6" s="266" t="s">
        <v>780</v>
      </c>
      <c r="E6" s="266" t="s">
        <v>781</v>
      </c>
      <c r="F6" s="266" t="s">
        <v>782</v>
      </c>
      <c r="G6" s="266" t="s">
        <v>783</v>
      </c>
      <c r="H6" s="266" t="s">
        <v>784</v>
      </c>
      <c r="I6" s="266" t="s">
        <v>785</v>
      </c>
      <c r="J6" s="266" t="s">
        <v>786</v>
      </c>
      <c r="L6" s="267"/>
      <c r="M6" s="268"/>
      <c r="N6" s="268"/>
      <c r="O6" s="268"/>
      <c r="P6" s="268"/>
      <c r="Q6" s="268"/>
      <c r="R6" s="268"/>
      <c r="S6" s="268"/>
      <c r="T6" s="268"/>
      <c r="U6" s="268"/>
      <c r="V6" s="268"/>
      <c r="W6" s="268"/>
      <c r="X6" s="268"/>
    </row>
    <row r="7" spans="1:24" x14ac:dyDescent="0.25">
      <c r="A7" s="168">
        <v>1</v>
      </c>
      <c r="B7" s="148" t="s">
        <v>736</v>
      </c>
      <c r="C7" s="92"/>
      <c r="D7" s="92"/>
      <c r="E7" s="92"/>
      <c r="F7" s="92"/>
      <c r="G7" s="92"/>
      <c r="H7" s="269"/>
      <c r="I7" s="92"/>
      <c r="J7" s="92"/>
    </row>
    <row r="8" spans="1:24" x14ac:dyDescent="0.25">
      <c r="A8" s="168">
        <v>2</v>
      </c>
      <c r="B8" s="260" t="s">
        <v>787</v>
      </c>
      <c r="C8" s="92"/>
      <c r="D8" s="92"/>
      <c r="E8" s="92"/>
      <c r="F8" s="92"/>
      <c r="G8" s="92"/>
      <c r="H8" s="269"/>
      <c r="I8" s="92"/>
      <c r="J8" s="92"/>
    </row>
    <row r="9" spans="1:24" ht="30" x14ac:dyDescent="0.25">
      <c r="A9" s="168">
        <v>3</v>
      </c>
      <c r="B9" s="260" t="s">
        <v>788</v>
      </c>
      <c r="C9" s="92"/>
      <c r="D9" s="92"/>
      <c r="E9" s="92"/>
      <c r="F9" s="92"/>
      <c r="G9" s="92"/>
      <c r="H9" s="269"/>
      <c r="I9" s="92"/>
      <c r="J9" s="92"/>
    </row>
    <row r="10" spans="1:24" x14ac:dyDescent="0.25">
      <c r="A10" s="168">
        <v>4</v>
      </c>
      <c r="B10" s="260" t="s">
        <v>789</v>
      </c>
      <c r="C10" s="92"/>
      <c r="D10" s="92"/>
      <c r="E10" s="92"/>
      <c r="F10" s="92"/>
      <c r="G10" s="92"/>
      <c r="H10" s="269"/>
      <c r="I10" s="92"/>
      <c r="J10" s="92"/>
    </row>
    <row r="11" spans="1:24" x14ac:dyDescent="0.25">
      <c r="A11" s="168">
        <v>5</v>
      </c>
      <c r="B11" s="260" t="s">
        <v>790</v>
      </c>
      <c r="C11" s="92"/>
      <c r="D11" s="92"/>
      <c r="E11" s="92"/>
      <c r="F11" s="92"/>
      <c r="G11" s="92"/>
      <c r="H11" s="269"/>
      <c r="I11" s="92"/>
      <c r="J11" s="92"/>
    </row>
    <row r="12" spans="1:24" x14ac:dyDescent="0.25">
      <c r="A12" s="168">
        <v>6</v>
      </c>
      <c r="B12" s="260" t="s">
        <v>791</v>
      </c>
      <c r="C12" s="92"/>
      <c r="D12" s="92"/>
      <c r="E12" s="92"/>
      <c r="F12" s="92"/>
      <c r="G12" s="92"/>
      <c r="H12" s="269"/>
      <c r="I12" s="92"/>
      <c r="J12" s="92"/>
    </row>
    <row r="13" spans="1:24" x14ac:dyDescent="0.25">
      <c r="A13" s="1">
        <v>7</v>
      </c>
      <c r="B13" s="148" t="s">
        <v>792</v>
      </c>
      <c r="C13" s="92"/>
      <c r="D13" s="92"/>
      <c r="E13" s="92"/>
      <c r="F13" s="92"/>
      <c r="G13" s="92"/>
      <c r="H13" s="269"/>
      <c r="I13" s="92"/>
      <c r="J13" s="92"/>
    </row>
    <row r="14" spans="1:24" x14ac:dyDescent="0.25">
      <c r="A14" s="1">
        <v>8</v>
      </c>
      <c r="B14" s="260" t="s">
        <v>787</v>
      </c>
      <c r="C14" s="92"/>
      <c r="D14" s="92"/>
      <c r="E14" s="92"/>
      <c r="F14" s="92"/>
      <c r="G14" s="92"/>
      <c r="H14" s="269"/>
      <c r="I14" s="92"/>
      <c r="J14" s="92"/>
    </row>
    <row r="15" spans="1:24" ht="30" x14ac:dyDescent="0.25">
      <c r="A15" s="1">
        <v>9</v>
      </c>
      <c r="B15" s="260" t="s">
        <v>788</v>
      </c>
      <c r="C15" s="92"/>
      <c r="D15" s="92"/>
      <c r="E15" s="92"/>
      <c r="F15" s="92"/>
      <c r="G15" s="92"/>
      <c r="H15" s="269"/>
      <c r="I15" s="92"/>
      <c r="J15" s="92"/>
    </row>
    <row r="16" spans="1:24" x14ac:dyDescent="0.25">
      <c r="A16" s="1">
        <v>10</v>
      </c>
      <c r="B16" s="260" t="s">
        <v>789</v>
      </c>
      <c r="C16" s="92"/>
      <c r="D16" s="92"/>
      <c r="E16" s="92"/>
      <c r="F16" s="92"/>
      <c r="G16" s="92"/>
      <c r="H16" s="269"/>
      <c r="I16" s="92"/>
      <c r="J16" s="92"/>
    </row>
    <row r="17" spans="1:12" x14ac:dyDescent="0.25">
      <c r="A17" s="1">
        <v>11</v>
      </c>
      <c r="B17" s="260" t="s">
        <v>790</v>
      </c>
      <c r="C17" s="92"/>
      <c r="D17" s="92"/>
      <c r="E17" s="92"/>
      <c r="F17" s="92"/>
      <c r="G17" s="92"/>
      <c r="H17" s="269"/>
      <c r="I17" s="92"/>
      <c r="J17" s="92"/>
    </row>
    <row r="18" spans="1:12" x14ac:dyDescent="0.25">
      <c r="A18" s="1">
        <v>12</v>
      </c>
      <c r="B18" s="260" t="s">
        <v>791</v>
      </c>
      <c r="C18" s="92"/>
      <c r="D18" s="92"/>
      <c r="E18" s="92"/>
      <c r="F18" s="92"/>
      <c r="G18" s="92"/>
      <c r="H18" s="269"/>
      <c r="I18" s="92"/>
      <c r="J18" s="92"/>
    </row>
    <row r="19" spans="1:12" x14ac:dyDescent="0.25">
      <c r="A19" s="1">
        <v>13</v>
      </c>
      <c r="B19" s="3" t="s">
        <v>738</v>
      </c>
      <c r="C19" s="92"/>
      <c r="D19" s="92"/>
      <c r="E19" s="92"/>
      <c r="F19" s="92"/>
      <c r="G19" s="92"/>
      <c r="H19" s="269"/>
      <c r="I19" s="92"/>
      <c r="J19" s="92"/>
    </row>
    <row r="20" spans="1:12" x14ac:dyDescent="0.25">
      <c r="A20" s="1">
        <v>14</v>
      </c>
      <c r="B20" s="260" t="s">
        <v>787</v>
      </c>
      <c r="C20" s="92"/>
      <c r="D20" s="92"/>
      <c r="E20" s="92"/>
      <c r="F20" s="92"/>
      <c r="G20" s="92"/>
      <c r="H20" s="269"/>
      <c r="I20" s="92"/>
      <c r="J20" s="92"/>
    </row>
    <row r="21" spans="1:12" ht="30" x14ac:dyDescent="0.25">
      <c r="A21" s="1">
        <v>15</v>
      </c>
      <c r="B21" s="260" t="s">
        <v>788</v>
      </c>
      <c r="C21" s="92"/>
      <c r="D21" s="92"/>
      <c r="E21" s="92"/>
      <c r="F21" s="92"/>
      <c r="G21" s="92"/>
      <c r="H21" s="269"/>
      <c r="I21" s="92"/>
      <c r="J21" s="92"/>
    </row>
    <row r="22" spans="1:12" x14ac:dyDescent="0.25">
      <c r="A22" s="1">
        <v>16</v>
      </c>
      <c r="B22" s="260" t="s">
        <v>789</v>
      </c>
      <c r="C22" s="92"/>
      <c r="D22" s="92"/>
      <c r="E22" s="92"/>
      <c r="F22" s="92"/>
      <c r="G22" s="92"/>
      <c r="H22" s="269"/>
      <c r="I22" s="92"/>
      <c r="J22" s="92"/>
    </row>
    <row r="23" spans="1:12" x14ac:dyDescent="0.25">
      <c r="A23" s="1">
        <v>17</v>
      </c>
      <c r="B23" s="260" t="s">
        <v>790</v>
      </c>
      <c r="C23" s="92"/>
      <c r="D23" s="92"/>
      <c r="E23" s="92"/>
      <c r="F23" s="92"/>
      <c r="G23" s="92"/>
      <c r="H23" s="269"/>
      <c r="I23" s="92"/>
      <c r="J23" s="92"/>
    </row>
    <row r="24" spans="1:12" x14ac:dyDescent="0.25">
      <c r="A24" s="1">
        <v>18</v>
      </c>
      <c r="B24" s="260" t="s">
        <v>791</v>
      </c>
      <c r="C24" s="92"/>
      <c r="D24" s="92"/>
      <c r="E24" s="92"/>
      <c r="F24" s="92"/>
      <c r="G24" s="92"/>
      <c r="H24" s="269"/>
      <c r="I24" s="92"/>
      <c r="J24" s="92"/>
    </row>
    <row r="25" spans="1:12" x14ac:dyDescent="0.25">
      <c r="A25" s="1">
        <v>19</v>
      </c>
      <c r="B25" s="231" t="s">
        <v>739</v>
      </c>
      <c r="C25" s="92"/>
      <c r="D25" s="92"/>
      <c r="E25" s="92"/>
      <c r="F25" s="92"/>
      <c r="G25" s="92"/>
      <c r="H25" s="269"/>
      <c r="I25" s="92"/>
      <c r="J25" s="92"/>
    </row>
    <row r="26" spans="1:12" x14ac:dyDescent="0.25">
      <c r="A26" s="1">
        <v>20</v>
      </c>
      <c r="B26" s="260" t="s">
        <v>787</v>
      </c>
      <c r="C26" s="92"/>
      <c r="D26" s="92"/>
      <c r="E26" s="92"/>
      <c r="F26" s="92"/>
      <c r="G26" s="92"/>
      <c r="H26" s="269"/>
      <c r="I26" s="92"/>
      <c r="J26" s="92"/>
      <c r="L26" s="268"/>
    </row>
    <row r="27" spans="1:12" ht="30" x14ac:dyDescent="0.25">
      <c r="A27" s="1">
        <v>21</v>
      </c>
      <c r="B27" s="260" t="s">
        <v>788</v>
      </c>
      <c r="C27" s="92"/>
      <c r="D27" s="92"/>
      <c r="E27" s="92"/>
      <c r="F27" s="92"/>
      <c r="G27" s="92"/>
      <c r="H27" s="269"/>
      <c r="I27" s="92"/>
      <c r="J27" s="92"/>
    </row>
    <row r="28" spans="1:12" x14ac:dyDescent="0.25">
      <c r="A28" s="1">
        <v>22</v>
      </c>
      <c r="B28" s="260" t="s">
        <v>789</v>
      </c>
      <c r="C28" s="92"/>
      <c r="D28" s="92"/>
      <c r="E28" s="92"/>
      <c r="F28" s="92"/>
      <c r="G28" s="92"/>
      <c r="H28" s="269"/>
      <c r="I28" s="92"/>
      <c r="J28" s="92"/>
    </row>
    <row r="29" spans="1:12" x14ac:dyDescent="0.25">
      <c r="A29" s="1">
        <v>23</v>
      </c>
      <c r="B29" s="260" t="s">
        <v>790</v>
      </c>
      <c r="C29" s="92"/>
      <c r="D29" s="92"/>
      <c r="E29" s="92"/>
      <c r="F29" s="92"/>
      <c r="G29" s="92"/>
      <c r="H29" s="269"/>
      <c r="I29" s="92"/>
      <c r="J29" s="92"/>
    </row>
    <row r="30" spans="1:12" x14ac:dyDescent="0.25">
      <c r="A30" s="1">
        <v>24</v>
      </c>
      <c r="B30" s="260" t="s">
        <v>791</v>
      </c>
      <c r="C30" s="92"/>
      <c r="D30" s="92"/>
      <c r="E30" s="92"/>
      <c r="F30" s="92"/>
      <c r="G30" s="92"/>
      <c r="H30" s="269"/>
      <c r="I30" s="92"/>
      <c r="J30" s="92"/>
    </row>
    <row r="31" spans="1:12" x14ac:dyDescent="0.25">
      <c r="A31" s="1">
        <v>25</v>
      </c>
      <c r="B31" s="138" t="s">
        <v>793</v>
      </c>
      <c r="C31" s="92"/>
      <c r="D31" s="92"/>
      <c r="E31" s="92"/>
      <c r="F31" s="92"/>
      <c r="G31" s="92"/>
      <c r="H31" s="269"/>
      <c r="I31" s="92"/>
      <c r="J31" s="92"/>
    </row>
  </sheetData>
  <pageMargins left="0.70866141732283472" right="0.70866141732283472" top="0.74803149606299213" bottom="0.74803149606299213" header="0.31496062992125984" footer="0.31496062992125984"/>
  <pageSetup paperSize="9" scale="54" fitToHeight="0" orientation="landscape" cellComments="asDisplayed" r:id="rId1"/>
  <headerFooter>
    <oddHeader>&amp;CDA
Bilag XXXIII</oddHeader>
    <oddFooter>&amp;C&amp;P</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5CE42-E184-4AF6-9C80-A0E6DEED55BD}">
  <sheetPr>
    <tabColor theme="7" tint="0.59999389629810485"/>
  </sheetPr>
  <dimension ref="B1:D20"/>
  <sheetViews>
    <sheetView showGridLines="0" zoomScaleNormal="100" workbookViewId="0">
      <selection activeCell="B1" sqref="B1:C1"/>
    </sheetView>
  </sheetViews>
  <sheetFormatPr defaultColWidth="9.140625" defaultRowHeight="15" x14ac:dyDescent="0.25"/>
  <cols>
    <col min="2" max="2" width="10.42578125" customWidth="1"/>
    <col min="3" max="3" width="42.42578125" customWidth="1"/>
    <col min="4" max="4" width="48.140625" customWidth="1"/>
    <col min="8" max="8" width="42.42578125" customWidth="1"/>
    <col min="9" max="9" width="48.140625" customWidth="1"/>
  </cols>
  <sheetData>
    <row r="1" spans="2:4" x14ac:dyDescent="0.25">
      <c r="B1" s="277" t="s">
        <v>113</v>
      </c>
      <c r="C1" s="277" t="s">
        <v>185</v>
      </c>
    </row>
    <row r="2" spans="2:4" ht="33.75" customHeight="1" x14ac:dyDescent="0.25">
      <c r="B2" s="357" t="s">
        <v>794</v>
      </c>
      <c r="C2" s="353"/>
      <c r="D2" s="353"/>
    </row>
    <row r="3" spans="2:4" ht="18" customHeight="1" x14ac:dyDescent="0.25">
      <c r="D3" s="1" t="s">
        <v>114</v>
      </c>
    </row>
    <row r="4" spans="2:4" ht="30" x14ac:dyDescent="0.25">
      <c r="C4" s="1" t="s">
        <v>795</v>
      </c>
      <c r="D4" s="270" t="s">
        <v>796</v>
      </c>
    </row>
    <row r="5" spans="2:4" x14ac:dyDescent="0.25">
      <c r="B5" s="1">
        <v>1</v>
      </c>
      <c r="C5" s="271" t="s">
        <v>797</v>
      </c>
      <c r="D5" s="11"/>
    </row>
    <row r="6" spans="2:4" x14ac:dyDescent="0.25">
      <c r="B6" s="1">
        <v>2</v>
      </c>
      <c r="C6" s="271" t="s">
        <v>798</v>
      </c>
      <c r="D6" s="11"/>
    </row>
    <row r="7" spans="2:4" x14ac:dyDescent="0.25">
      <c r="B7" s="1">
        <v>3</v>
      </c>
      <c r="C7" s="271" t="s">
        <v>799</v>
      </c>
      <c r="D7" s="11"/>
    </row>
    <row r="8" spans="2:4" x14ac:dyDescent="0.25">
      <c r="B8" s="1">
        <v>4</v>
      </c>
      <c r="C8" s="271" t="s">
        <v>800</v>
      </c>
      <c r="D8" s="11"/>
    </row>
    <row r="9" spans="2:4" x14ac:dyDescent="0.25">
      <c r="B9" s="1">
        <v>5</v>
      </c>
      <c r="C9" s="271" t="s">
        <v>801</v>
      </c>
      <c r="D9" s="11"/>
    </row>
    <row r="10" spans="2:4" x14ac:dyDescent="0.25">
      <c r="B10" s="1">
        <v>6</v>
      </c>
      <c r="C10" s="271" t="s">
        <v>802</v>
      </c>
      <c r="D10" s="11"/>
    </row>
    <row r="11" spans="2:4" x14ac:dyDescent="0.25">
      <c r="B11" s="1">
        <v>7</v>
      </c>
      <c r="C11" s="271" t="s">
        <v>803</v>
      </c>
      <c r="D11" s="11"/>
    </row>
    <row r="12" spans="2:4" x14ac:dyDescent="0.25">
      <c r="B12" s="1">
        <v>8</v>
      </c>
      <c r="C12" s="271" t="s">
        <v>804</v>
      </c>
      <c r="D12" s="11"/>
    </row>
    <row r="13" spans="2:4" x14ac:dyDescent="0.25">
      <c r="B13" s="1">
        <v>9</v>
      </c>
      <c r="C13" s="271" t="s">
        <v>805</v>
      </c>
      <c r="D13" s="11"/>
    </row>
    <row r="14" spans="2:4" x14ac:dyDescent="0.25">
      <c r="B14" s="1">
        <v>10</v>
      </c>
      <c r="C14" s="271" t="s">
        <v>806</v>
      </c>
      <c r="D14" s="11"/>
    </row>
    <row r="15" spans="2:4" x14ac:dyDescent="0.25">
      <c r="B15" s="1">
        <v>11</v>
      </c>
      <c r="C15" s="271" t="s">
        <v>807</v>
      </c>
      <c r="D15" s="11"/>
    </row>
    <row r="16" spans="2:4" ht="30" x14ac:dyDescent="0.25">
      <c r="B16" s="23" t="s">
        <v>606</v>
      </c>
      <c r="C16" s="231" t="s">
        <v>808</v>
      </c>
      <c r="D16" s="11"/>
    </row>
    <row r="20" spans="4:4" x14ac:dyDescent="0.25">
      <c r="D20" s="22"/>
    </row>
  </sheetData>
  <pageMargins left="0.70866141732283472" right="0.70866141732283472" top="0.74803149606299213" bottom="0.74803149606299213" header="0.31496062992125984" footer="0.31496062992125984"/>
  <pageSetup paperSize="9" orientation="landscape" r:id="rId1"/>
  <headerFooter>
    <oddHeader>&amp;CDA 
Bilag XXXIII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AE022-98A3-4EFE-9716-CCA61EA139D3}">
  <sheetPr>
    <tabColor theme="7" tint="0.59999389629810485"/>
  </sheetPr>
  <dimension ref="B1:M18"/>
  <sheetViews>
    <sheetView showGridLines="0" zoomScaleNormal="100" workbookViewId="0"/>
  </sheetViews>
  <sheetFormatPr defaultColWidth="9.140625" defaultRowHeight="15" x14ac:dyDescent="0.25"/>
  <cols>
    <col min="1" max="1" width="9.140625" style="3"/>
    <col min="2" max="2" width="9.28515625" style="3" customWidth="1"/>
    <col min="3" max="3" width="55.5703125" style="3" customWidth="1"/>
    <col min="4" max="4" width="23" style="3" bestFit="1" customWidth="1"/>
    <col min="5" max="5" width="23.42578125" style="3" customWidth="1"/>
    <col min="6" max="6" width="14.85546875" style="3" customWidth="1"/>
    <col min="7" max="7" width="27.7109375" style="3" customWidth="1"/>
    <col min="8" max="8" width="19.42578125" style="3" bestFit="1" customWidth="1"/>
    <col min="9" max="9" width="19.85546875" style="3" bestFit="1" customWidth="1"/>
    <col min="10" max="10" width="22.28515625" style="3" customWidth="1"/>
    <col min="11" max="11" width="18.28515625" style="3" customWidth="1"/>
    <col min="12" max="12" width="14.7109375" style="3" bestFit="1" customWidth="1"/>
    <col min="13" max="13" width="14.140625" style="3" customWidth="1"/>
    <col min="14" max="16384" width="9.140625" style="3"/>
  </cols>
  <sheetData>
    <row r="1" spans="2:13" x14ac:dyDescent="0.25">
      <c r="B1" s="417" t="s">
        <v>113</v>
      </c>
      <c r="C1" s="417" t="s">
        <v>5</v>
      </c>
    </row>
    <row r="2" spans="2:13" ht="18.75" x14ac:dyDescent="0.3">
      <c r="B2" s="658" t="s">
        <v>43</v>
      </c>
      <c r="C2" s="355"/>
      <c r="D2" s="355"/>
      <c r="E2" s="355"/>
      <c r="F2" s="355"/>
      <c r="G2" s="355"/>
      <c r="H2" s="355"/>
      <c r="I2" s="355"/>
      <c r="J2" s="355"/>
      <c r="K2" s="355"/>
      <c r="L2" s="355"/>
      <c r="M2" s="355"/>
    </row>
    <row r="3" spans="2:13" x14ac:dyDescent="0.25">
      <c r="C3" s="411"/>
      <c r="D3" s="411"/>
      <c r="E3" s="411"/>
      <c r="F3" s="411"/>
      <c r="G3" s="272"/>
      <c r="H3" s="272"/>
      <c r="I3" s="272"/>
      <c r="J3" s="272"/>
      <c r="K3" s="272"/>
      <c r="L3" s="272"/>
      <c r="M3" s="272"/>
    </row>
    <row r="4" spans="2:13" ht="15.75" thickBot="1" x14ac:dyDescent="0.3">
      <c r="D4" s="273" t="s">
        <v>809</v>
      </c>
      <c r="E4" s="273" t="s">
        <v>115</v>
      </c>
      <c r="F4" s="273" t="s">
        <v>116</v>
      </c>
      <c r="G4" s="273" t="s">
        <v>127</v>
      </c>
      <c r="H4" s="273" t="s">
        <v>128</v>
      </c>
      <c r="I4" s="273" t="s">
        <v>129</v>
      </c>
      <c r="J4" s="273" t="s">
        <v>130</v>
      </c>
      <c r="K4" s="273" t="s">
        <v>210</v>
      </c>
      <c r="L4" s="273" t="s">
        <v>328</v>
      </c>
      <c r="M4" s="273" t="s">
        <v>329</v>
      </c>
    </row>
    <row r="5" spans="2:13" ht="15" customHeight="1" x14ac:dyDescent="0.25">
      <c r="C5" s="467"/>
      <c r="D5" s="1380" t="s">
        <v>810</v>
      </c>
      <c r="E5" s="1381"/>
      <c r="F5" s="1382"/>
      <c r="G5" s="1383" t="s">
        <v>811</v>
      </c>
      <c r="H5" s="1384"/>
      <c r="I5" s="1384"/>
      <c r="J5" s="1384"/>
      <c r="K5" s="1384"/>
      <c r="L5" s="1385"/>
      <c r="M5" s="468"/>
    </row>
    <row r="6" spans="2:13" ht="45" x14ac:dyDescent="0.25">
      <c r="D6" s="469" t="s">
        <v>736</v>
      </c>
      <c r="E6" s="470" t="s">
        <v>792</v>
      </c>
      <c r="F6" s="471" t="s">
        <v>812</v>
      </c>
      <c r="G6" s="469" t="s">
        <v>813</v>
      </c>
      <c r="H6" s="470" t="s">
        <v>814</v>
      </c>
      <c r="I6" s="470" t="s">
        <v>815</v>
      </c>
      <c r="J6" s="470" t="s">
        <v>816</v>
      </c>
      <c r="K6" s="470" t="s">
        <v>817</v>
      </c>
      <c r="L6" s="471" t="s">
        <v>818</v>
      </c>
      <c r="M6" s="472" t="s">
        <v>548</v>
      </c>
    </row>
    <row r="7" spans="2:13" x14ac:dyDescent="0.25">
      <c r="B7" s="473">
        <v>1</v>
      </c>
      <c r="C7" s="274" t="s">
        <v>819</v>
      </c>
      <c r="D7" s="474"/>
      <c r="E7" s="474"/>
      <c r="F7" s="474"/>
      <c r="G7" s="474"/>
      <c r="H7" s="474"/>
      <c r="I7" s="474"/>
      <c r="J7" s="474"/>
      <c r="K7" s="474"/>
      <c r="L7" s="474"/>
      <c r="M7" s="475">
        <v>33</v>
      </c>
    </row>
    <row r="8" spans="2:13" x14ac:dyDescent="0.25">
      <c r="B8" s="473">
        <v>2</v>
      </c>
      <c r="C8" s="275" t="s">
        <v>820</v>
      </c>
      <c r="D8" s="476">
        <v>10</v>
      </c>
      <c r="E8" s="476">
        <v>2</v>
      </c>
      <c r="F8" s="476">
        <v>12</v>
      </c>
      <c r="G8" s="477"/>
      <c r="H8" s="477"/>
      <c r="I8" s="477"/>
      <c r="J8" s="477"/>
      <c r="K8" s="477"/>
      <c r="L8" s="478"/>
      <c r="M8" s="479"/>
    </row>
    <row r="9" spans="2:13" x14ac:dyDescent="0.25">
      <c r="B9" s="473">
        <v>3</v>
      </c>
      <c r="C9" s="276" t="s">
        <v>821</v>
      </c>
      <c r="D9" s="477"/>
      <c r="E9" s="477"/>
      <c r="F9" s="477"/>
      <c r="G9" s="480"/>
      <c r="H9" s="480">
        <v>1</v>
      </c>
      <c r="I9" s="480"/>
      <c r="J9" s="480">
        <v>5</v>
      </c>
      <c r="K9" s="480"/>
      <c r="L9" s="481"/>
      <c r="M9" s="479"/>
    </row>
    <row r="10" spans="2:13" x14ac:dyDescent="0.25">
      <c r="B10" s="473">
        <v>4</v>
      </c>
      <c r="C10" s="276" t="s">
        <v>822</v>
      </c>
      <c r="D10" s="477"/>
      <c r="E10" s="477"/>
      <c r="F10" s="477"/>
      <c r="G10" s="480">
        <v>4</v>
      </c>
      <c r="H10" s="480">
        <v>3</v>
      </c>
      <c r="I10" s="480"/>
      <c r="J10" s="480">
        <v>5</v>
      </c>
      <c r="K10" s="480">
        <v>3</v>
      </c>
      <c r="L10" s="482"/>
      <c r="M10" s="479"/>
    </row>
    <row r="11" spans="2:13" x14ac:dyDescent="0.25">
      <c r="B11" s="473">
        <v>5</v>
      </c>
      <c r="C11" s="274" t="s">
        <v>823</v>
      </c>
      <c r="D11" s="483">
        <v>2</v>
      </c>
      <c r="E11" s="484">
        <v>8</v>
      </c>
      <c r="F11" s="670">
        <v>10</v>
      </c>
      <c r="G11" s="671">
        <v>3</v>
      </c>
      <c r="H11" s="672">
        <v>6</v>
      </c>
      <c r="I11" s="480"/>
      <c r="J11" s="672">
        <v>15</v>
      </c>
      <c r="K11" s="671">
        <v>4</v>
      </c>
      <c r="L11" s="485"/>
      <c r="M11" s="479"/>
    </row>
    <row r="12" spans="2:13" x14ac:dyDescent="0.25">
      <c r="B12" s="473">
        <v>6</v>
      </c>
      <c r="C12" s="275" t="s">
        <v>824</v>
      </c>
      <c r="D12" s="486"/>
      <c r="E12" s="487"/>
      <c r="F12" s="488"/>
      <c r="G12" s="673"/>
      <c r="H12" s="674"/>
      <c r="I12" s="675"/>
      <c r="J12" s="674"/>
      <c r="K12" s="673"/>
      <c r="L12" s="489"/>
      <c r="M12" s="479"/>
    </row>
    <row r="13" spans="2:13" x14ac:dyDescent="0.25">
      <c r="B13" s="473">
        <v>7</v>
      </c>
      <c r="C13" s="276" t="s">
        <v>825</v>
      </c>
      <c r="D13" s="486">
        <v>2</v>
      </c>
      <c r="E13" s="486">
        <v>8</v>
      </c>
      <c r="F13" s="486">
        <v>10</v>
      </c>
      <c r="G13" s="674">
        <v>3</v>
      </c>
      <c r="H13" s="674">
        <v>6</v>
      </c>
      <c r="I13" s="674"/>
      <c r="J13" s="676">
        <v>15</v>
      </c>
      <c r="K13" s="676">
        <v>4</v>
      </c>
      <c r="L13" s="489"/>
      <c r="M13" s="479"/>
    </row>
    <row r="18" spans="11:11" x14ac:dyDescent="0.25">
      <c r="K18" s="390"/>
    </row>
  </sheetData>
  <mergeCells count="2">
    <mergeCell ref="D5:F5"/>
    <mergeCell ref="G5:L5"/>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&amp;CDA
Bilag XXXIII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3468D-81ED-44AF-B704-048577C08A8C}">
  <sheetPr>
    <tabColor theme="7" tint="0.39997558519241921"/>
  </sheetPr>
  <dimension ref="B1:K19"/>
  <sheetViews>
    <sheetView showGridLines="0" zoomScaleNormal="100" workbookViewId="0">
      <pane ySplit="1" topLeftCell="A2" activePane="bottomLeft" state="frozen"/>
      <selection pane="bottomLeft" activeCell="A2" sqref="A2"/>
    </sheetView>
  </sheetViews>
  <sheetFormatPr defaultColWidth="9.140625" defaultRowHeight="15" x14ac:dyDescent="0.25"/>
  <cols>
    <col min="1" max="1" width="9.140625" style="428"/>
    <col min="2" max="2" width="9.42578125" style="428" customWidth="1"/>
    <col min="3" max="3" width="47.140625" style="428" customWidth="1"/>
    <col min="4" max="8" width="17.85546875" style="428" customWidth="1"/>
    <col min="9" max="9" width="19.42578125" style="428" customWidth="1"/>
    <col min="10" max="11" width="17.85546875" style="428" customWidth="1"/>
    <col min="12" max="16384" width="9.140625" style="428"/>
  </cols>
  <sheetData>
    <row r="1" spans="2:11" x14ac:dyDescent="0.25">
      <c r="B1" s="417" t="s">
        <v>113</v>
      </c>
      <c r="C1" s="417" t="s">
        <v>5</v>
      </c>
    </row>
    <row r="2" spans="2:11" ht="20.25" customHeight="1" x14ac:dyDescent="0.25">
      <c r="B2" s="358" t="s">
        <v>44</v>
      </c>
      <c r="C2" s="418"/>
      <c r="D2" s="429"/>
      <c r="E2" s="429"/>
      <c r="F2" s="429"/>
      <c r="G2" s="429"/>
      <c r="H2" s="429"/>
      <c r="I2" s="429"/>
      <c r="J2" s="429"/>
      <c r="K2" s="429"/>
    </row>
    <row r="3" spans="2:11" ht="15.75" x14ac:dyDescent="0.25">
      <c r="B3" s="417"/>
      <c r="C3" s="430"/>
      <c r="D3" s="431"/>
      <c r="E3" s="431"/>
      <c r="F3" s="431"/>
      <c r="G3" s="431"/>
      <c r="H3" s="431"/>
      <c r="I3" s="431"/>
      <c r="J3" s="431"/>
      <c r="K3" s="417"/>
    </row>
    <row r="4" spans="2:11" ht="17.25" customHeight="1" x14ac:dyDescent="0.25">
      <c r="B4" s="417"/>
      <c r="C4" s="430"/>
      <c r="D4" s="431"/>
      <c r="E4" s="431"/>
      <c r="F4" s="431"/>
      <c r="G4" s="431"/>
      <c r="H4" s="431"/>
      <c r="I4" s="431"/>
      <c r="J4" s="431"/>
      <c r="K4" s="417"/>
    </row>
    <row r="5" spans="2:11" ht="27.75" customHeight="1" x14ac:dyDescent="0.25">
      <c r="B5" s="281"/>
      <c r="C5" s="280"/>
      <c r="D5" s="1386" t="s">
        <v>826</v>
      </c>
      <c r="E5" s="1387"/>
      <c r="F5" s="1388" t="s">
        <v>827</v>
      </c>
      <c r="G5" s="1389"/>
      <c r="H5" s="1386" t="s">
        <v>828</v>
      </c>
      <c r="I5" s="1387"/>
      <c r="J5" s="1388" t="s">
        <v>829</v>
      </c>
      <c r="K5" s="1389"/>
    </row>
    <row r="6" spans="2:11" ht="90" x14ac:dyDescent="0.25">
      <c r="B6" s="281"/>
      <c r="C6" s="281"/>
      <c r="D6" s="282"/>
      <c r="E6" s="283" t="s">
        <v>830</v>
      </c>
      <c r="F6" s="282"/>
      <c r="G6" s="283" t="s">
        <v>830</v>
      </c>
      <c r="H6" s="282"/>
      <c r="I6" s="283" t="s">
        <v>831</v>
      </c>
      <c r="J6" s="284"/>
      <c r="K6" s="283" t="s">
        <v>831</v>
      </c>
    </row>
    <row r="7" spans="2:11" x14ac:dyDescent="0.25">
      <c r="B7" s="281"/>
      <c r="C7" s="285"/>
      <c r="D7" s="24" t="s">
        <v>348</v>
      </c>
      <c r="E7" s="24" t="s">
        <v>376</v>
      </c>
      <c r="F7" s="24" t="s">
        <v>378</v>
      </c>
      <c r="G7" s="24" t="s">
        <v>380</v>
      </c>
      <c r="H7" s="24" t="s">
        <v>382</v>
      </c>
      <c r="I7" s="24" t="s">
        <v>386</v>
      </c>
      <c r="J7" s="24" t="s">
        <v>388</v>
      </c>
      <c r="K7" s="24" t="s">
        <v>390</v>
      </c>
    </row>
    <row r="8" spans="2:11" x14ac:dyDescent="0.25">
      <c r="B8" s="286" t="s">
        <v>348</v>
      </c>
      <c r="C8" s="287" t="s">
        <v>832</v>
      </c>
      <c r="D8" s="388">
        <v>183373.67369446799</v>
      </c>
      <c r="E8" s="388">
        <v>7881.1128390478998</v>
      </c>
      <c r="F8" s="288"/>
      <c r="G8" s="288"/>
      <c r="H8" s="388">
        <v>23178.503558382101</v>
      </c>
      <c r="I8" s="388">
        <v>23178.503558382101</v>
      </c>
      <c r="J8" s="289"/>
      <c r="K8" s="288"/>
    </row>
    <row r="9" spans="2:11" x14ac:dyDescent="0.25">
      <c r="B9" s="24" t="s">
        <v>376</v>
      </c>
      <c r="C9" s="290" t="s">
        <v>625</v>
      </c>
      <c r="D9" s="388"/>
      <c r="E9" s="388"/>
      <c r="F9" s="79"/>
      <c r="G9" s="79"/>
      <c r="H9" s="388">
        <v>46.479554669999999</v>
      </c>
      <c r="I9" s="388"/>
      <c r="J9" s="389">
        <v>46.479554669999999</v>
      </c>
      <c r="K9" s="79"/>
    </row>
    <row r="10" spans="2:11" x14ac:dyDescent="0.25">
      <c r="B10" s="24" t="s">
        <v>378</v>
      </c>
      <c r="C10" s="290" t="s">
        <v>389</v>
      </c>
      <c r="D10" s="388">
        <v>7881.1128390478998</v>
      </c>
      <c r="E10" s="388">
        <v>7881.1128390478998</v>
      </c>
      <c r="F10" s="388">
        <v>7881.1128390478998</v>
      </c>
      <c r="G10" s="388">
        <v>7881.1128390478998</v>
      </c>
      <c r="H10" s="388">
        <v>23132.0240037121</v>
      </c>
      <c r="I10" s="388">
        <v>23132.0240037121</v>
      </c>
      <c r="J10" s="388">
        <v>23132.0240037121</v>
      </c>
      <c r="K10" s="388">
        <v>23132.0240037121</v>
      </c>
    </row>
    <row r="11" spans="2:11" ht="30" x14ac:dyDescent="0.25">
      <c r="B11" s="24" t="s">
        <v>380</v>
      </c>
      <c r="C11" s="291" t="s">
        <v>833</v>
      </c>
      <c r="D11" s="388">
        <v>7881.1128390478998</v>
      </c>
      <c r="E11" s="388">
        <v>7881.1128390478998</v>
      </c>
      <c r="F11" s="79"/>
      <c r="G11" s="79"/>
      <c r="H11" s="388">
        <v>23132.0240037121</v>
      </c>
      <c r="I11" s="388">
        <v>23132.0240037121</v>
      </c>
      <c r="J11" s="79"/>
      <c r="K11" s="79"/>
    </row>
    <row r="12" spans="2:11" x14ac:dyDescent="0.25">
      <c r="B12" s="24" t="s">
        <v>382</v>
      </c>
      <c r="C12" s="291" t="s">
        <v>834</v>
      </c>
      <c r="D12" s="388"/>
      <c r="E12" s="388"/>
      <c r="F12" s="79"/>
      <c r="G12" s="79"/>
      <c r="H12" s="79"/>
      <c r="I12" s="79"/>
      <c r="J12" s="79"/>
      <c r="K12" s="79"/>
    </row>
    <row r="13" spans="2:11" ht="30" x14ac:dyDescent="0.25">
      <c r="B13" s="24" t="s">
        <v>384</v>
      </c>
      <c r="C13" s="291" t="s">
        <v>835</v>
      </c>
      <c r="D13" s="388"/>
      <c r="E13" s="388"/>
      <c r="F13" s="79"/>
      <c r="G13" s="79"/>
      <c r="H13" s="79"/>
      <c r="I13" s="79"/>
      <c r="J13" s="79"/>
      <c r="K13" s="79"/>
    </row>
    <row r="14" spans="2:11" x14ac:dyDescent="0.25">
      <c r="B14" s="24" t="s">
        <v>386</v>
      </c>
      <c r="C14" s="291" t="s">
        <v>836</v>
      </c>
      <c r="D14" s="388"/>
      <c r="E14" s="388"/>
      <c r="F14" s="79"/>
      <c r="G14" s="79"/>
      <c r="H14" s="79"/>
      <c r="I14" s="79"/>
      <c r="J14" s="79"/>
      <c r="K14" s="79"/>
    </row>
    <row r="15" spans="2:11" x14ac:dyDescent="0.25">
      <c r="B15" s="24" t="s">
        <v>388</v>
      </c>
      <c r="C15" s="291" t="s">
        <v>837</v>
      </c>
      <c r="D15" s="388"/>
      <c r="E15" s="388"/>
      <c r="F15" s="79"/>
      <c r="G15" s="79"/>
      <c r="H15" s="79"/>
      <c r="I15" s="79"/>
      <c r="J15" s="79"/>
      <c r="K15" s="79"/>
    </row>
    <row r="16" spans="2:11" x14ac:dyDescent="0.25">
      <c r="B16" s="24" t="s">
        <v>392</v>
      </c>
      <c r="C16" s="290" t="s">
        <v>152</v>
      </c>
      <c r="D16" s="388">
        <v>368.71079393000002</v>
      </c>
      <c r="E16" s="388"/>
      <c r="F16" s="292"/>
      <c r="G16" s="292"/>
      <c r="H16" s="79"/>
      <c r="I16" s="79"/>
      <c r="J16" s="293"/>
      <c r="K16" s="292"/>
    </row>
    <row r="19" spans="3:3" x14ac:dyDescent="0.25">
      <c r="C19"/>
    </row>
  </sheetData>
  <mergeCells count="4">
    <mergeCell ref="D5:E5"/>
    <mergeCell ref="F5:G5"/>
    <mergeCell ref="H5:I5"/>
    <mergeCell ref="J5:K5"/>
  </mergeCells>
  <conditionalFormatting sqref="D8:K16">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&amp;CDA
Bilag XXXV</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D5C4C-E480-40F3-98A6-07BDC8CCA5D4}">
  <sheetPr>
    <tabColor theme="7" tint="0.39997558519241921"/>
  </sheetPr>
  <dimension ref="A1:AI23"/>
  <sheetViews>
    <sheetView showGridLines="0" zoomScaleNormal="100" workbookViewId="0"/>
  </sheetViews>
  <sheetFormatPr defaultColWidth="8.85546875" defaultRowHeight="12.75" x14ac:dyDescent="0.25"/>
  <cols>
    <col min="1" max="1" width="5.85546875" style="277" customWidth="1"/>
    <col min="2" max="2" width="72" style="277" customWidth="1"/>
    <col min="3" max="7" width="17.85546875" style="277" customWidth="1"/>
    <col min="8" max="8" width="19.42578125" style="277" customWidth="1"/>
    <col min="9" max="10" width="17.85546875" style="277" customWidth="1"/>
    <col min="11" max="11" width="13.85546875" style="277" customWidth="1"/>
    <col min="12" max="16384" width="8.85546875" style="277"/>
  </cols>
  <sheetData>
    <row r="1" spans="1:35" x14ac:dyDescent="0.25">
      <c r="B1" s="277" t="s">
        <v>113</v>
      </c>
      <c r="C1" s="277" t="s">
        <v>185</v>
      </c>
    </row>
    <row r="2" spans="1:35" ht="18.75" x14ac:dyDescent="0.25">
      <c r="A2" s="294"/>
      <c r="B2" s="358" t="s">
        <v>838</v>
      </c>
      <c r="C2" s="359"/>
      <c r="D2" s="359"/>
      <c r="E2" s="359"/>
      <c r="F2" s="359"/>
      <c r="G2" s="360"/>
      <c r="H2" s="360"/>
      <c r="I2" s="360"/>
      <c r="J2" s="360"/>
      <c r="K2" s="360"/>
      <c r="L2" s="360"/>
      <c r="M2" s="360"/>
      <c r="N2" s="360"/>
      <c r="O2" s="360"/>
      <c r="P2" s="360"/>
      <c r="Q2" s="360"/>
      <c r="R2" s="360"/>
    </row>
    <row r="3" spans="1:35" ht="18.75" x14ac:dyDescent="0.25">
      <c r="A3" s="294"/>
      <c r="B3" s="296"/>
      <c r="C3" s="295"/>
      <c r="D3" s="295"/>
      <c r="E3" s="295"/>
      <c r="F3" s="295"/>
    </row>
    <row r="4" spans="1:35" s="278" customFormat="1" ht="15.75" x14ac:dyDescent="0.25">
      <c r="C4" s="279"/>
      <c r="D4" s="279"/>
      <c r="E4" s="279"/>
      <c r="F4" s="279"/>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row>
    <row r="5" spans="1:35" ht="15" x14ac:dyDescent="0.25">
      <c r="A5" s="297"/>
      <c r="B5" s="298"/>
      <c r="C5" s="1386" t="s">
        <v>839</v>
      </c>
      <c r="D5" s="1387"/>
      <c r="E5" s="1392" t="s">
        <v>840</v>
      </c>
      <c r="F5" s="1053"/>
    </row>
    <row r="6" spans="1:35" ht="15" x14ac:dyDescent="0.25">
      <c r="A6" s="297"/>
      <c r="B6" s="298"/>
      <c r="C6" s="1390"/>
      <c r="D6" s="1391"/>
      <c r="E6" s="1386" t="s">
        <v>841</v>
      </c>
      <c r="F6" s="1387"/>
    </row>
    <row r="7" spans="1:35" ht="90" x14ac:dyDescent="0.25">
      <c r="A7" s="281"/>
      <c r="B7" s="299"/>
      <c r="C7" s="300"/>
      <c r="D7" s="283" t="s">
        <v>830</v>
      </c>
      <c r="E7" s="301"/>
      <c r="F7" s="283" t="s">
        <v>831</v>
      </c>
    </row>
    <row r="8" spans="1:35" ht="15" x14ac:dyDescent="0.25">
      <c r="A8" s="281"/>
      <c r="B8" s="299"/>
      <c r="C8" s="24" t="s">
        <v>348</v>
      </c>
      <c r="D8" s="24" t="s">
        <v>376</v>
      </c>
      <c r="E8" s="24" t="s">
        <v>378</v>
      </c>
      <c r="F8" s="24" t="s">
        <v>382</v>
      </c>
    </row>
    <row r="9" spans="1:35" ht="15" x14ac:dyDescent="0.25">
      <c r="A9" s="286" t="s">
        <v>393</v>
      </c>
      <c r="B9" s="302" t="s">
        <v>842</v>
      </c>
      <c r="C9" s="79"/>
      <c r="D9" s="79"/>
      <c r="E9" s="79"/>
      <c r="F9" s="79"/>
    </row>
    <row r="10" spans="1:35" ht="15" x14ac:dyDescent="0.25">
      <c r="A10" s="24" t="s">
        <v>394</v>
      </c>
      <c r="B10" s="303" t="s">
        <v>843</v>
      </c>
      <c r="C10" s="79"/>
      <c r="D10" s="79"/>
      <c r="E10" s="79"/>
      <c r="F10" s="79"/>
    </row>
    <row r="11" spans="1:35" ht="15" x14ac:dyDescent="0.25">
      <c r="A11" s="24" t="s">
        <v>395</v>
      </c>
      <c r="B11" s="303" t="s">
        <v>625</v>
      </c>
      <c r="C11" s="79"/>
      <c r="D11" s="79"/>
      <c r="E11" s="79"/>
      <c r="F11" s="79"/>
    </row>
    <row r="12" spans="1:35" ht="15" x14ac:dyDescent="0.25">
      <c r="A12" s="24" t="s">
        <v>396</v>
      </c>
      <c r="B12" s="303" t="s">
        <v>389</v>
      </c>
      <c r="C12" s="79"/>
      <c r="D12" s="79"/>
      <c r="E12" s="79"/>
      <c r="F12" s="79"/>
    </row>
    <row r="13" spans="1:35" ht="30" x14ac:dyDescent="0.25">
      <c r="A13" s="24" t="s">
        <v>397</v>
      </c>
      <c r="B13" s="304" t="s">
        <v>833</v>
      </c>
      <c r="C13" s="79"/>
      <c r="D13" s="79"/>
      <c r="E13" s="79"/>
      <c r="F13" s="79"/>
    </row>
    <row r="14" spans="1:35" ht="15" x14ac:dyDescent="0.25">
      <c r="A14" s="24" t="s">
        <v>398</v>
      </c>
      <c r="B14" s="305" t="s">
        <v>834</v>
      </c>
      <c r="C14" s="79"/>
      <c r="D14" s="79"/>
      <c r="E14" s="79"/>
      <c r="F14" s="79"/>
    </row>
    <row r="15" spans="1:35" ht="15" x14ac:dyDescent="0.25">
      <c r="A15" s="24" t="s">
        <v>399</v>
      </c>
      <c r="B15" s="304" t="s">
        <v>835</v>
      </c>
      <c r="C15" s="79"/>
      <c r="D15" s="79"/>
      <c r="E15" s="79"/>
      <c r="F15" s="79"/>
    </row>
    <row r="16" spans="1:35" ht="15" x14ac:dyDescent="0.25">
      <c r="A16" s="24" t="s">
        <v>400</v>
      </c>
      <c r="B16" s="304" t="s">
        <v>836</v>
      </c>
      <c r="C16" s="79"/>
      <c r="D16" s="79"/>
      <c r="E16" s="79"/>
      <c r="F16" s="79"/>
    </row>
    <row r="17" spans="1:6" ht="15" x14ac:dyDescent="0.25">
      <c r="A17" s="24" t="s">
        <v>401</v>
      </c>
      <c r="B17" s="304" t="s">
        <v>837</v>
      </c>
      <c r="C17" s="79"/>
      <c r="D17" s="79"/>
      <c r="E17" s="79"/>
      <c r="F17" s="79"/>
    </row>
    <row r="18" spans="1:6" ht="15" x14ac:dyDescent="0.25">
      <c r="A18" s="24" t="s">
        <v>402</v>
      </c>
      <c r="B18" s="303" t="s">
        <v>844</v>
      </c>
      <c r="C18" s="79"/>
      <c r="D18" s="79"/>
      <c r="E18" s="79"/>
      <c r="F18" s="79"/>
    </row>
    <row r="19" spans="1:6" ht="15" x14ac:dyDescent="0.25">
      <c r="A19" s="24" t="s">
        <v>845</v>
      </c>
      <c r="B19" s="303" t="s">
        <v>846</v>
      </c>
      <c r="C19" s="79"/>
      <c r="D19" s="79"/>
      <c r="E19" s="79"/>
      <c r="F19" s="79"/>
    </row>
    <row r="20" spans="1:6" ht="30" x14ac:dyDescent="0.25">
      <c r="A20" s="286" t="s">
        <v>847</v>
      </c>
      <c r="B20" s="302" t="s">
        <v>848</v>
      </c>
      <c r="C20" s="79"/>
      <c r="D20" s="79"/>
      <c r="E20" s="79"/>
      <c r="F20" s="79"/>
    </row>
    <row r="21" spans="1:6" ht="45" x14ac:dyDescent="0.25">
      <c r="A21" s="286">
        <v>241</v>
      </c>
      <c r="B21" s="302" t="s">
        <v>849</v>
      </c>
      <c r="C21" s="288"/>
      <c r="D21" s="288"/>
      <c r="E21" s="79"/>
      <c r="F21" s="79"/>
    </row>
    <row r="22" spans="1:6" ht="30" x14ac:dyDescent="0.25">
      <c r="A22" s="286">
        <v>250</v>
      </c>
      <c r="B22" s="306" t="s">
        <v>850</v>
      </c>
      <c r="C22" s="79"/>
      <c r="D22" s="79"/>
      <c r="E22" s="288"/>
      <c r="F22" s="288"/>
    </row>
    <row r="23" spans="1:6" x14ac:dyDescent="0.25">
      <c r="B23" s="307"/>
    </row>
  </sheetData>
  <mergeCells count="3">
    <mergeCell ref="C5:D6"/>
    <mergeCell ref="E5:F5"/>
    <mergeCell ref="E6:F6"/>
  </mergeCells>
  <conditionalFormatting sqref="C19:E22">
    <cfRule type="cellIs" dxfId="3" priority="1" stopIfTrue="1" operator="lessThan">
      <formula>0</formula>
    </cfRule>
  </conditionalFormatting>
  <conditionalFormatting sqref="C2:I3 D5:E6 C5:C18 E7:E18 D8:D18 F8:F22 G9:G22">
    <cfRule type="cellIs" dxfId="2" priority="2"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&amp;CDA
Bilag XXXV</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7CE5B-EFC6-4F3C-94DC-D395EA0EAEA8}">
  <sheetPr>
    <tabColor theme="7" tint="0.39997558519241921"/>
  </sheetPr>
  <dimension ref="B1:H10"/>
  <sheetViews>
    <sheetView showGridLines="0" zoomScaleNormal="100" workbookViewId="0"/>
  </sheetViews>
  <sheetFormatPr defaultColWidth="8.85546875" defaultRowHeight="12.75" x14ac:dyDescent="0.25"/>
  <cols>
    <col min="1" max="1" width="9.140625" style="417" customWidth="1"/>
    <col min="2" max="2" width="9.5703125" style="417" customWidth="1"/>
    <col min="3" max="3" width="72" style="417" customWidth="1"/>
    <col min="4" max="4" width="22.42578125" style="417" customWidth="1"/>
    <col min="5" max="5" width="21.42578125" style="417" customWidth="1"/>
    <col min="6" max="8" width="17.85546875" style="417" customWidth="1"/>
    <col min="9" max="9" width="19.42578125" style="417" customWidth="1"/>
    <col min="10" max="11" width="17.85546875" style="417" customWidth="1"/>
    <col min="12" max="12" width="13.85546875" style="417" customWidth="1"/>
    <col min="13" max="16384" width="8.85546875" style="417"/>
  </cols>
  <sheetData>
    <row r="1" spans="2:8" x14ac:dyDescent="0.25">
      <c r="B1" s="417" t="s">
        <v>113</v>
      </c>
      <c r="C1" s="417" t="s">
        <v>5</v>
      </c>
    </row>
    <row r="2" spans="2:8" ht="20.100000000000001" customHeight="1" x14ac:dyDescent="0.25">
      <c r="B2" s="361" t="s">
        <v>45</v>
      </c>
      <c r="C2" s="418"/>
      <c r="D2" s="418"/>
      <c r="E2" s="418"/>
      <c r="F2" s="419"/>
      <c r="G2" s="419"/>
      <c r="H2" s="419"/>
    </row>
    <row r="3" spans="2:8" ht="20.100000000000001" customHeight="1" x14ac:dyDescent="0.25">
      <c r="C3" s="296"/>
      <c r="D3" s="419"/>
      <c r="E3" s="419"/>
      <c r="F3" s="419"/>
      <c r="G3" s="419"/>
      <c r="H3" s="419"/>
    </row>
    <row r="4" spans="2:8" ht="166.5" customHeight="1" x14ac:dyDescent="0.25">
      <c r="B4" s="285"/>
      <c r="C4" s="414"/>
      <c r="D4" s="283" t="s">
        <v>851</v>
      </c>
      <c r="E4" s="416" t="s">
        <v>852</v>
      </c>
      <c r="F4" s="420"/>
      <c r="G4" s="420"/>
    </row>
    <row r="5" spans="2:8" ht="15" x14ac:dyDescent="0.25">
      <c r="B5" s="285"/>
      <c r="C5" s="414"/>
      <c r="D5" s="24" t="s">
        <v>348</v>
      </c>
      <c r="E5" s="24" t="s">
        <v>376</v>
      </c>
      <c r="F5" s="421"/>
      <c r="G5" s="421"/>
    </row>
    <row r="6" spans="2:8" ht="15" customHeight="1" x14ac:dyDescent="0.25">
      <c r="B6" s="286" t="s">
        <v>348</v>
      </c>
      <c r="C6" s="306" t="s">
        <v>853</v>
      </c>
      <c r="D6" s="388">
        <v>186366.58166298</v>
      </c>
      <c r="E6" s="415"/>
      <c r="F6" s="422"/>
      <c r="G6" s="422"/>
    </row>
    <row r="7" spans="2:8" ht="17.25" customHeight="1" x14ac:dyDescent="0.25">
      <c r="B7" s="423"/>
      <c r="C7" s="424"/>
    </row>
    <row r="9" spans="2:8" ht="15" x14ac:dyDescent="0.25">
      <c r="B9" s="425"/>
      <c r="C9" s="426"/>
      <c r="D9" s="426"/>
      <c r="E9" s="426"/>
      <c r="F9" s="426"/>
      <c r="G9" s="426"/>
      <c r="H9" s="426"/>
    </row>
    <row r="10" spans="2:8" x14ac:dyDescent="0.25">
      <c r="C10" s="427"/>
    </row>
  </sheetData>
  <conditionalFormatting sqref="C2:G2">
    <cfRule type="cellIs" dxfId="1" priority="1" stopIfTrue="1" operator="lessThan">
      <formula>0</formula>
    </cfRule>
  </conditionalFormatting>
  <conditionalFormatting sqref="D3:G6">
    <cfRule type="cellIs" dxfId="0" priority="2"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&amp;CDA
Bilag XXXV</oddHeader>
    <oddFooter>&amp;C&amp;P</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3565D-7C61-4402-BD19-C66A1B103958}">
  <sheetPr>
    <tabColor theme="8" tint="0.59999389629810485"/>
  </sheetPr>
  <dimension ref="B1:R13"/>
  <sheetViews>
    <sheetView showGridLines="0" zoomScaleNormal="100" zoomScalePageLayoutView="64" workbookViewId="0"/>
  </sheetViews>
  <sheetFormatPr defaultColWidth="9.140625" defaultRowHeight="15" x14ac:dyDescent="0.25"/>
  <cols>
    <col min="2" max="2" width="9" customWidth="1"/>
    <col min="3" max="3" width="43.85546875" customWidth="1"/>
    <col min="4" max="6" width="22.140625" customWidth="1"/>
    <col min="7" max="9" width="22.140625" hidden="1" customWidth="1"/>
    <col min="10" max="10" width="22.140625" customWidth="1"/>
    <col min="12" max="12" width="13.140625" style="27" customWidth="1"/>
    <col min="13" max="13" width="52.42578125" customWidth="1"/>
  </cols>
  <sheetData>
    <row r="1" spans="2:18" x14ac:dyDescent="0.25">
      <c r="B1" s="417" t="s">
        <v>113</v>
      </c>
      <c r="C1" s="3" t="s">
        <v>1176</v>
      </c>
      <c r="D1" s="149"/>
      <c r="E1" s="149"/>
      <c r="F1" s="149"/>
      <c r="G1" s="149"/>
      <c r="H1" s="149"/>
      <c r="I1" s="149"/>
      <c r="J1" s="149"/>
      <c r="K1" s="149"/>
    </row>
    <row r="2" spans="2:18" s="698" customFormat="1" ht="18.75" x14ac:dyDescent="0.25">
      <c r="B2" s="699" t="s">
        <v>46</v>
      </c>
      <c r="C2" s="700"/>
      <c r="D2" s="701"/>
      <c r="E2" s="700"/>
      <c r="F2" s="700"/>
      <c r="G2" s="700"/>
      <c r="H2" s="700"/>
      <c r="I2" s="700"/>
      <c r="J2" s="700"/>
    </row>
    <row r="3" spans="2:18" s="698" customFormat="1" x14ac:dyDescent="0.25"/>
    <row r="4" spans="2:18" s="698" customFormat="1" x14ac:dyDescent="0.25">
      <c r="B4"/>
    </row>
    <row r="5" spans="2:18" ht="13.5" customHeight="1" x14ac:dyDescent="0.25">
      <c r="B5" s="1393" t="s">
        <v>854</v>
      </c>
      <c r="C5" s="1394"/>
      <c r="D5" s="247" t="s">
        <v>114</v>
      </c>
      <c r="E5" s="247" t="s">
        <v>115</v>
      </c>
      <c r="F5" s="247" t="s">
        <v>116</v>
      </c>
      <c r="G5" s="247" t="s">
        <v>378</v>
      </c>
      <c r="H5" s="247" t="s">
        <v>380</v>
      </c>
      <c r="I5" s="247"/>
      <c r="J5" s="247" t="s">
        <v>127</v>
      </c>
    </row>
    <row r="6" spans="2:18" ht="62.1" customHeight="1" x14ac:dyDescent="0.25">
      <c r="B6" s="1395"/>
      <c r="C6" s="1396"/>
      <c r="D6" s="1399" t="s">
        <v>855</v>
      </c>
      <c r="E6" s="1401"/>
      <c r="F6" s="1399" t="s">
        <v>856</v>
      </c>
      <c r="G6" s="1400"/>
      <c r="H6" s="1400"/>
      <c r="I6" s="1400"/>
      <c r="J6" s="1401"/>
    </row>
    <row r="7" spans="2:18" x14ac:dyDescent="0.25">
      <c r="B7" s="1397"/>
      <c r="C7" s="1398"/>
      <c r="D7" s="410" t="s">
        <v>857</v>
      </c>
      <c r="E7" s="410" t="s">
        <v>858</v>
      </c>
      <c r="F7" s="410" t="s">
        <v>857</v>
      </c>
      <c r="G7" s="410" t="s">
        <v>858</v>
      </c>
      <c r="H7" s="410"/>
      <c r="I7" s="410"/>
      <c r="J7" s="410" t="s">
        <v>858</v>
      </c>
    </row>
    <row r="8" spans="2:18" ht="38.25" customHeight="1" x14ac:dyDescent="0.25">
      <c r="B8" s="410">
        <v>1</v>
      </c>
      <c r="C8" s="249" t="s">
        <v>859</v>
      </c>
      <c r="D8" s="387">
        <v>27.797455206891804</v>
      </c>
      <c r="E8" s="387">
        <v>32.889084327633412</v>
      </c>
      <c r="F8" s="387">
        <v>-69.822338380799991</v>
      </c>
      <c r="G8" s="387">
        <v>-106</v>
      </c>
      <c r="H8" s="387"/>
      <c r="I8" s="387"/>
      <c r="J8" s="387">
        <v>-61.056159512800001</v>
      </c>
      <c r="M8" s="27"/>
      <c r="N8" s="27"/>
      <c r="O8" s="27"/>
      <c r="P8" s="27"/>
      <c r="Q8" s="27"/>
      <c r="R8" s="27"/>
    </row>
    <row r="9" spans="2:18" ht="38.25" customHeight="1" x14ac:dyDescent="0.25">
      <c r="B9" s="410">
        <v>2</v>
      </c>
      <c r="C9" s="249" t="s">
        <v>860</v>
      </c>
      <c r="D9" s="387">
        <v>-32.039356857235283</v>
      </c>
      <c r="E9" s="387">
        <v>-34.55111756385714</v>
      </c>
      <c r="F9" s="387">
        <v>53.089838380800003</v>
      </c>
      <c r="G9" s="387">
        <v>106</v>
      </c>
      <c r="H9" s="387"/>
      <c r="I9" s="387"/>
      <c r="J9" s="387">
        <v>54.561159512800003</v>
      </c>
      <c r="M9" s="27"/>
      <c r="N9" s="27"/>
      <c r="O9" s="27"/>
      <c r="P9" s="27"/>
      <c r="Q9" s="27"/>
      <c r="R9" s="27"/>
    </row>
    <row r="10" spans="2:18" ht="38.25" customHeight="1" x14ac:dyDescent="0.25">
      <c r="B10" s="410">
        <v>3</v>
      </c>
      <c r="C10" s="249" t="s">
        <v>861</v>
      </c>
      <c r="D10" s="387">
        <v>-23.309098845107563</v>
      </c>
      <c r="E10" s="387">
        <v>-22.281932396008308</v>
      </c>
      <c r="F10" s="252"/>
      <c r="G10" s="410"/>
      <c r="H10" s="410"/>
      <c r="I10" s="410"/>
      <c r="J10" s="252"/>
      <c r="M10" s="27"/>
    </row>
    <row r="11" spans="2:18" ht="38.25" customHeight="1" x14ac:dyDescent="0.25">
      <c r="B11" s="410">
        <v>4</v>
      </c>
      <c r="C11" s="249" t="s">
        <v>862</v>
      </c>
      <c r="D11" s="387">
        <v>25.139296028400782</v>
      </c>
      <c r="E11" s="387">
        <v>27.302189339015175</v>
      </c>
      <c r="F11" s="252"/>
      <c r="G11" s="254"/>
      <c r="H11" s="255"/>
      <c r="I11" s="255"/>
      <c r="J11" s="252"/>
      <c r="M11" s="27"/>
    </row>
    <row r="12" spans="2:18" ht="38.25" customHeight="1" x14ac:dyDescent="0.25">
      <c r="B12" s="410">
        <v>5</v>
      </c>
      <c r="C12" s="249" t="s">
        <v>863</v>
      </c>
      <c r="D12" s="387">
        <v>32.760076497534101</v>
      </c>
      <c r="E12" s="387">
        <v>36.01390188998792</v>
      </c>
      <c r="F12" s="252"/>
      <c r="G12" s="254"/>
      <c r="H12" s="255"/>
      <c r="I12" s="255"/>
      <c r="J12" s="252"/>
      <c r="M12" s="27"/>
    </row>
    <row r="13" spans="2:18" ht="38.25" customHeight="1" x14ac:dyDescent="0.25">
      <c r="B13" s="257">
        <v>6</v>
      </c>
      <c r="C13" s="249" t="s">
        <v>864</v>
      </c>
      <c r="D13" s="387">
        <v>-38.652327870008961</v>
      </c>
      <c r="E13" s="387">
        <v>-38.282575927675559</v>
      </c>
      <c r="F13" s="252"/>
      <c r="G13" s="255"/>
      <c r="H13" s="255"/>
      <c r="I13" s="255"/>
      <c r="J13" s="252"/>
      <c r="M13" s="27"/>
    </row>
  </sheetData>
  <mergeCells count="3">
    <mergeCell ref="B5:C7"/>
    <mergeCell ref="F6:J6"/>
    <mergeCell ref="D6:E6"/>
  </mergeCells>
  <pageMargins left="0.7" right="0.7" top="0.75" bottom="0.75" header="0.3" footer="0.3"/>
  <pageSetup paperSize="9" scale="75" orientation="landscape" r:id="rId1"/>
  <headerFooter>
    <oddHeader>&amp;CEN
Annex XX</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83E89-DA4F-400C-80C2-8A91288FFBAB}">
  <sheetPr>
    <pageSetUpPr fitToPage="1"/>
  </sheetPr>
  <dimension ref="B1:E26"/>
  <sheetViews>
    <sheetView showGridLines="0" zoomScale="85" zoomScaleNormal="85" zoomScaleSheetLayoutView="40" zoomScalePageLayoutView="110" workbookViewId="0"/>
  </sheetViews>
  <sheetFormatPr defaultColWidth="9.140625" defaultRowHeight="15" x14ac:dyDescent="0.25"/>
  <cols>
    <col min="1" max="1" width="6.5703125" customWidth="1"/>
    <col min="2" max="2" width="10" customWidth="1"/>
    <col min="3" max="3" width="88.28515625" style="3" customWidth="1"/>
    <col min="4" max="4" width="191.85546875" customWidth="1"/>
    <col min="5" max="5" width="28" style="703" customWidth="1"/>
  </cols>
  <sheetData>
    <row r="1" spans="2:5" x14ac:dyDescent="0.25">
      <c r="B1" s="417" t="s">
        <v>113</v>
      </c>
      <c r="C1" s="417" t="s">
        <v>1176</v>
      </c>
    </row>
    <row r="2" spans="2:5" x14ac:dyDescent="0.25">
      <c r="B2" s="702" t="s">
        <v>48</v>
      </c>
    </row>
    <row r="3" spans="2:5" x14ac:dyDescent="0.25">
      <c r="B3" s="44" t="s">
        <v>865</v>
      </c>
    </row>
    <row r="4" spans="2:5" x14ac:dyDescent="0.25">
      <c r="D4" s="41"/>
      <c r="E4" s="704"/>
    </row>
    <row r="5" spans="2:5" x14ac:dyDescent="0.25">
      <c r="B5" s="17" t="s">
        <v>189</v>
      </c>
      <c r="C5" s="1076" t="s">
        <v>866</v>
      </c>
      <c r="D5" s="1076"/>
      <c r="E5" s="705"/>
    </row>
    <row r="6" spans="2:5" x14ac:dyDescent="0.25">
      <c r="B6" s="97"/>
      <c r="C6" s="706" t="s">
        <v>867</v>
      </c>
      <c r="D6" s="707"/>
      <c r="E6" s="705"/>
    </row>
    <row r="7" spans="2:5" ht="133.5" customHeight="1" x14ac:dyDescent="0.25">
      <c r="B7" s="56" t="s">
        <v>192</v>
      </c>
      <c r="C7" s="13" t="s">
        <v>868</v>
      </c>
      <c r="D7" s="13" t="s">
        <v>2087</v>
      </c>
      <c r="E7" s="705"/>
    </row>
    <row r="8" spans="2:5" ht="387.75" customHeight="1" x14ac:dyDescent="0.25">
      <c r="B8" s="56" t="s">
        <v>195</v>
      </c>
      <c r="C8" s="13" t="s">
        <v>869</v>
      </c>
      <c r="D8" s="13" t="s">
        <v>2088</v>
      </c>
      <c r="E8" s="705"/>
    </row>
    <row r="9" spans="2:5" ht="162.75" customHeight="1" x14ac:dyDescent="0.25">
      <c r="B9" s="56" t="s">
        <v>203</v>
      </c>
      <c r="C9" s="13" t="s">
        <v>870</v>
      </c>
      <c r="D9" s="13" t="s">
        <v>871</v>
      </c>
      <c r="E9" s="705"/>
    </row>
    <row r="10" spans="2:5" ht="174.75" customHeight="1" x14ac:dyDescent="0.25">
      <c r="B10" s="56" t="s">
        <v>205</v>
      </c>
      <c r="C10" s="13" t="s">
        <v>872</v>
      </c>
      <c r="D10" s="13" t="s">
        <v>873</v>
      </c>
      <c r="E10" s="705"/>
    </row>
    <row r="11" spans="2:5" x14ac:dyDescent="0.25">
      <c r="B11" s="708"/>
      <c r="C11" s="706" t="s">
        <v>874</v>
      </c>
      <c r="D11" s="13"/>
      <c r="E11" s="705"/>
    </row>
    <row r="12" spans="2:5" ht="197.25" customHeight="1" x14ac:dyDescent="0.25">
      <c r="B12" s="5" t="s">
        <v>567</v>
      </c>
      <c r="C12" s="13" t="s">
        <v>875</v>
      </c>
      <c r="D12" s="13" t="s">
        <v>876</v>
      </c>
      <c r="E12" s="709"/>
    </row>
    <row r="13" spans="2:5" ht="171.75" customHeight="1" x14ac:dyDescent="0.25">
      <c r="B13" s="5" t="s">
        <v>877</v>
      </c>
      <c r="C13" s="13" t="s">
        <v>878</v>
      </c>
      <c r="D13" s="13" t="s">
        <v>879</v>
      </c>
      <c r="E13" s="709"/>
    </row>
    <row r="14" spans="2:5" ht="129.75" customHeight="1" x14ac:dyDescent="0.25">
      <c r="B14" s="56" t="s">
        <v>880</v>
      </c>
      <c r="C14" s="13" t="s">
        <v>881</v>
      </c>
      <c r="D14" s="13" t="s">
        <v>882</v>
      </c>
      <c r="E14" s="705"/>
    </row>
    <row r="15" spans="2:5" ht="103.5" customHeight="1" x14ac:dyDescent="0.25">
      <c r="B15" s="56" t="s">
        <v>232</v>
      </c>
      <c r="C15" s="13" t="s">
        <v>883</v>
      </c>
      <c r="D15" s="13" t="s">
        <v>884</v>
      </c>
      <c r="E15" s="709"/>
    </row>
    <row r="16" spans="2:5" ht="78" customHeight="1" x14ac:dyDescent="0.25">
      <c r="B16" s="56" t="s">
        <v>235</v>
      </c>
      <c r="C16" s="13" t="s">
        <v>885</v>
      </c>
      <c r="D16" s="13" t="s">
        <v>886</v>
      </c>
      <c r="E16" s="709"/>
    </row>
    <row r="17" spans="2:5" x14ac:dyDescent="0.25">
      <c r="B17" s="97"/>
      <c r="C17" s="710" t="s">
        <v>887</v>
      </c>
      <c r="D17" s="13"/>
      <c r="E17" s="709"/>
    </row>
    <row r="18" spans="2:5" ht="41.25" customHeight="1" x14ac:dyDescent="0.25">
      <c r="B18" s="56" t="s">
        <v>888</v>
      </c>
      <c r="C18" s="13" t="s">
        <v>889</v>
      </c>
      <c r="D18" s="13" t="s">
        <v>890</v>
      </c>
      <c r="E18" s="709"/>
    </row>
    <row r="19" spans="2:5" ht="409.5" customHeight="1" x14ac:dyDescent="0.25">
      <c r="B19" s="56" t="s">
        <v>891</v>
      </c>
      <c r="C19" s="13" t="s">
        <v>892</v>
      </c>
      <c r="D19" s="10" t="s">
        <v>893</v>
      </c>
      <c r="E19" s="709"/>
    </row>
    <row r="20" spans="2:5" ht="83.25" customHeight="1" x14ac:dyDescent="0.25">
      <c r="B20" s="56" t="s">
        <v>894</v>
      </c>
      <c r="C20" s="13" t="s">
        <v>895</v>
      </c>
      <c r="D20" s="13" t="s">
        <v>896</v>
      </c>
      <c r="E20" s="705"/>
    </row>
    <row r="21" spans="2:5" ht="245.25" customHeight="1" x14ac:dyDescent="0.25">
      <c r="B21" s="56" t="s">
        <v>897</v>
      </c>
      <c r="C21" s="13" t="s">
        <v>898</v>
      </c>
      <c r="D21" s="13" t="s">
        <v>899</v>
      </c>
      <c r="E21" s="705"/>
    </row>
    <row r="22" spans="2:5" ht="318.75" customHeight="1" x14ac:dyDescent="0.25">
      <c r="B22" s="56" t="s">
        <v>900</v>
      </c>
      <c r="C22" s="13" t="s">
        <v>901</v>
      </c>
      <c r="D22" s="10" t="s">
        <v>902</v>
      </c>
      <c r="E22" s="709"/>
    </row>
    <row r="23" spans="2:5" ht="67.5" customHeight="1" x14ac:dyDescent="0.25">
      <c r="B23" s="56" t="s">
        <v>903</v>
      </c>
      <c r="C23" s="13" t="s">
        <v>904</v>
      </c>
      <c r="D23" s="13" t="s">
        <v>905</v>
      </c>
      <c r="E23" s="709"/>
    </row>
    <row r="24" spans="2:5" ht="93" customHeight="1" x14ac:dyDescent="0.25">
      <c r="B24" s="56" t="s">
        <v>906</v>
      </c>
      <c r="C24" s="13" t="s">
        <v>907</v>
      </c>
      <c r="D24" s="13" t="s">
        <v>908</v>
      </c>
      <c r="E24" s="709"/>
    </row>
    <row r="25" spans="2:5" ht="78" customHeight="1" x14ac:dyDescent="0.25">
      <c r="B25" s="56" t="s">
        <v>909</v>
      </c>
      <c r="C25" s="13" t="s">
        <v>910</v>
      </c>
      <c r="D25" s="13" t="s">
        <v>911</v>
      </c>
      <c r="E25" s="709"/>
    </row>
    <row r="26" spans="2:5" ht="169.5" customHeight="1" x14ac:dyDescent="0.25">
      <c r="B26" s="56" t="s">
        <v>912</v>
      </c>
      <c r="C26" s="13" t="s">
        <v>913</v>
      </c>
      <c r="D26" s="13" t="s">
        <v>914</v>
      </c>
      <c r="E26" s="709"/>
    </row>
  </sheetData>
  <mergeCells count="1">
    <mergeCell ref="C5:D5"/>
  </mergeCells>
  <pageMargins left="0.7" right="0.7" top="0.75" bottom="0.75" header="0.3" footer="0.3"/>
  <pageSetup paperSize="9" scale="29" orientation="portrait" r:id="rId1"/>
  <headerFooter>
    <oddHeader>&amp;CDA
Bilag 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D9250-2297-48EE-B1D2-450837222854}">
  <sheetPr>
    <tabColor theme="4" tint="0.39997558519241921"/>
    <pageSetUpPr fitToPage="1"/>
  </sheetPr>
  <dimension ref="A1:P135"/>
  <sheetViews>
    <sheetView showGridLines="0" zoomScaleNormal="100" zoomScalePageLayoutView="80" workbookViewId="0"/>
  </sheetViews>
  <sheetFormatPr defaultColWidth="9.140625" defaultRowHeight="15" x14ac:dyDescent="0.25"/>
  <cols>
    <col min="1" max="1" width="9.140625" style="428" customWidth="1"/>
    <col min="2" max="2" width="12.140625" style="432" customWidth="1"/>
    <col min="3" max="3" width="57.140625" style="428" customWidth="1"/>
    <col min="4" max="5" width="23" style="428" customWidth="1"/>
    <col min="6" max="9" width="21.140625" style="428" customWidth="1"/>
    <col min="10" max="10" width="21.85546875" style="428" customWidth="1"/>
    <col min="11" max="11" width="11.42578125" style="428" customWidth="1"/>
    <col min="12" max="12" width="12.7109375" style="428" customWidth="1"/>
    <col min="13" max="16384" width="9.140625" style="428"/>
  </cols>
  <sheetData>
    <row r="1" spans="1:16" x14ac:dyDescent="0.25">
      <c r="A1" s="9"/>
      <c r="B1" s="3" t="s">
        <v>113</v>
      </c>
      <c r="C1" s="3" t="s">
        <v>5</v>
      </c>
    </row>
    <row r="2" spans="1:16" ht="18.75" x14ac:dyDescent="0.25">
      <c r="A2" s="9"/>
      <c r="B2" s="325" t="s">
        <v>126</v>
      </c>
      <c r="C2" s="325"/>
      <c r="D2" s="325"/>
      <c r="E2" s="325"/>
      <c r="F2" s="325"/>
      <c r="G2" s="325"/>
      <c r="H2" s="325"/>
      <c r="I2" s="325"/>
      <c r="J2" s="325"/>
    </row>
    <row r="3" spans="1:16" x14ac:dyDescent="0.25">
      <c r="A3" s="9"/>
    </row>
    <row r="4" spans="1:16" x14ac:dyDescent="0.25">
      <c r="A4" s="9"/>
      <c r="B4" s="428"/>
    </row>
    <row r="5" spans="1:16" x14ac:dyDescent="0.25">
      <c r="A5" s="9"/>
      <c r="B5"/>
      <c r="C5"/>
      <c r="D5" s="29" t="s">
        <v>114</v>
      </c>
      <c r="E5" s="29" t="s">
        <v>115</v>
      </c>
      <c r="F5" s="29" t="s">
        <v>116</v>
      </c>
      <c r="G5" s="29" t="s">
        <v>127</v>
      </c>
      <c r="H5" s="29" t="s">
        <v>128</v>
      </c>
      <c r="I5" s="29" t="s">
        <v>129</v>
      </c>
      <c r="J5" s="29" t="s">
        <v>130</v>
      </c>
    </row>
    <row r="6" spans="1:16" x14ac:dyDescent="0.25">
      <c r="A6" s="9"/>
      <c r="B6"/>
      <c r="C6" t="s">
        <v>131</v>
      </c>
      <c r="D6" s="1075" t="s">
        <v>132</v>
      </c>
      <c r="E6" s="1076" t="s">
        <v>133</v>
      </c>
      <c r="F6" s="1075" t="s">
        <v>134</v>
      </c>
      <c r="G6" s="1075"/>
      <c r="H6" s="1075"/>
      <c r="I6" s="1075"/>
      <c r="J6" s="1075"/>
    </row>
    <row r="7" spans="1:16" ht="75" x14ac:dyDescent="0.25">
      <c r="A7" s="9"/>
      <c r="B7"/>
      <c r="C7"/>
      <c r="D7" s="1075"/>
      <c r="E7" s="1076"/>
      <c r="F7" s="29" t="s">
        <v>135</v>
      </c>
      <c r="G7" s="29" t="s">
        <v>136</v>
      </c>
      <c r="H7" s="29" t="s">
        <v>137</v>
      </c>
      <c r="I7" s="29" t="s">
        <v>138</v>
      </c>
      <c r="J7" s="29" t="s">
        <v>139</v>
      </c>
    </row>
    <row r="8" spans="1:16" ht="30" x14ac:dyDescent="0.25">
      <c r="A8" s="9"/>
      <c r="B8" s="27"/>
      <c r="C8" s="649" t="s">
        <v>140</v>
      </c>
      <c r="D8" s="650"/>
      <c r="E8" s="649"/>
      <c r="F8" s="649"/>
      <c r="G8" s="649"/>
      <c r="H8" s="649"/>
      <c r="I8" s="649"/>
      <c r="J8" s="649"/>
      <c r="P8" s="460"/>
    </row>
    <row r="9" spans="1:16" ht="30" x14ac:dyDescent="0.25">
      <c r="A9" s="9"/>
      <c r="B9" s="23"/>
      <c r="C9" s="815" t="s">
        <v>141</v>
      </c>
      <c r="D9" s="651">
        <v>2479.3061193600001</v>
      </c>
      <c r="E9" s="646">
        <v>2479.3061193600001</v>
      </c>
      <c r="F9" s="646"/>
      <c r="G9" s="646"/>
      <c r="H9" s="646"/>
      <c r="I9" s="652"/>
      <c r="J9" s="652"/>
    </row>
    <row r="10" spans="1:16" x14ac:dyDescent="0.25">
      <c r="A10" s="9"/>
      <c r="B10" s="23"/>
      <c r="C10" s="816" t="s">
        <v>142</v>
      </c>
      <c r="D10" s="651">
        <v>167.38590474999998</v>
      </c>
      <c r="E10" s="646">
        <v>167.38590474999998</v>
      </c>
      <c r="F10" s="646"/>
      <c r="G10" s="646"/>
      <c r="H10" s="646"/>
      <c r="I10" s="652"/>
      <c r="J10" s="652"/>
    </row>
    <row r="11" spans="1:16" x14ac:dyDescent="0.25">
      <c r="A11" s="9"/>
      <c r="B11" s="23"/>
      <c r="C11" s="816" t="s">
        <v>143</v>
      </c>
      <c r="D11" s="651">
        <v>193622.63745278999</v>
      </c>
      <c r="E11" s="646">
        <v>193622.63745278999</v>
      </c>
      <c r="F11" s="646">
        <v>-384.479152</v>
      </c>
      <c r="G11" s="646"/>
      <c r="H11" s="646"/>
      <c r="I11" s="652"/>
      <c r="J11" s="652"/>
    </row>
    <row r="12" spans="1:16" x14ac:dyDescent="0.25">
      <c r="A12" s="9"/>
      <c r="B12" s="653"/>
      <c r="C12" s="816" t="s">
        <v>144</v>
      </c>
      <c r="D12" s="651">
        <v>4.1024034599999997</v>
      </c>
      <c r="E12" s="646">
        <v>4.1024034599999997</v>
      </c>
      <c r="F12" s="646">
        <v>-0.31184800000000001</v>
      </c>
      <c r="G12" s="646"/>
      <c r="H12" s="646"/>
      <c r="I12" s="652"/>
      <c r="J12" s="652"/>
    </row>
    <row r="13" spans="1:16" x14ac:dyDescent="0.25">
      <c r="A13" s="9"/>
      <c r="B13" s="653"/>
      <c r="C13" s="816" t="s">
        <v>145</v>
      </c>
      <c r="D13" s="651">
        <v>9629.5983896100006</v>
      </c>
      <c r="E13" s="646">
        <v>9629.5983896100006</v>
      </c>
      <c r="F13" s="646"/>
      <c r="G13" s="646"/>
      <c r="H13" s="646"/>
      <c r="I13" s="652">
        <v>-235</v>
      </c>
      <c r="J13" s="652"/>
    </row>
    <row r="14" spans="1:16" x14ac:dyDescent="0.25">
      <c r="A14" s="9"/>
      <c r="B14" s="653"/>
      <c r="C14" s="816" t="s">
        <v>146</v>
      </c>
      <c r="D14" s="651">
        <v>46.479554669999999</v>
      </c>
      <c r="E14" s="646">
        <v>46.479554669999999</v>
      </c>
      <c r="F14" s="646"/>
      <c r="G14" s="646"/>
      <c r="H14" s="646"/>
      <c r="I14" s="652"/>
      <c r="J14" s="652"/>
    </row>
    <row r="15" spans="1:16" x14ac:dyDescent="0.25">
      <c r="A15" s="9"/>
      <c r="B15" s="653"/>
      <c r="C15" s="816" t="s">
        <v>147</v>
      </c>
      <c r="D15" s="651">
        <v>149.49999999000002</v>
      </c>
      <c r="E15" s="646">
        <v>149.49999999000002</v>
      </c>
      <c r="F15" s="646"/>
      <c r="G15" s="646"/>
      <c r="H15" s="646"/>
      <c r="I15" s="652"/>
      <c r="J15" s="652"/>
    </row>
    <row r="16" spans="1:16" x14ac:dyDescent="0.25">
      <c r="A16" s="9"/>
      <c r="B16" s="653"/>
      <c r="C16" s="816" t="s">
        <v>148</v>
      </c>
      <c r="D16" s="651">
        <v>5.9139942900000015</v>
      </c>
      <c r="E16" s="646">
        <v>5.9139942900000015</v>
      </c>
      <c r="F16" s="646"/>
      <c r="G16" s="646"/>
      <c r="H16" s="646"/>
      <c r="I16" s="652"/>
      <c r="J16" s="652"/>
    </row>
    <row r="17" spans="1:10" x14ac:dyDescent="0.25">
      <c r="A17" s="9"/>
      <c r="B17" s="653"/>
      <c r="C17" s="816" t="s">
        <v>149</v>
      </c>
      <c r="D17" s="651">
        <v>2.8203889999999999E-2</v>
      </c>
      <c r="E17" s="646">
        <v>2.8203889999999999E-2</v>
      </c>
      <c r="F17" s="646"/>
      <c r="G17" s="646"/>
      <c r="H17" s="646"/>
      <c r="I17" s="652"/>
      <c r="J17" s="652"/>
    </row>
    <row r="18" spans="1:10" x14ac:dyDescent="0.25">
      <c r="A18" s="9"/>
      <c r="B18" s="23"/>
      <c r="C18" s="816" t="s">
        <v>150</v>
      </c>
      <c r="D18" s="651">
        <v>48.875843780000004</v>
      </c>
      <c r="E18" s="646">
        <v>48.875843780000004</v>
      </c>
      <c r="F18" s="646"/>
      <c r="G18" s="646"/>
      <c r="H18" s="646"/>
      <c r="I18" s="652"/>
      <c r="J18" s="652"/>
    </row>
    <row r="19" spans="1:10" x14ac:dyDescent="0.25">
      <c r="A19" s="9"/>
      <c r="B19" s="23"/>
      <c r="C19" s="816" t="s">
        <v>151</v>
      </c>
      <c r="D19" s="651">
        <v>1.2741400000005961E-3</v>
      </c>
      <c r="E19" s="646">
        <v>1.2741400000005961E-3</v>
      </c>
      <c r="F19" s="646"/>
      <c r="G19" s="646"/>
      <c r="H19" s="646"/>
      <c r="I19" s="652"/>
      <c r="J19" s="652"/>
    </row>
    <row r="20" spans="1:10" x14ac:dyDescent="0.25">
      <c r="A20" s="9"/>
      <c r="B20" s="23"/>
      <c r="C20" s="816" t="s">
        <v>152</v>
      </c>
      <c r="D20" s="651">
        <v>368.71079393000002</v>
      </c>
      <c r="E20" s="646">
        <v>368.71079393000002</v>
      </c>
      <c r="F20" s="646"/>
      <c r="G20" s="646"/>
      <c r="H20" s="646"/>
      <c r="I20" s="652"/>
      <c r="J20" s="652"/>
    </row>
    <row r="21" spans="1:10" x14ac:dyDescent="0.25">
      <c r="A21" s="9"/>
      <c r="B21" s="23"/>
      <c r="C21" s="816" t="s">
        <v>153</v>
      </c>
      <c r="D21" s="651">
        <v>29.637318190000002</v>
      </c>
      <c r="E21" s="646">
        <v>29.637318190000002</v>
      </c>
      <c r="F21" s="646"/>
      <c r="G21" s="646"/>
      <c r="H21" s="646"/>
      <c r="I21" s="652"/>
      <c r="J21" s="652"/>
    </row>
    <row r="22" spans="1:10" x14ac:dyDescent="0.25">
      <c r="A22" s="9"/>
      <c r="B22" s="33" t="s">
        <v>154</v>
      </c>
      <c r="C22" s="817" t="s">
        <v>155</v>
      </c>
      <c r="D22" s="651">
        <v>206552.17725284997</v>
      </c>
      <c r="E22" s="646">
        <v>206552.17725284997</v>
      </c>
      <c r="F22" s="646">
        <v>-384.791</v>
      </c>
      <c r="G22" s="646"/>
      <c r="H22" s="646"/>
      <c r="I22" s="652">
        <v>-235</v>
      </c>
      <c r="J22" s="652"/>
    </row>
    <row r="23" spans="1:10" x14ac:dyDescent="0.25">
      <c r="A23" s="9"/>
      <c r="B23" s="23"/>
      <c r="C23" s="627"/>
      <c r="D23" s="654"/>
      <c r="E23" s="26"/>
      <c r="F23" s="26"/>
      <c r="G23" s="26"/>
      <c r="H23" s="26"/>
      <c r="I23" s="627"/>
      <c r="J23" s="627"/>
    </row>
    <row r="24" spans="1:10" ht="30" x14ac:dyDescent="0.25">
      <c r="A24" s="9"/>
      <c r="B24" s="23"/>
      <c r="C24" s="649" t="s">
        <v>156</v>
      </c>
      <c r="D24" s="650"/>
      <c r="E24" s="649"/>
      <c r="F24" s="649"/>
      <c r="G24" s="649"/>
      <c r="H24" s="649"/>
      <c r="I24" s="649"/>
      <c r="J24" s="649"/>
    </row>
    <row r="25" spans="1:10" x14ac:dyDescent="0.25">
      <c r="A25" s="9"/>
      <c r="B25" s="653"/>
      <c r="C25" s="815" t="s">
        <v>157</v>
      </c>
      <c r="D25" s="368">
        <v>180677.20331330999</v>
      </c>
      <c r="E25" s="655">
        <v>180677.20331330999</v>
      </c>
      <c r="F25" s="26"/>
      <c r="G25" s="26"/>
      <c r="H25" s="26"/>
      <c r="I25" s="627"/>
      <c r="J25" s="627"/>
    </row>
    <row r="26" spans="1:10" x14ac:dyDescent="0.25">
      <c r="A26" s="9"/>
      <c r="B26" s="653"/>
      <c r="C26" s="816" t="s">
        <v>158</v>
      </c>
      <c r="D26" s="368">
        <v>3995.0408163400002</v>
      </c>
      <c r="E26" s="655">
        <v>3995.0408163400002</v>
      </c>
      <c r="F26" s="26"/>
      <c r="G26" s="26"/>
      <c r="H26" s="26"/>
      <c r="I26" s="627">
        <v>-17</v>
      </c>
      <c r="J26" s="627"/>
    </row>
    <row r="27" spans="1:10" x14ac:dyDescent="0.25">
      <c r="A27" s="9"/>
      <c r="B27" s="653"/>
      <c r="C27" s="816" t="s">
        <v>159</v>
      </c>
      <c r="D27" s="368">
        <v>0</v>
      </c>
      <c r="E27" s="655">
        <v>0</v>
      </c>
      <c r="F27" s="26"/>
      <c r="G27" s="26"/>
      <c r="H27" s="26"/>
      <c r="I27" s="627"/>
      <c r="J27" s="627"/>
    </row>
    <row r="28" spans="1:10" x14ac:dyDescent="0.25">
      <c r="A28" s="9"/>
      <c r="B28" s="23"/>
      <c r="C28" s="816" t="s">
        <v>160</v>
      </c>
      <c r="D28" s="368">
        <v>2523.1533883799998</v>
      </c>
      <c r="E28" s="655">
        <v>2523.1533883799998</v>
      </c>
      <c r="F28" s="26"/>
      <c r="G28" s="26"/>
      <c r="H28" s="26"/>
      <c r="I28" s="627"/>
      <c r="J28" s="627"/>
    </row>
    <row r="29" spans="1:10" x14ac:dyDescent="0.25">
      <c r="A29" s="9"/>
      <c r="B29" s="23"/>
      <c r="C29" s="816" t="s">
        <v>153</v>
      </c>
      <c r="D29" s="368">
        <v>2.9671147999999996</v>
      </c>
      <c r="E29" s="655">
        <v>2.9671147999999996</v>
      </c>
      <c r="F29" s="26"/>
      <c r="G29" s="26"/>
      <c r="H29" s="26"/>
      <c r="I29" s="627"/>
      <c r="J29" s="627"/>
    </row>
    <row r="30" spans="1:10" x14ac:dyDescent="0.25">
      <c r="A30" s="9"/>
      <c r="B30" s="23"/>
      <c r="C30" s="816" t="s">
        <v>161</v>
      </c>
      <c r="D30" s="368">
        <v>37.941278375129983</v>
      </c>
      <c r="E30" s="655">
        <v>37.941278375129983</v>
      </c>
      <c r="F30" s="26"/>
      <c r="G30" s="26"/>
      <c r="H30" s="26"/>
      <c r="I30" s="627"/>
      <c r="J30" s="627"/>
    </row>
    <row r="31" spans="1:10" x14ac:dyDescent="0.25">
      <c r="A31" s="9"/>
      <c r="B31" s="23"/>
      <c r="C31" s="816" t="s">
        <v>162</v>
      </c>
      <c r="D31" s="368">
        <v>1694.3375333299998</v>
      </c>
      <c r="E31" s="655">
        <v>1694.3375333299998</v>
      </c>
      <c r="F31" s="26"/>
      <c r="G31" s="26"/>
      <c r="H31" s="26"/>
      <c r="I31" s="627"/>
      <c r="J31" s="627"/>
    </row>
    <row r="32" spans="1:10" x14ac:dyDescent="0.25">
      <c r="A32" s="9"/>
      <c r="B32" s="23"/>
      <c r="C32" s="816" t="s">
        <v>163</v>
      </c>
      <c r="D32" s="368">
        <v>569.964023</v>
      </c>
      <c r="E32" s="655">
        <v>569.964023</v>
      </c>
      <c r="F32" s="26"/>
      <c r="G32" s="26"/>
      <c r="H32" s="26"/>
      <c r="I32" s="627"/>
      <c r="J32" s="627"/>
    </row>
    <row r="33" spans="1:10" x14ac:dyDescent="0.25">
      <c r="A33" s="9"/>
      <c r="B33" s="23"/>
      <c r="C33" s="816" t="s">
        <v>164</v>
      </c>
      <c r="D33" s="368">
        <v>86.216878819999991</v>
      </c>
      <c r="E33" s="655">
        <v>86.216878819999991</v>
      </c>
      <c r="F33" s="26"/>
      <c r="G33" s="26"/>
      <c r="H33" s="26"/>
      <c r="I33" s="627"/>
      <c r="J33" s="627"/>
    </row>
    <row r="34" spans="1:10" x14ac:dyDescent="0.25">
      <c r="A34" s="9"/>
      <c r="B34" s="23"/>
      <c r="C34" s="816" t="s">
        <v>165</v>
      </c>
      <c r="D34" s="368">
        <v>2399.0757600294946</v>
      </c>
      <c r="E34" s="655">
        <v>2399.0757600294946</v>
      </c>
      <c r="F34" s="26"/>
      <c r="G34" s="26"/>
      <c r="H34" s="26"/>
      <c r="I34" s="627"/>
      <c r="J34" s="627"/>
    </row>
    <row r="35" spans="1:10" x14ac:dyDescent="0.25">
      <c r="A35" s="9"/>
      <c r="B35" s="23"/>
      <c r="C35" s="816" t="s">
        <v>166</v>
      </c>
      <c r="D35" s="368">
        <v>14566.277146480499</v>
      </c>
      <c r="E35" s="655">
        <v>14566.277146480499</v>
      </c>
      <c r="F35" s="26"/>
      <c r="G35" s="26"/>
      <c r="H35" s="26"/>
      <c r="I35" s="627"/>
      <c r="J35" s="627"/>
    </row>
    <row r="36" spans="1:10" x14ac:dyDescent="0.25">
      <c r="B36" s="35" t="s">
        <v>154</v>
      </c>
      <c r="C36" s="817" t="s">
        <v>167</v>
      </c>
      <c r="D36" s="651">
        <v>206552.17725286511</v>
      </c>
      <c r="E36" s="646">
        <v>206552.17725286511</v>
      </c>
      <c r="F36" s="26"/>
      <c r="G36" s="26"/>
      <c r="H36" s="26"/>
      <c r="I36" s="627">
        <v>-17</v>
      </c>
      <c r="J36" s="627"/>
    </row>
    <row r="37" spans="1:10" x14ac:dyDescent="0.25">
      <c r="A37" s="14"/>
      <c r="C37" s="1077"/>
      <c r="D37" s="1077"/>
    </row>
    <row r="38" spans="1:10" x14ac:dyDescent="0.25">
      <c r="A38" s="14"/>
      <c r="C38" s="1077"/>
      <c r="D38" s="1077"/>
    </row>
    <row r="39" spans="1:10" x14ac:dyDescent="0.25">
      <c r="A39" s="14"/>
      <c r="C39" s="1078"/>
      <c r="D39" s="1078"/>
    </row>
    <row r="40" spans="1:10" x14ac:dyDescent="0.25">
      <c r="A40" s="14"/>
      <c r="C40" s="1074"/>
      <c r="D40" s="1074"/>
    </row>
    <row r="41" spans="1:10" x14ac:dyDescent="0.25">
      <c r="A41" s="14"/>
      <c r="C41" s="1079"/>
      <c r="D41" s="1079"/>
    </row>
    <row r="42" spans="1:10" x14ac:dyDescent="0.25">
      <c r="A42" s="14"/>
      <c r="C42" s="1079"/>
      <c r="D42" s="1079"/>
    </row>
    <row r="43" spans="1:10" x14ac:dyDescent="0.25">
      <c r="A43" s="9"/>
      <c r="C43" s="1073"/>
      <c r="D43" s="1073"/>
    </row>
    <row r="44" spans="1:10" x14ac:dyDescent="0.25">
      <c r="A44" s="9"/>
      <c r="C44" s="1073"/>
      <c r="D44" s="1073"/>
    </row>
    <row r="45" spans="1:10" x14ac:dyDescent="0.25">
      <c r="A45" s="9"/>
      <c r="C45" s="1073"/>
      <c r="D45" s="1073"/>
    </row>
    <row r="46" spans="1:10" x14ac:dyDescent="0.25">
      <c r="A46" s="9"/>
      <c r="C46" s="1073"/>
      <c r="D46" s="1073"/>
    </row>
    <row r="47" spans="1:10" x14ac:dyDescent="0.25">
      <c r="A47" s="9"/>
      <c r="C47" s="1073"/>
      <c r="D47" s="1073"/>
    </row>
    <row r="48" spans="1:10" x14ac:dyDescent="0.25">
      <c r="A48" s="9"/>
      <c r="C48" s="1073"/>
      <c r="D48" s="1073"/>
    </row>
    <row r="49" spans="1:4" x14ac:dyDescent="0.25">
      <c r="A49" s="9"/>
      <c r="C49" s="1073"/>
      <c r="D49" s="1073"/>
    </row>
    <row r="50" spans="1:4" x14ac:dyDescent="0.25">
      <c r="A50" s="9"/>
      <c r="C50" s="1073"/>
      <c r="D50" s="1073"/>
    </row>
    <row r="51" spans="1:4" x14ac:dyDescent="0.25">
      <c r="A51" s="9"/>
      <c r="C51" s="1073"/>
      <c r="D51" s="1073"/>
    </row>
    <row r="52" spans="1:4" x14ac:dyDescent="0.25">
      <c r="A52" s="9"/>
      <c r="C52" s="1074"/>
      <c r="D52" s="1074"/>
    </row>
    <row r="53" spans="1:4" x14ac:dyDescent="0.25">
      <c r="A53" s="9"/>
      <c r="C53" s="1073"/>
      <c r="D53" s="1073"/>
    </row>
    <row r="54" spans="1:4" x14ac:dyDescent="0.25">
      <c r="A54" s="9"/>
      <c r="C54" s="1073"/>
      <c r="D54" s="1073"/>
    </row>
    <row r="55" spans="1:4" x14ac:dyDescent="0.25">
      <c r="A55" s="9"/>
      <c r="C55" s="1073"/>
      <c r="D55" s="1073"/>
    </row>
    <row r="56" spans="1:4" x14ac:dyDescent="0.25">
      <c r="A56" s="9"/>
      <c r="C56" s="1073"/>
      <c r="D56" s="1073"/>
    </row>
    <row r="57" spans="1:4" x14ac:dyDescent="0.25">
      <c r="A57" s="9"/>
      <c r="C57" s="1073"/>
      <c r="D57" s="1073"/>
    </row>
    <row r="58" spans="1:4" x14ac:dyDescent="0.25">
      <c r="A58" s="9"/>
    </row>
    <row r="59" spans="1:4" x14ac:dyDescent="0.25">
      <c r="A59" s="9"/>
    </row>
    <row r="60" spans="1:4" x14ac:dyDescent="0.25">
      <c r="A60" s="9"/>
    </row>
    <row r="61" spans="1:4" x14ac:dyDescent="0.25">
      <c r="A61" s="9"/>
    </row>
    <row r="62" spans="1:4" x14ac:dyDescent="0.25">
      <c r="A62" s="9"/>
    </row>
    <row r="63" spans="1:4" x14ac:dyDescent="0.25">
      <c r="A63" s="9"/>
    </row>
    <row r="64" spans="1:4"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row r="135" spans="1:1" x14ac:dyDescent="0.25">
      <c r="A135" s="9"/>
    </row>
  </sheetData>
  <mergeCells count="24">
    <mergeCell ref="C45:D45"/>
    <mergeCell ref="D6:D7"/>
    <mergeCell ref="E6:E7"/>
    <mergeCell ref="F6:J6"/>
    <mergeCell ref="C37:D37"/>
    <mergeCell ref="C38:D38"/>
    <mergeCell ref="C39:D39"/>
    <mergeCell ref="C40:D40"/>
    <mergeCell ref="C41:D41"/>
    <mergeCell ref="C42:D42"/>
    <mergeCell ref="C43:D43"/>
    <mergeCell ref="C44:D44"/>
    <mergeCell ref="C57:D57"/>
    <mergeCell ref="C46:D46"/>
    <mergeCell ref="C47:D47"/>
    <mergeCell ref="C48:D48"/>
    <mergeCell ref="C49:D49"/>
    <mergeCell ref="C50:D50"/>
    <mergeCell ref="C51:D51"/>
    <mergeCell ref="C52:D52"/>
    <mergeCell ref="C53:D53"/>
    <mergeCell ref="C54:D54"/>
    <mergeCell ref="C55:D55"/>
    <mergeCell ref="C56:D56"/>
  </mergeCells>
  <pageMargins left="0.7" right="0.7" top="0.75" bottom="0.75" header="0.3" footer="0.3"/>
  <pageSetup paperSize="9" scale="59" orientation="landscape" horizontalDpi="1200" verticalDpi="1200" r:id="rId1"/>
  <headerFooter>
    <oddHeader>&amp;CDA
Bilag V</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7DB9C-FF55-423D-B5D4-664B2C3AA1EA}">
  <sheetPr>
    <pageSetUpPr fitToPage="1"/>
  </sheetPr>
  <dimension ref="B1:D26"/>
  <sheetViews>
    <sheetView showGridLines="0" zoomScale="90" zoomScaleNormal="90" zoomScalePageLayoutView="110" workbookViewId="0"/>
  </sheetViews>
  <sheetFormatPr defaultColWidth="9.140625" defaultRowHeight="15" x14ac:dyDescent="0.25"/>
  <cols>
    <col min="1" max="1" width="6.5703125" style="3" customWidth="1"/>
    <col min="2" max="2" width="10" style="3" customWidth="1"/>
    <col min="3" max="3" width="64.7109375" style="3" customWidth="1"/>
    <col min="4" max="4" width="152.42578125" style="3" customWidth="1"/>
    <col min="5" max="5" width="35.28515625" style="3" customWidth="1"/>
    <col min="6" max="16384" width="9.140625" style="3"/>
  </cols>
  <sheetData>
    <row r="1" spans="2:4" x14ac:dyDescent="0.25">
      <c r="B1" s="417" t="s">
        <v>113</v>
      </c>
      <c r="C1" s="417" t="s">
        <v>1176</v>
      </c>
    </row>
    <row r="2" spans="2:4" x14ac:dyDescent="0.25">
      <c r="B2" s="702" t="s">
        <v>49</v>
      </c>
    </row>
    <row r="3" spans="2:4" x14ac:dyDescent="0.25">
      <c r="B3" s="222" t="s">
        <v>865</v>
      </c>
    </row>
    <row r="4" spans="2:4" x14ac:dyDescent="0.25">
      <c r="D4" s="711"/>
    </row>
    <row r="5" spans="2:4" x14ac:dyDescent="0.25">
      <c r="B5" s="5" t="s">
        <v>189</v>
      </c>
      <c r="C5" s="1402" t="s">
        <v>866</v>
      </c>
      <c r="D5" s="1402"/>
    </row>
    <row r="6" spans="2:4" x14ac:dyDescent="0.25">
      <c r="B6" s="712"/>
      <c r="C6" s="706" t="s">
        <v>867</v>
      </c>
      <c r="D6" s="713"/>
    </row>
    <row r="7" spans="2:4" ht="306" customHeight="1" x14ac:dyDescent="0.25">
      <c r="B7" s="56" t="s">
        <v>192</v>
      </c>
      <c r="C7" s="13" t="s">
        <v>915</v>
      </c>
      <c r="D7" s="13" t="s">
        <v>916</v>
      </c>
    </row>
    <row r="8" spans="2:4" ht="107.25" customHeight="1" x14ac:dyDescent="0.25">
      <c r="B8" s="56" t="s">
        <v>195</v>
      </c>
      <c r="C8" s="13" t="s">
        <v>917</v>
      </c>
      <c r="D8" s="13" t="s">
        <v>918</v>
      </c>
    </row>
    <row r="9" spans="2:4" ht="104.25" customHeight="1" x14ac:dyDescent="0.25">
      <c r="B9" s="56" t="s">
        <v>203</v>
      </c>
      <c r="C9" s="13" t="s">
        <v>919</v>
      </c>
      <c r="D9" s="13" t="s">
        <v>920</v>
      </c>
    </row>
    <row r="10" spans="2:4" x14ac:dyDescent="0.25">
      <c r="B10" s="714"/>
      <c r="C10" s="706" t="s">
        <v>874</v>
      </c>
      <c r="D10" s="714"/>
    </row>
    <row r="11" spans="2:4" ht="61.5" customHeight="1" x14ac:dyDescent="0.25">
      <c r="B11" s="56" t="s">
        <v>205</v>
      </c>
      <c r="C11" s="13" t="s">
        <v>921</v>
      </c>
      <c r="D11" s="13" t="s">
        <v>922</v>
      </c>
    </row>
    <row r="12" spans="2:4" ht="89.25" customHeight="1" x14ac:dyDescent="0.25">
      <c r="B12" s="715" t="s">
        <v>235</v>
      </c>
      <c r="C12" s="716" t="s">
        <v>923</v>
      </c>
      <c r="D12" s="13" t="s">
        <v>924</v>
      </c>
    </row>
    <row r="13" spans="2:4" ht="50.25" customHeight="1" x14ac:dyDescent="0.25">
      <c r="B13" s="715" t="s">
        <v>925</v>
      </c>
      <c r="C13" s="716" t="s">
        <v>926</v>
      </c>
      <c r="D13" s="26" t="s">
        <v>927</v>
      </c>
    </row>
    <row r="14" spans="2:4" ht="102" customHeight="1" x14ac:dyDescent="0.25">
      <c r="B14" s="715" t="s">
        <v>928</v>
      </c>
      <c r="C14" s="716" t="s">
        <v>929</v>
      </c>
      <c r="D14" s="13" t="s">
        <v>930</v>
      </c>
    </row>
    <row r="15" spans="2:4" ht="66.75" customHeight="1" x14ac:dyDescent="0.25">
      <c r="B15" s="715" t="s">
        <v>931</v>
      </c>
      <c r="C15" s="716" t="s">
        <v>932</v>
      </c>
      <c r="D15" s="13" t="s">
        <v>933</v>
      </c>
    </row>
    <row r="16" spans="2:4" ht="54" customHeight="1" x14ac:dyDescent="0.25">
      <c r="B16" s="5" t="s">
        <v>567</v>
      </c>
      <c r="C16" s="13" t="s">
        <v>934</v>
      </c>
      <c r="D16" s="13" t="s">
        <v>935</v>
      </c>
    </row>
    <row r="17" spans="2:4" ht="79.5" customHeight="1" x14ac:dyDescent="0.25">
      <c r="B17" s="5" t="s">
        <v>877</v>
      </c>
      <c r="C17" s="13" t="s">
        <v>936</v>
      </c>
      <c r="D17" s="13" t="s">
        <v>937</v>
      </c>
    </row>
    <row r="18" spans="2:4" ht="52.5" customHeight="1" x14ac:dyDescent="0.25">
      <c r="B18" s="56" t="s">
        <v>880</v>
      </c>
      <c r="C18" s="13" t="s">
        <v>938</v>
      </c>
      <c r="D18" s="638" t="s">
        <v>939</v>
      </c>
    </row>
    <row r="19" spans="2:4" x14ac:dyDescent="0.25">
      <c r="B19" s="712"/>
      <c r="C19" s="706" t="s">
        <v>887</v>
      </c>
      <c r="D19" s="713"/>
    </row>
    <row r="20" spans="2:4" ht="30" x14ac:dyDescent="0.25">
      <c r="B20" s="56" t="s">
        <v>232</v>
      </c>
      <c r="C20" s="13" t="s">
        <v>940</v>
      </c>
      <c r="D20" s="13" t="s">
        <v>941</v>
      </c>
    </row>
    <row r="21" spans="2:4" ht="46.5" customHeight="1" x14ac:dyDescent="0.25">
      <c r="B21" s="56" t="s">
        <v>235</v>
      </c>
      <c r="C21" s="13" t="s">
        <v>942</v>
      </c>
      <c r="D21" s="13" t="s">
        <v>943</v>
      </c>
    </row>
    <row r="22" spans="2:4" ht="75.75" customHeight="1" x14ac:dyDescent="0.25">
      <c r="B22" s="56" t="s">
        <v>888</v>
      </c>
      <c r="C22" s="13" t="s">
        <v>944</v>
      </c>
      <c r="D22" s="13" t="s">
        <v>945</v>
      </c>
    </row>
    <row r="23" spans="2:4" ht="42" customHeight="1" x14ac:dyDescent="0.25">
      <c r="B23" s="56" t="s">
        <v>891</v>
      </c>
      <c r="C23" s="13" t="s">
        <v>946</v>
      </c>
      <c r="D23" s="13" t="s">
        <v>947</v>
      </c>
    </row>
    <row r="24" spans="2:4" ht="78" customHeight="1" x14ac:dyDescent="0.25">
      <c r="B24" s="56" t="s">
        <v>894</v>
      </c>
      <c r="C24" s="13" t="s">
        <v>948</v>
      </c>
      <c r="D24" s="13" t="s">
        <v>949</v>
      </c>
    </row>
    <row r="25" spans="2:4" ht="60" x14ac:dyDescent="0.25">
      <c r="B25" s="56" t="s">
        <v>897</v>
      </c>
      <c r="C25" s="13" t="s">
        <v>950</v>
      </c>
      <c r="D25" s="13" t="s">
        <v>951</v>
      </c>
    </row>
    <row r="26" spans="2:4" x14ac:dyDescent="0.25">
      <c r="B26" s="56"/>
    </row>
  </sheetData>
  <mergeCells count="1">
    <mergeCell ref="C5:D5"/>
  </mergeCells>
  <pageMargins left="0.70866141732283472" right="0.70866141732283472" top="0.74803149606299213" bottom="0.74803149606299213" header="0.31496062992125984" footer="0.31496062992125984"/>
  <pageSetup paperSize="9" scale="31" orientation="landscape" r:id="rId1"/>
  <headerFooter>
    <oddHeader>&amp;CDA
Bilag I</oddHeader>
    <oddFooter>&amp;C&amp;P</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DF7E4-C717-4283-8A4D-EA7E61986F0D}">
  <sheetPr>
    <pageSetUpPr fitToPage="1"/>
  </sheetPr>
  <dimension ref="B1:D23"/>
  <sheetViews>
    <sheetView showGridLines="0" zoomScale="90" zoomScaleNormal="90" zoomScalePageLayoutView="110" workbookViewId="0"/>
  </sheetViews>
  <sheetFormatPr defaultColWidth="9.140625" defaultRowHeight="15" x14ac:dyDescent="0.25"/>
  <cols>
    <col min="1" max="1" width="6.5703125" customWidth="1"/>
    <col min="2" max="2" width="10.5703125" customWidth="1"/>
    <col min="3" max="3" width="93" bestFit="1" customWidth="1"/>
    <col min="4" max="4" width="108.42578125" customWidth="1"/>
  </cols>
  <sheetData>
    <row r="1" spans="2:4" x14ac:dyDescent="0.25">
      <c r="B1" s="417" t="s">
        <v>113</v>
      </c>
      <c r="C1" s="417" t="s">
        <v>1176</v>
      </c>
    </row>
    <row r="2" spans="2:4" x14ac:dyDescent="0.25">
      <c r="B2" s="702" t="s">
        <v>50</v>
      </c>
    </row>
    <row r="3" spans="2:4" ht="15.75" x14ac:dyDescent="0.25">
      <c r="B3" s="102" t="s">
        <v>865</v>
      </c>
    </row>
    <row r="4" spans="2:4" x14ac:dyDescent="0.25">
      <c r="D4" s="41"/>
    </row>
    <row r="5" spans="2:4" x14ac:dyDescent="0.25">
      <c r="B5" s="17" t="s">
        <v>189</v>
      </c>
      <c r="C5" s="1076" t="s">
        <v>866</v>
      </c>
      <c r="D5" s="1076"/>
    </row>
    <row r="6" spans="2:4" x14ac:dyDescent="0.25">
      <c r="B6" s="708"/>
      <c r="C6" s="717" t="s">
        <v>874</v>
      </c>
      <c r="D6" s="708"/>
    </row>
    <row r="7" spans="2:4" ht="81" customHeight="1" x14ac:dyDescent="0.25">
      <c r="B7" s="56" t="s">
        <v>192</v>
      </c>
      <c r="C7" s="13" t="s">
        <v>952</v>
      </c>
      <c r="D7" s="638" t="s">
        <v>953</v>
      </c>
    </row>
    <row r="8" spans="2:4" ht="36" customHeight="1" x14ac:dyDescent="0.25">
      <c r="B8" s="56" t="s">
        <v>195</v>
      </c>
      <c r="C8" s="13" t="s">
        <v>954</v>
      </c>
      <c r="D8" s="26" t="s">
        <v>955</v>
      </c>
    </row>
    <row r="9" spans="2:4" ht="30" x14ac:dyDescent="0.25">
      <c r="B9" s="56" t="s">
        <v>203</v>
      </c>
      <c r="C9" s="13" t="s">
        <v>956</v>
      </c>
      <c r="D9" s="1403" t="s">
        <v>957</v>
      </c>
    </row>
    <row r="10" spans="2:4" x14ac:dyDescent="0.25">
      <c r="B10" s="718" t="s">
        <v>235</v>
      </c>
      <c r="C10" s="719" t="s">
        <v>958</v>
      </c>
      <c r="D10" s="1404"/>
    </row>
    <row r="11" spans="2:4" x14ac:dyDescent="0.25">
      <c r="B11" s="718" t="s">
        <v>925</v>
      </c>
      <c r="C11" s="719" t="s">
        <v>959</v>
      </c>
      <c r="D11" s="1404"/>
    </row>
    <row r="12" spans="2:4" x14ac:dyDescent="0.25">
      <c r="B12" s="718" t="s">
        <v>928</v>
      </c>
      <c r="C12" s="719" t="s">
        <v>960</v>
      </c>
      <c r="D12" s="1404"/>
    </row>
    <row r="13" spans="2:4" x14ac:dyDescent="0.25">
      <c r="B13" s="718" t="s">
        <v>931</v>
      </c>
      <c r="C13" s="719" t="s">
        <v>961</v>
      </c>
      <c r="D13" s="1404"/>
    </row>
    <row r="14" spans="2:4" x14ac:dyDescent="0.25">
      <c r="B14" s="718" t="s">
        <v>962</v>
      </c>
      <c r="C14" s="719" t="s">
        <v>963</v>
      </c>
      <c r="D14" s="1404"/>
    </row>
    <row r="15" spans="2:4" x14ac:dyDescent="0.25">
      <c r="B15" s="718" t="s">
        <v>964</v>
      </c>
      <c r="C15" s="719" t="s">
        <v>965</v>
      </c>
      <c r="D15" s="1405"/>
    </row>
    <row r="16" spans="2:4" x14ac:dyDescent="0.25">
      <c r="B16" s="708"/>
      <c r="C16" s="717" t="s">
        <v>887</v>
      </c>
      <c r="D16" s="708"/>
    </row>
    <row r="17" spans="2:4" ht="30" x14ac:dyDescent="0.25">
      <c r="B17" s="17" t="s">
        <v>205</v>
      </c>
      <c r="C17" s="13" t="s">
        <v>966</v>
      </c>
      <c r="D17" s="1403" t="s">
        <v>967</v>
      </c>
    </row>
    <row r="18" spans="2:4" x14ac:dyDescent="0.25">
      <c r="B18" s="718" t="s">
        <v>235</v>
      </c>
      <c r="C18" s="719" t="s">
        <v>958</v>
      </c>
      <c r="D18" s="1404"/>
    </row>
    <row r="19" spans="2:4" x14ac:dyDescent="0.25">
      <c r="B19" s="718" t="s">
        <v>925</v>
      </c>
      <c r="C19" s="719" t="s">
        <v>959</v>
      </c>
      <c r="D19" s="1404"/>
    </row>
    <row r="20" spans="2:4" x14ac:dyDescent="0.25">
      <c r="B20" s="718" t="s">
        <v>928</v>
      </c>
      <c r="C20" s="719" t="s">
        <v>960</v>
      </c>
      <c r="D20" s="1404"/>
    </row>
    <row r="21" spans="2:4" x14ac:dyDescent="0.25">
      <c r="B21" s="718" t="s">
        <v>931</v>
      </c>
      <c r="C21" s="719" t="s">
        <v>961</v>
      </c>
      <c r="D21" s="1404"/>
    </row>
    <row r="22" spans="2:4" x14ac:dyDescent="0.25">
      <c r="B22" s="718" t="s">
        <v>962</v>
      </c>
      <c r="C22" s="719" t="s">
        <v>963</v>
      </c>
      <c r="D22" s="1404"/>
    </row>
    <row r="23" spans="2:4" x14ac:dyDescent="0.25">
      <c r="B23" s="718" t="s">
        <v>964</v>
      </c>
      <c r="C23" s="719" t="s">
        <v>965</v>
      </c>
      <c r="D23" s="1405"/>
    </row>
  </sheetData>
  <mergeCells count="3">
    <mergeCell ref="C5:D5"/>
    <mergeCell ref="D9:D15"/>
    <mergeCell ref="D17:D23"/>
  </mergeCells>
  <pageMargins left="0.70866141732283472" right="0.70866141732283472" top="0.74803149606299213" bottom="0.74803149606299213" header="0.31496062992125984" footer="0.31496062992125984"/>
  <pageSetup paperSize="9" scale="67" orientation="landscape" r:id="rId1"/>
  <headerFooter>
    <oddHeader>&amp;CDA
Bilag I</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679EB-6058-40B5-B873-245B9F61F451}">
  <dimension ref="A1:S65"/>
  <sheetViews>
    <sheetView zoomScale="90" zoomScaleNormal="90" workbookViewId="0"/>
  </sheetViews>
  <sheetFormatPr defaultColWidth="8.85546875" defaultRowHeight="12.75" x14ac:dyDescent="0.2"/>
  <cols>
    <col min="1" max="1" width="8.85546875" style="720"/>
    <col min="2" max="2" width="10.140625" style="720" customWidth="1"/>
    <col min="3" max="3" width="72.5703125" style="720" customWidth="1"/>
    <col min="4" max="4" width="21.5703125" style="720" customWidth="1"/>
    <col min="5" max="5" width="27" style="720" bestFit="1" customWidth="1"/>
    <col min="6" max="13" width="21.5703125" style="720" customWidth="1"/>
    <col min="14" max="14" width="23.5703125" style="720" customWidth="1"/>
    <col min="15" max="18" width="21" style="720" customWidth="1"/>
    <col min="19" max="19" width="17.42578125" style="720" bestFit="1" customWidth="1"/>
    <col min="20" max="16384" width="8.85546875" style="720"/>
  </cols>
  <sheetData>
    <row r="1" spans="2:19" x14ac:dyDescent="0.2">
      <c r="B1" s="720" t="s">
        <v>113</v>
      </c>
      <c r="C1" s="720" t="s">
        <v>1176</v>
      </c>
    </row>
    <row r="2" spans="2:19" ht="15" x14ac:dyDescent="0.25">
      <c r="C2" s="721" t="s">
        <v>51</v>
      </c>
    </row>
    <row r="3" spans="2:19" ht="15" customHeight="1" x14ac:dyDescent="0.2">
      <c r="C3" s="722" t="s">
        <v>968</v>
      </c>
      <c r="D3" s="723" t="s">
        <v>114</v>
      </c>
      <c r="E3" s="723" t="s">
        <v>115</v>
      </c>
      <c r="F3" s="723" t="s">
        <v>116</v>
      </c>
      <c r="G3" s="723" t="s">
        <v>127</v>
      </c>
      <c r="H3" s="723" t="s">
        <v>128</v>
      </c>
      <c r="I3" s="723" t="s">
        <v>129</v>
      </c>
      <c r="J3" s="723" t="s">
        <v>130</v>
      </c>
      <c r="K3" s="723" t="s">
        <v>210</v>
      </c>
      <c r="L3" s="723" t="s">
        <v>328</v>
      </c>
      <c r="M3" s="723" t="s">
        <v>329</v>
      </c>
      <c r="N3" s="723" t="s">
        <v>330</v>
      </c>
      <c r="O3" s="723" t="s">
        <v>331</v>
      </c>
      <c r="P3" s="723" t="s">
        <v>332</v>
      </c>
      <c r="Q3" s="723" t="s">
        <v>366</v>
      </c>
      <c r="R3" s="723" t="s">
        <v>367</v>
      </c>
      <c r="S3" s="723" t="s">
        <v>969</v>
      </c>
    </row>
    <row r="4" spans="2:19" ht="76.5" customHeight="1" x14ac:dyDescent="0.2">
      <c r="C4" s="724"/>
      <c r="D4" s="1408" t="s">
        <v>970</v>
      </c>
      <c r="E4" s="1409"/>
      <c r="F4" s="1409"/>
      <c r="G4" s="1409"/>
      <c r="H4" s="1410"/>
      <c r="I4" s="1408" t="s">
        <v>971</v>
      </c>
      <c r="J4" s="1409"/>
      <c r="K4" s="1410"/>
      <c r="L4" s="1408" t="s">
        <v>972</v>
      </c>
      <c r="M4" s="1410"/>
      <c r="N4" s="1406" t="s">
        <v>973</v>
      </c>
      <c r="O4" s="1406" t="s">
        <v>974</v>
      </c>
      <c r="P4" s="1406" t="s">
        <v>975</v>
      </c>
      <c r="Q4" s="1406" t="s">
        <v>976</v>
      </c>
      <c r="R4" s="1406" t="s">
        <v>977</v>
      </c>
      <c r="S4" s="1406" t="s">
        <v>978</v>
      </c>
    </row>
    <row r="5" spans="2:19" ht="99.75" customHeight="1" x14ac:dyDescent="0.2">
      <c r="C5" s="724"/>
      <c r="D5" s="725"/>
      <c r="E5" s="726" t="s">
        <v>979</v>
      </c>
      <c r="F5" s="726" t="s">
        <v>980</v>
      </c>
      <c r="G5" s="727" t="s">
        <v>981</v>
      </c>
      <c r="H5" s="727" t="s">
        <v>435</v>
      </c>
      <c r="I5" s="728"/>
      <c r="J5" s="726" t="s">
        <v>981</v>
      </c>
      <c r="K5" s="726" t="s">
        <v>435</v>
      </c>
      <c r="L5" s="729"/>
      <c r="M5" s="730" t="s">
        <v>982</v>
      </c>
      <c r="N5" s="1407"/>
      <c r="O5" s="1407"/>
      <c r="P5" s="1407"/>
      <c r="Q5" s="1407"/>
      <c r="R5" s="1407"/>
      <c r="S5" s="1407"/>
    </row>
    <row r="6" spans="2:19" x14ac:dyDescent="0.2">
      <c r="B6" s="731">
        <v>1</v>
      </c>
      <c r="C6" s="732" t="s">
        <v>983</v>
      </c>
      <c r="D6" s="733">
        <v>101709</v>
      </c>
      <c r="E6" s="734"/>
      <c r="F6" s="734"/>
      <c r="G6" s="733">
        <v>9560</v>
      </c>
      <c r="H6" s="734">
        <v>100</v>
      </c>
      <c r="I6" s="734">
        <v>163</v>
      </c>
      <c r="J6" s="734">
        <v>44</v>
      </c>
      <c r="K6" s="734">
        <v>3</v>
      </c>
      <c r="L6" s="733">
        <v>2483877</v>
      </c>
      <c r="M6" s="734"/>
      <c r="N6" s="735"/>
      <c r="O6" s="735">
        <v>251</v>
      </c>
      <c r="P6" s="736">
        <v>2236</v>
      </c>
      <c r="Q6" s="736">
        <v>21585</v>
      </c>
      <c r="R6" s="736">
        <v>77638</v>
      </c>
      <c r="S6" s="735">
        <v>23.4</v>
      </c>
    </row>
    <row r="7" spans="2:19" x14ac:dyDescent="0.2">
      <c r="B7" s="731">
        <v>2</v>
      </c>
      <c r="C7" s="737" t="s">
        <v>984</v>
      </c>
      <c r="D7" s="836">
        <v>101709</v>
      </c>
      <c r="E7" s="837"/>
      <c r="F7" s="837"/>
      <c r="G7" s="836">
        <v>9560</v>
      </c>
      <c r="H7" s="837">
        <v>100</v>
      </c>
      <c r="I7" s="837">
        <v>163</v>
      </c>
      <c r="J7" s="837">
        <v>44</v>
      </c>
      <c r="K7" s="837">
        <v>3</v>
      </c>
      <c r="L7" s="838">
        <v>2483877</v>
      </c>
      <c r="M7" s="731"/>
      <c r="N7" s="731"/>
      <c r="O7" s="731">
        <v>251</v>
      </c>
      <c r="P7" s="739">
        <v>2236</v>
      </c>
      <c r="Q7" s="739">
        <v>21585</v>
      </c>
      <c r="R7" s="739">
        <v>77638</v>
      </c>
      <c r="S7" s="731">
        <v>23.4</v>
      </c>
    </row>
    <row r="8" spans="2:19" x14ac:dyDescent="0.2">
      <c r="B8" s="731">
        <v>3</v>
      </c>
      <c r="C8" s="737" t="s">
        <v>985</v>
      </c>
      <c r="D8" s="738"/>
      <c r="E8" s="738"/>
      <c r="F8" s="738"/>
      <c r="G8" s="738"/>
      <c r="H8" s="738"/>
      <c r="I8" s="738"/>
      <c r="J8" s="738"/>
      <c r="K8" s="738"/>
      <c r="L8" s="731"/>
      <c r="M8" s="731"/>
      <c r="N8" s="731"/>
      <c r="O8" s="731"/>
      <c r="P8" s="731"/>
      <c r="Q8" s="731"/>
      <c r="R8" s="731"/>
      <c r="S8" s="731"/>
    </row>
    <row r="9" spans="2:19" x14ac:dyDescent="0.2">
      <c r="B9" s="731">
        <v>4</v>
      </c>
      <c r="C9" s="740" t="s">
        <v>986</v>
      </c>
      <c r="D9" s="741"/>
      <c r="E9" s="741"/>
      <c r="F9" s="741"/>
      <c r="G9" s="741"/>
      <c r="H9" s="741"/>
      <c r="I9" s="741"/>
      <c r="J9" s="741"/>
      <c r="K9" s="741"/>
      <c r="L9" s="731"/>
      <c r="M9" s="731"/>
      <c r="N9" s="731"/>
      <c r="O9" s="731"/>
      <c r="P9" s="731"/>
      <c r="Q9" s="731"/>
      <c r="R9" s="731"/>
      <c r="S9" s="731"/>
    </row>
    <row r="10" spans="2:19" x14ac:dyDescent="0.2">
      <c r="B10" s="731">
        <v>5</v>
      </c>
      <c r="C10" s="740" t="s">
        <v>987</v>
      </c>
      <c r="D10" s="741"/>
      <c r="E10" s="741"/>
      <c r="F10" s="741"/>
      <c r="G10" s="741"/>
      <c r="H10" s="741"/>
      <c r="I10" s="741"/>
      <c r="J10" s="741"/>
      <c r="K10" s="741"/>
      <c r="L10" s="731"/>
      <c r="M10" s="731"/>
      <c r="N10" s="731"/>
      <c r="O10" s="731"/>
      <c r="P10" s="731"/>
      <c r="Q10" s="731"/>
      <c r="R10" s="731"/>
      <c r="S10" s="731"/>
    </row>
    <row r="11" spans="2:19" x14ac:dyDescent="0.2">
      <c r="B11" s="731">
        <v>6</v>
      </c>
      <c r="C11" s="740" t="s">
        <v>988</v>
      </c>
      <c r="D11" s="741"/>
      <c r="E11" s="741"/>
      <c r="F11" s="741"/>
      <c r="G11" s="741"/>
      <c r="H11" s="741"/>
      <c r="I11" s="741"/>
      <c r="J11" s="741"/>
      <c r="K11" s="741"/>
      <c r="L11" s="731"/>
      <c r="M11" s="731"/>
      <c r="N11" s="731"/>
      <c r="O11" s="731"/>
      <c r="P11" s="731"/>
      <c r="Q11" s="731"/>
      <c r="R11" s="731"/>
      <c r="S11" s="731"/>
    </row>
    <row r="12" spans="2:19" x14ac:dyDescent="0.2">
      <c r="B12" s="731">
        <v>7</v>
      </c>
      <c r="C12" s="740" t="s">
        <v>989</v>
      </c>
      <c r="D12" s="741"/>
      <c r="E12" s="741"/>
      <c r="F12" s="741"/>
      <c r="G12" s="741"/>
      <c r="H12" s="741"/>
      <c r="I12" s="741"/>
      <c r="J12" s="741"/>
      <c r="K12" s="741"/>
      <c r="L12" s="731"/>
      <c r="M12" s="731"/>
      <c r="N12" s="731"/>
      <c r="O12" s="731"/>
      <c r="P12" s="731"/>
      <c r="Q12" s="731"/>
      <c r="R12" s="731"/>
      <c r="S12" s="731"/>
    </row>
    <row r="13" spans="2:19" x14ac:dyDescent="0.2">
      <c r="B13" s="731">
        <v>8</v>
      </c>
      <c r="C13" s="740" t="s">
        <v>990</v>
      </c>
      <c r="D13" s="741"/>
      <c r="E13" s="741"/>
      <c r="F13" s="741"/>
      <c r="G13" s="741"/>
      <c r="H13" s="741"/>
      <c r="I13" s="741"/>
      <c r="J13" s="741"/>
      <c r="K13" s="741"/>
      <c r="L13" s="731"/>
      <c r="M13" s="731"/>
      <c r="N13" s="731"/>
      <c r="O13" s="731"/>
      <c r="P13" s="731"/>
      <c r="Q13" s="731"/>
      <c r="R13" s="731"/>
      <c r="S13" s="731"/>
    </row>
    <row r="14" spans="2:19" x14ac:dyDescent="0.2">
      <c r="B14" s="731">
        <v>9</v>
      </c>
      <c r="C14" s="737" t="s">
        <v>991</v>
      </c>
      <c r="D14" s="738"/>
      <c r="E14" s="738"/>
      <c r="F14" s="738"/>
      <c r="G14" s="738"/>
      <c r="H14" s="738"/>
      <c r="I14" s="738"/>
      <c r="J14" s="738"/>
      <c r="K14" s="738"/>
      <c r="L14" s="731"/>
      <c r="M14" s="731"/>
      <c r="N14" s="731"/>
      <c r="O14" s="731"/>
      <c r="P14" s="731"/>
      <c r="Q14" s="731"/>
      <c r="R14" s="731"/>
      <c r="S14" s="731"/>
    </row>
    <row r="15" spans="2:19" x14ac:dyDescent="0.2">
      <c r="B15" s="731">
        <v>10</v>
      </c>
      <c r="C15" s="740" t="s">
        <v>992</v>
      </c>
      <c r="D15" s="738"/>
      <c r="E15" s="738"/>
      <c r="F15" s="738"/>
      <c r="G15" s="738"/>
      <c r="H15" s="738"/>
      <c r="I15" s="738"/>
      <c r="J15" s="738"/>
      <c r="K15" s="738"/>
      <c r="L15" s="731"/>
      <c r="M15" s="731"/>
      <c r="N15" s="731"/>
      <c r="O15" s="731"/>
      <c r="P15" s="731"/>
      <c r="Q15" s="731"/>
      <c r="R15" s="731"/>
      <c r="S15" s="731"/>
    </row>
    <row r="16" spans="2:19" x14ac:dyDescent="0.2">
      <c r="B16" s="731">
        <v>11</v>
      </c>
      <c r="C16" s="740" t="s">
        <v>993</v>
      </c>
      <c r="D16" s="738"/>
      <c r="E16" s="738"/>
      <c r="F16" s="738"/>
      <c r="G16" s="738"/>
      <c r="H16" s="738"/>
      <c r="I16" s="738"/>
      <c r="J16" s="738"/>
      <c r="K16" s="738"/>
      <c r="L16" s="731"/>
      <c r="M16" s="731"/>
      <c r="N16" s="731"/>
      <c r="O16" s="731"/>
      <c r="P16" s="731"/>
      <c r="Q16" s="731"/>
      <c r="R16" s="731"/>
      <c r="S16" s="731"/>
    </row>
    <row r="17" spans="2:19" x14ac:dyDescent="0.2">
      <c r="B17" s="731">
        <v>12</v>
      </c>
      <c r="C17" s="740" t="s">
        <v>994</v>
      </c>
      <c r="D17" s="738"/>
      <c r="E17" s="738"/>
      <c r="F17" s="738"/>
      <c r="G17" s="738"/>
      <c r="H17" s="738"/>
      <c r="I17" s="738"/>
      <c r="J17" s="738"/>
      <c r="K17" s="738"/>
      <c r="L17" s="731"/>
      <c r="M17" s="731"/>
      <c r="N17" s="731"/>
      <c r="O17" s="731"/>
      <c r="P17" s="731"/>
      <c r="Q17" s="731"/>
      <c r="R17" s="731"/>
      <c r="S17" s="731"/>
    </row>
    <row r="18" spans="2:19" x14ac:dyDescent="0.2">
      <c r="B18" s="731">
        <v>13</v>
      </c>
      <c r="C18" s="740" t="s">
        <v>995</v>
      </c>
      <c r="D18" s="738"/>
      <c r="E18" s="738"/>
      <c r="F18" s="738"/>
      <c r="G18" s="738"/>
      <c r="H18" s="738"/>
      <c r="I18" s="738"/>
      <c r="J18" s="738"/>
      <c r="K18" s="738"/>
      <c r="L18" s="731"/>
      <c r="M18" s="731"/>
      <c r="N18" s="731"/>
      <c r="O18" s="731"/>
      <c r="P18" s="731"/>
      <c r="Q18" s="731"/>
      <c r="R18" s="731"/>
      <c r="S18" s="731"/>
    </row>
    <row r="19" spans="2:19" x14ac:dyDescent="0.2">
      <c r="B19" s="731">
        <v>14</v>
      </c>
      <c r="C19" s="740" t="s">
        <v>996</v>
      </c>
      <c r="D19" s="738"/>
      <c r="E19" s="738"/>
      <c r="F19" s="738"/>
      <c r="G19" s="738"/>
      <c r="H19" s="738"/>
      <c r="I19" s="738"/>
      <c r="J19" s="738"/>
      <c r="K19" s="738"/>
      <c r="L19" s="731"/>
      <c r="M19" s="731"/>
      <c r="N19" s="731"/>
      <c r="O19" s="731"/>
      <c r="P19" s="731"/>
      <c r="Q19" s="731"/>
      <c r="R19" s="731"/>
      <c r="S19" s="731"/>
    </row>
    <row r="20" spans="2:19" x14ac:dyDescent="0.2">
      <c r="B20" s="731">
        <v>15</v>
      </c>
      <c r="C20" s="740" t="s">
        <v>997</v>
      </c>
      <c r="D20" s="738"/>
      <c r="E20" s="738"/>
      <c r="F20" s="738"/>
      <c r="G20" s="738"/>
      <c r="H20" s="738"/>
      <c r="I20" s="738"/>
      <c r="J20" s="738"/>
      <c r="K20" s="738"/>
      <c r="L20" s="731"/>
      <c r="M20" s="731"/>
      <c r="N20" s="731"/>
      <c r="O20" s="731"/>
      <c r="P20" s="731"/>
      <c r="Q20" s="731"/>
      <c r="R20" s="731"/>
      <c r="S20" s="731"/>
    </row>
    <row r="21" spans="2:19" x14ac:dyDescent="0.2">
      <c r="B21" s="731">
        <v>16</v>
      </c>
      <c r="C21" s="740" t="s">
        <v>998</v>
      </c>
      <c r="D21" s="738"/>
      <c r="E21" s="738"/>
      <c r="F21" s="738"/>
      <c r="G21" s="738"/>
      <c r="H21" s="738"/>
      <c r="I21" s="738"/>
      <c r="J21" s="738"/>
      <c r="K21" s="738"/>
      <c r="L21" s="731"/>
      <c r="M21" s="731"/>
      <c r="N21" s="731"/>
      <c r="O21" s="731"/>
      <c r="P21" s="731"/>
      <c r="Q21" s="731"/>
      <c r="R21" s="731"/>
      <c r="S21" s="731"/>
    </row>
    <row r="22" spans="2:19" x14ac:dyDescent="0.2">
      <c r="B22" s="731">
        <v>17</v>
      </c>
      <c r="C22" s="740" t="s">
        <v>999</v>
      </c>
      <c r="D22" s="742"/>
      <c r="E22" s="742"/>
      <c r="F22" s="742"/>
      <c r="G22" s="742"/>
      <c r="H22" s="742"/>
      <c r="I22" s="742"/>
      <c r="J22" s="742"/>
      <c r="K22" s="742"/>
      <c r="L22" s="731"/>
      <c r="M22" s="731"/>
      <c r="N22" s="731"/>
      <c r="O22" s="731"/>
      <c r="P22" s="731"/>
      <c r="Q22" s="731"/>
      <c r="R22" s="731"/>
      <c r="S22" s="731"/>
    </row>
    <row r="23" spans="2:19" x14ac:dyDescent="0.2">
      <c r="B23" s="731">
        <v>18</v>
      </c>
      <c r="C23" s="740" t="s">
        <v>1000</v>
      </c>
      <c r="D23" s="742"/>
      <c r="E23" s="742"/>
      <c r="F23" s="742"/>
      <c r="G23" s="742"/>
      <c r="H23" s="742"/>
      <c r="I23" s="742"/>
      <c r="J23" s="742"/>
      <c r="K23" s="742"/>
      <c r="L23" s="731"/>
      <c r="M23" s="731"/>
      <c r="N23" s="731"/>
      <c r="O23" s="731"/>
      <c r="P23" s="731"/>
      <c r="Q23" s="731"/>
      <c r="R23" s="731"/>
      <c r="S23" s="731"/>
    </row>
    <row r="24" spans="2:19" x14ac:dyDescent="0.2">
      <c r="B24" s="731">
        <v>19</v>
      </c>
      <c r="C24" s="740" t="s">
        <v>1001</v>
      </c>
      <c r="D24" s="742"/>
      <c r="E24" s="742"/>
      <c r="F24" s="742"/>
      <c r="G24" s="742"/>
      <c r="H24" s="742"/>
      <c r="I24" s="742"/>
      <c r="J24" s="742"/>
      <c r="K24" s="742"/>
      <c r="L24" s="731"/>
      <c r="M24" s="731"/>
      <c r="N24" s="731"/>
      <c r="O24" s="731"/>
      <c r="P24" s="731"/>
      <c r="Q24" s="731"/>
      <c r="R24" s="731"/>
      <c r="S24" s="731"/>
    </row>
    <row r="25" spans="2:19" x14ac:dyDescent="0.2">
      <c r="B25" s="731">
        <v>20</v>
      </c>
      <c r="C25" s="740" t="s">
        <v>1002</v>
      </c>
      <c r="D25" s="742"/>
      <c r="E25" s="742"/>
      <c r="F25" s="742"/>
      <c r="G25" s="742"/>
      <c r="H25" s="742"/>
      <c r="I25" s="742"/>
      <c r="J25" s="742"/>
      <c r="K25" s="742"/>
      <c r="L25" s="731"/>
      <c r="M25" s="731"/>
      <c r="N25" s="731"/>
      <c r="O25" s="731"/>
      <c r="P25" s="731"/>
      <c r="Q25" s="731"/>
      <c r="R25" s="731"/>
      <c r="S25" s="731"/>
    </row>
    <row r="26" spans="2:19" x14ac:dyDescent="0.2">
      <c r="B26" s="731">
        <v>21</v>
      </c>
      <c r="C26" s="740" t="s">
        <v>1003</v>
      </c>
      <c r="D26" s="742"/>
      <c r="E26" s="742"/>
      <c r="F26" s="742"/>
      <c r="G26" s="742"/>
      <c r="H26" s="742"/>
      <c r="I26" s="742"/>
      <c r="J26" s="742"/>
      <c r="K26" s="742"/>
      <c r="L26" s="731"/>
      <c r="M26" s="731"/>
      <c r="N26" s="731"/>
      <c r="O26" s="731"/>
      <c r="P26" s="731"/>
      <c r="Q26" s="731"/>
      <c r="R26" s="731"/>
      <c r="S26" s="731"/>
    </row>
    <row r="27" spans="2:19" x14ac:dyDescent="0.2">
      <c r="B27" s="731">
        <v>22</v>
      </c>
      <c r="C27" s="740" t="s">
        <v>1004</v>
      </c>
      <c r="D27" s="742"/>
      <c r="E27" s="742"/>
      <c r="F27" s="742"/>
      <c r="G27" s="742"/>
      <c r="H27" s="742"/>
      <c r="I27" s="742"/>
      <c r="J27" s="742"/>
      <c r="K27" s="742"/>
      <c r="L27" s="731"/>
      <c r="M27" s="731"/>
      <c r="N27" s="731"/>
      <c r="O27" s="731"/>
      <c r="P27" s="731"/>
      <c r="Q27" s="731"/>
      <c r="R27" s="731"/>
      <c r="S27" s="731"/>
    </row>
    <row r="28" spans="2:19" x14ac:dyDescent="0.2">
      <c r="B28" s="731">
        <v>23</v>
      </c>
      <c r="C28" s="740" t="s">
        <v>1005</v>
      </c>
      <c r="D28" s="742"/>
      <c r="E28" s="742"/>
      <c r="F28" s="742"/>
      <c r="G28" s="742"/>
      <c r="H28" s="742"/>
      <c r="I28" s="742"/>
      <c r="J28" s="742"/>
      <c r="K28" s="742"/>
      <c r="L28" s="731"/>
      <c r="M28" s="731"/>
      <c r="N28" s="731"/>
      <c r="O28" s="731"/>
      <c r="P28" s="731"/>
      <c r="Q28" s="731"/>
      <c r="R28" s="731"/>
      <c r="S28" s="731"/>
    </row>
    <row r="29" spans="2:19" x14ac:dyDescent="0.2">
      <c r="B29" s="731">
        <v>24</v>
      </c>
      <c r="C29" s="740" t="s">
        <v>1006</v>
      </c>
      <c r="D29" s="742"/>
      <c r="E29" s="742"/>
      <c r="F29" s="742"/>
      <c r="G29" s="742"/>
      <c r="H29" s="742"/>
      <c r="I29" s="742"/>
      <c r="J29" s="742"/>
      <c r="K29" s="742"/>
      <c r="L29" s="731"/>
      <c r="M29" s="731"/>
      <c r="N29" s="731"/>
      <c r="O29" s="731"/>
      <c r="P29" s="731"/>
      <c r="Q29" s="731"/>
      <c r="R29" s="731"/>
      <c r="S29" s="731"/>
    </row>
    <row r="30" spans="2:19" x14ac:dyDescent="0.2">
      <c r="B30" s="731">
        <v>25</v>
      </c>
      <c r="C30" s="740" t="s">
        <v>1007</v>
      </c>
      <c r="D30" s="742"/>
      <c r="E30" s="742"/>
      <c r="F30" s="742"/>
      <c r="G30" s="742"/>
      <c r="H30" s="742"/>
      <c r="I30" s="742"/>
      <c r="J30" s="742"/>
      <c r="K30" s="742"/>
      <c r="L30" s="731"/>
      <c r="M30" s="731"/>
      <c r="N30" s="731"/>
      <c r="O30" s="731"/>
      <c r="P30" s="731"/>
      <c r="Q30" s="731"/>
      <c r="R30" s="731"/>
      <c r="S30" s="731"/>
    </row>
    <row r="31" spans="2:19" x14ac:dyDescent="0.2">
      <c r="B31" s="731">
        <v>26</v>
      </c>
      <c r="C31" s="740" t="s">
        <v>1008</v>
      </c>
      <c r="D31" s="742"/>
      <c r="E31" s="742"/>
      <c r="F31" s="742"/>
      <c r="G31" s="742"/>
      <c r="H31" s="742"/>
      <c r="I31" s="742"/>
      <c r="J31" s="742"/>
      <c r="K31" s="742"/>
      <c r="L31" s="731"/>
      <c r="M31" s="731"/>
      <c r="N31" s="731"/>
      <c r="O31" s="731"/>
      <c r="P31" s="731"/>
      <c r="Q31" s="731"/>
      <c r="R31" s="731"/>
      <c r="S31" s="731"/>
    </row>
    <row r="32" spans="2:19" x14ac:dyDescent="0.2">
      <c r="B32" s="731">
        <v>27</v>
      </c>
      <c r="C32" s="740" t="s">
        <v>1009</v>
      </c>
      <c r="D32" s="742"/>
      <c r="E32" s="742"/>
      <c r="F32" s="742"/>
      <c r="G32" s="742"/>
      <c r="H32" s="742"/>
      <c r="I32" s="742"/>
      <c r="J32" s="742"/>
      <c r="K32" s="742"/>
      <c r="L32" s="731"/>
      <c r="M32" s="731"/>
      <c r="N32" s="731"/>
      <c r="O32" s="731"/>
      <c r="P32" s="731"/>
      <c r="Q32" s="731"/>
      <c r="R32" s="731"/>
      <c r="S32" s="731"/>
    </row>
    <row r="33" spans="2:19" x14ac:dyDescent="0.2">
      <c r="B33" s="731">
        <v>28</v>
      </c>
      <c r="C33" s="740" t="s">
        <v>1010</v>
      </c>
      <c r="D33" s="742"/>
      <c r="E33" s="742"/>
      <c r="F33" s="742"/>
      <c r="G33" s="742"/>
      <c r="H33" s="742"/>
      <c r="I33" s="742"/>
      <c r="J33" s="742"/>
      <c r="K33" s="742"/>
      <c r="L33" s="731"/>
      <c r="M33" s="731"/>
      <c r="N33" s="731"/>
      <c r="O33" s="731"/>
      <c r="P33" s="731"/>
      <c r="Q33" s="731"/>
      <c r="R33" s="731"/>
      <c r="S33" s="731"/>
    </row>
    <row r="34" spans="2:19" x14ac:dyDescent="0.2">
      <c r="B34" s="731">
        <v>29</v>
      </c>
      <c r="C34" s="740" t="s">
        <v>1011</v>
      </c>
      <c r="D34" s="742"/>
      <c r="E34" s="742"/>
      <c r="F34" s="742"/>
      <c r="G34" s="742"/>
      <c r="H34" s="742"/>
      <c r="I34" s="742"/>
      <c r="J34" s="742"/>
      <c r="K34" s="742"/>
      <c r="L34" s="731"/>
      <c r="M34" s="731"/>
      <c r="N34" s="731"/>
      <c r="O34" s="731"/>
      <c r="P34" s="731"/>
      <c r="Q34" s="731"/>
      <c r="R34" s="731"/>
      <c r="S34" s="731"/>
    </row>
    <row r="35" spans="2:19" x14ac:dyDescent="0.2">
      <c r="B35" s="731">
        <v>30</v>
      </c>
      <c r="C35" s="740" t="s">
        <v>1012</v>
      </c>
      <c r="D35" s="742"/>
      <c r="E35" s="742"/>
      <c r="F35" s="742"/>
      <c r="G35" s="742"/>
      <c r="H35" s="742"/>
      <c r="I35" s="742"/>
      <c r="J35" s="742"/>
      <c r="K35" s="742"/>
      <c r="L35" s="731"/>
      <c r="M35" s="731"/>
      <c r="N35" s="731"/>
      <c r="O35" s="731"/>
      <c r="P35" s="731"/>
      <c r="Q35" s="731"/>
      <c r="R35" s="731"/>
      <c r="S35" s="731"/>
    </row>
    <row r="36" spans="2:19" x14ac:dyDescent="0.2">
      <c r="B36" s="731">
        <v>31</v>
      </c>
      <c r="C36" s="740" t="s">
        <v>1013</v>
      </c>
      <c r="D36" s="742"/>
      <c r="E36" s="742"/>
      <c r="F36" s="742"/>
      <c r="G36" s="742"/>
      <c r="H36" s="742"/>
      <c r="I36" s="742"/>
      <c r="J36" s="742"/>
      <c r="K36" s="742"/>
      <c r="L36" s="731"/>
      <c r="M36" s="731"/>
      <c r="N36" s="731"/>
      <c r="O36" s="731"/>
      <c r="P36" s="731"/>
      <c r="Q36" s="731"/>
      <c r="R36" s="731"/>
      <c r="S36" s="731"/>
    </row>
    <row r="37" spans="2:19" x14ac:dyDescent="0.2">
      <c r="B37" s="731">
        <v>32</v>
      </c>
      <c r="C37" s="740" t="s">
        <v>1014</v>
      </c>
      <c r="D37" s="742"/>
      <c r="E37" s="742"/>
      <c r="F37" s="742"/>
      <c r="G37" s="742"/>
      <c r="H37" s="742"/>
      <c r="I37" s="742"/>
      <c r="J37" s="742"/>
      <c r="K37" s="742"/>
      <c r="L37" s="731"/>
      <c r="M37" s="731"/>
      <c r="N37" s="731"/>
      <c r="O37" s="731"/>
      <c r="P37" s="731"/>
      <c r="Q37" s="731"/>
      <c r="R37" s="731"/>
      <c r="S37" s="731"/>
    </row>
    <row r="38" spans="2:19" x14ac:dyDescent="0.2">
      <c r="B38" s="731">
        <v>33</v>
      </c>
      <c r="C38" s="740" t="s">
        <v>1015</v>
      </c>
      <c r="D38" s="742"/>
      <c r="E38" s="742"/>
      <c r="F38" s="742"/>
      <c r="G38" s="742"/>
      <c r="H38" s="742"/>
      <c r="I38" s="742"/>
      <c r="J38" s="742"/>
      <c r="K38" s="742"/>
      <c r="L38" s="731"/>
      <c r="M38" s="731"/>
      <c r="N38" s="731"/>
      <c r="O38" s="731"/>
      <c r="P38" s="731"/>
      <c r="Q38" s="731"/>
      <c r="R38" s="731"/>
      <c r="S38" s="731"/>
    </row>
    <row r="39" spans="2:19" x14ac:dyDescent="0.2">
      <c r="B39" s="731">
        <v>34</v>
      </c>
      <c r="C39" s="737" t="s">
        <v>1016</v>
      </c>
      <c r="D39" s="738"/>
      <c r="E39" s="738"/>
      <c r="F39" s="738"/>
      <c r="G39" s="738"/>
      <c r="H39" s="738"/>
      <c r="I39" s="738"/>
      <c r="J39" s="738"/>
      <c r="K39" s="738"/>
      <c r="L39" s="731"/>
      <c r="M39" s="731"/>
      <c r="N39" s="731"/>
      <c r="O39" s="731"/>
      <c r="P39" s="731"/>
      <c r="Q39" s="731"/>
      <c r="R39" s="731"/>
      <c r="S39" s="731"/>
    </row>
    <row r="40" spans="2:19" x14ac:dyDescent="0.2">
      <c r="B40" s="731">
        <v>35</v>
      </c>
      <c r="C40" s="743" t="s">
        <v>1017</v>
      </c>
      <c r="D40" s="738"/>
      <c r="E40" s="738"/>
      <c r="F40" s="738"/>
      <c r="G40" s="738"/>
      <c r="H40" s="738"/>
      <c r="I40" s="738"/>
      <c r="J40" s="738"/>
      <c r="K40" s="738"/>
      <c r="L40" s="731"/>
      <c r="M40" s="731"/>
      <c r="N40" s="731"/>
      <c r="O40" s="731"/>
      <c r="P40" s="731"/>
      <c r="Q40" s="731"/>
      <c r="R40" s="731"/>
      <c r="S40" s="731"/>
    </row>
    <row r="41" spans="2:19" x14ac:dyDescent="0.2">
      <c r="B41" s="731">
        <v>36</v>
      </c>
      <c r="C41" s="743" t="s">
        <v>1018</v>
      </c>
      <c r="D41" s="742"/>
      <c r="E41" s="742"/>
      <c r="F41" s="742"/>
      <c r="G41" s="742"/>
      <c r="H41" s="742"/>
      <c r="I41" s="742"/>
      <c r="J41" s="742"/>
      <c r="K41" s="742"/>
      <c r="L41" s="731"/>
      <c r="M41" s="731"/>
      <c r="N41" s="731"/>
      <c r="O41" s="731"/>
      <c r="P41" s="731"/>
      <c r="Q41" s="731"/>
      <c r="R41" s="731"/>
      <c r="S41" s="731"/>
    </row>
    <row r="42" spans="2:19" x14ac:dyDescent="0.2">
      <c r="B42" s="731">
        <v>37</v>
      </c>
      <c r="C42" s="743" t="s">
        <v>1019</v>
      </c>
      <c r="D42" s="742"/>
      <c r="E42" s="742"/>
      <c r="F42" s="742"/>
      <c r="G42" s="742"/>
      <c r="H42" s="742"/>
      <c r="I42" s="742"/>
      <c r="J42" s="742"/>
      <c r="K42" s="742"/>
      <c r="L42" s="731"/>
      <c r="M42" s="731"/>
      <c r="N42" s="731"/>
      <c r="O42" s="731"/>
      <c r="P42" s="731"/>
      <c r="Q42" s="731"/>
      <c r="R42" s="731"/>
      <c r="S42" s="731"/>
    </row>
    <row r="43" spans="2:19" x14ac:dyDescent="0.2">
      <c r="B43" s="731">
        <v>38</v>
      </c>
      <c r="C43" s="743" t="s">
        <v>1020</v>
      </c>
      <c r="D43" s="742"/>
      <c r="E43" s="742"/>
      <c r="F43" s="742"/>
      <c r="G43" s="742"/>
      <c r="H43" s="742"/>
      <c r="I43" s="742"/>
      <c r="J43" s="742"/>
      <c r="K43" s="742"/>
      <c r="L43" s="731"/>
      <c r="M43" s="731"/>
      <c r="N43" s="731"/>
      <c r="O43" s="731"/>
      <c r="P43" s="731"/>
      <c r="Q43" s="731"/>
      <c r="R43" s="731"/>
      <c r="S43" s="731"/>
    </row>
    <row r="44" spans="2:19" x14ac:dyDescent="0.2">
      <c r="B44" s="731">
        <v>39</v>
      </c>
      <c r="C44" s="737" t="s">
        <v>1021</v>
      </c>
      <c r="D44" s="738"/>
      <c r="E44" s="738"/>
      <c r="F44" s="738"/>
      <c r="G44" s="738"/>
      <c r="H44" s="738"/>
      <c r="I44" s="738"/>
      <c r="J44" s="738"/>
      <c r="K44" s="738"/>
      <c r="L44" s="731"/>
      <c r="M44" s="731"/>
      <c r="N44" s="731"/>
      <c r="O44" s="731"/>
      <c r="P44" s="731"/>
      <c r="Q44" s="731"/>
      <c r="R44" s="731"/>
      <c r="S44" s="731"/>
    </row>
    <row r="45" spans="2:19" x14ac:dyDescent="0.2">
      <c r="B45" s="731">
        <v>40</v>
      </c>
      <c r="C45" s="737" t="s">
        <v>1022</v>
      </c>
      <c r="D45" s="738"/>
      <c r="E45" s="738"/>
      <c r="F45" s="738"/>
      <c r="G45" s="738"/>
      <c r="H45" s="738"/>
      <c r="I45" s="738"/>
      <c r="J45" s="738"/>
      <c r="K45" s="738"/>
      <c r="L45" s="731"/>
      <c r="M45" s="731"/>
      <c r="N45" s="731"/>
      <c r="O45" s="731"/>
      <c r="P45" s="731"/>
      <c r="Q45" s="731"/>
      <c r="R45" s="731"/>
      <c r="S45" s="731"/>
    </row>
    <row r="46" spans="2:19" x14ac:dyDescent="0.2">
      <c r="B46" s="731">
        <v>41</v>
      </c>
      <c r="C46" s="743" t="s">
        <v>1023</v>
      </c>
      <c r="D46" s="742"/>
      <c r="E46" s="742"/>
      <c r="F46" s="742"/>
      <c r="G46" s="742"/>
      <c r="H46" s="742"/>
      <c r="I46" s="742"/>
      <c r="J46" s="742"/>
      <c r="K46" s="742"/>
      <c r="L46" s="731"/>
      <c r="M46" s="731"/>
      <c r="N46" s="731"/>
      <c r="O46" s="731"/>
      <c r="P46" s="731"/>
      <c r="Q46" s="731"/>
      <c r="R46" s="731"/>
      <c r="S46" s="731"/>
    </row>
    <row r="47" spans="2:19" x14ac:dyDescent="0.2">
      <c r="B47" s="731">
        <v>42</v>
      </c>
      <c r="C47" s="743" t="s">
        <v>1024</v>
      </c>
      <c r="D47" s="742"/>
      <c r="E47" s="742"/>
      <c r="F47" s="742"/>
      <c r="G47" s="742"/>
      <c r="H47" s="742"/>
      <c r="I47" s="742"/>
      <c r="J47" s="742"/>
      <c r="K47" s="742"/>
      <c r="L47" s="731"/>
      <c r="M47" s="731"/>
      <c r="N47" s="731"/>
      <c r="O47" s="731"/>
      <c r="P47" s="731"/>
      <c r="Q47" s="731"/>
      <c r="R47" s="731"/>
      <c r="S47" s="731"/>
    </row>
    <row r="48" spans="2:19" x14ac:dyDescent="0.2">
      <c r="B48" s="731">
        <v>43</v>
      </c>
      <c r="C48" s="743" t="s">
        <v>1025</v>
      </c>
      <c r="D48" s="742"/>
      <c r="E48" s="742"/>
      <c r="F48" s="742"/>
      <c r="G48" s="742"/>
      <c r="H48" s="742"/>
      <c r="I48" s="742"/>
      <c r="J48" s="742"/>
      <c r="K48" s="742"/>
      <c r="L48" s="731"/>
      <c r="M48" s="731"/>
      <c r="N48" s="731"/>
      <c r="O48" s="731"/>
      <c r="P48" s="731"/>
      <c r="Q48" s="731"/>
      <c r="R48" s="731"/>
      <c r="S48" s="731"/>
    </row>
    <row r="49" spans="1:19" x14ac:dyDescent="0.2">
      <c r="B49" s="731">
        <v>44</v>
      </c>
      <c r="C49" s="737" t="s">
        <v>1026</v>
      </c>
      <c r="D49" s="738"/>
      <c r="E49" s="738"/>
      <c r="F49" s="738"/>
      <c r="G49" s="738"/>
      <c r="H49" s="738"/>
      <c r="I49" s="738"/>
      <c r="J49" s="738"/>
      <c r="K49" s="738"/>
      <c r="L49" s="731"/>
      <c r="M49" s="731"/>
      <c r="N49" s="731"/>
      <c r="O49" s="731"/>
      <c r="P49" s="731"/>
      <c r="Q49" s="731"/>
      <c r="R49" s="731"/>
      <c r="S49" s="731"/>
    </row>
    <row r="50" spans="1:19" x14ac:dyDescent="0.2">
      <c r="B50" s="731">
        <v>45</v>
      </c>
      <c r="C50" s="737" t="s">
        <v>1027</v>
      </c>
      <c r="D50" s="738"/>
      <c r="E50" s="738"/>
      <c r="F50" s="738"/>
      <c r="G50" s="738"/>
      <c r="H50" s="738"/>
      <c r="I50" s="738"/>
      <c r="J50" s="738"/>
      <c r="K50" s="738"/>
      <c r="L50" s="731"/>
      <c r="M50" s="731"/>
      <c r="N50" s="731"/>
      <c r="O50" s="731"/>
      <c r="P50" s="731"/>
      <c r="Q50" s="731"/>
      <c r="R50" s="731"/>
      <c r="S50" s="731"/>
    </row>
    <row r="51" spans="1:19" x14ac:dyDescent="0.2">
      <c r="B51" s="731">
        <v>46</v>
      </c>
      <c r="C51" s="743" t="s">
        <v>1028</v>
      </c>
      <c r="D51" s="742"/>
      <c r="E51" s="742"/>
      <c r="F51" s="742"/>
      <c r="G51" s="742"/>
      <c r="H51" s="742"/>
      <c r="I51" s="742"/>
      <c r="J51" s="742"/>
      <c r="K51" s="742"/>
      <c r="L51" s="731"/>
      <c r="M51" s="731"/>
      <c r="N51" s="731"/>
      <c r="O51" s="731"/>
      <c r="P51" s="731"/>
      <c r="Q51" s="731"/>
      <c r="R51" s="731"/>
      <c r="S51" s="731"/>
    </row>
    <row r="52" spans="1:19" x14ac:dyDescent="0.2">
      <c r="B52" s="731">
        <v>47</v>
      </c>
      <c r="C52" s="743" t="s">
        <v>1029</v>
      </c>
      <c r="D52" s="742"/>
      <c r="E52" s="742"/>
      <c r="F52" s="742"/>
      <c r="G52" s="742"/>
      <c r="H52" s="742"/>
      <c r="I52" s="742"/>
      <c r="J52" s="742"/>
      <c r="K52" s="742"/>
      <c r="L52" s="731"/>
      <c r="M52" s="731"/>
      <c r="N52" s="731"/>
      <c r="O52" s="731"/>
      <c r="P52" s="731"/>
      <c r="Q52" s="731"/>
      <c r="R52" s="731"/>
      <c r="S52" s="731"/>
    </row>
    <row r="53" spans="1:19" x14ac:dyDescent="0.2">
      <c r="B53" s="731">
        <v>48</v>
      </c>
      <c r="C53" s="743" t="s">
        <v>1030</v>
      </c>
      <c r="D53" s="742"/>
      <c r="E53" s="742"/>
      <c r="F53" s="742"/>
      <c r="G53" s="742"/>
      <c r="H53" s="742"/>
      <c r="I53" s="742"/>
      <c r="J53" s="742"/>
      <c r="K53" s="742"/>
      <c r="L53" s="731"/>
      <c r="M53" s="731"/>
      <c r="N53" s="731"/>
      <c r="O53" s="731"/>
      <c r="P53" s="731"/>
      <c r="Q53" s="731"/>
      <c r="R53" s="731"/>
      <c r="S53" s="731"/>
    </row>
    <row r="54" spans="1:19" x14ac:dyDescent="0.2">
      <c r="B54" s="731">
        <v>49</v>
      </c>
      <c r="C54" s="743" t="s">
        <v>1031</v>
      </c>
      <c r="D54" s="742"/>
      <c r="E54" s="742"/>
      <c r="F54" s="742"/>
      <c r="G54" s="742"/>
      <c r="H54" s="742"/>
      <c r="I54" s="742"/>
      <c r="J54" s="742"/>
      <c r="K54" s="742"/>
      <c r="L54" s="731"/>
      <c r="M54" s="731"/>
      <c r="N54" s="731"/>
      <c r="O54" s="731"/>
      <c r="P54" s="731"/>
      <c r="Q54" s="731"/>
      <c r="R54" s="731"/>
      <c r="S54" s="731"/>
    </row>
    <row r="55" spans="1:19" x14ac:dyDescent="0.2">
      <c r="B55" s="731">
        <v>50</v>
      </c>
      <c r="C55" s="743" t="s">
        <v>1032</v>
      </c>
      <c r="D55" s="742"/>
      <c r="E55" s="742"/>
      <c r="F55" s="742"/>
      <c r="G55" s="742"/>
      <c r="H55" s="742"/>
      <c r="I55" s="742"/>
      <c r="J55" s="742"/>
      <c r="K55" s="742"/>
      <c r="L55" s="731"/>
      <c r="M55" s="731"/>
      <c r="N55" s="731"/>
      <c r="O55" s="731"/>
      <c r="P55" s="731"/>
      <c r="Q55" s="731"/>
      <c r="R55" s="731"/>
      <c r="S55" s="731"/>
    </row>
    <row r="56" spans="1:19" s="744" customFormat="1" x14ac:dyDescent="0.2">
      <c r="B56" s="731">
        <v>51</v>
      </c>
      <c r="C56" s="745" t="s">
        <v>1033</v>
      </c>
      <c r="D56" s="746"/>
      <c r="E56" s="746"/>
      <c r="F56" s="746"/>
      <c r="G56" s="746"/>
      <c r="H56" s="746"/>
      <c r="I56" s="746"/>
      <c r="J56" s="746"/>
      <c r="K56" s="746"/>
      <c r="L56" s="747"/>
      <c r="M56" s="747"/>
      <c r="N56" s="747"/>
      <c r="O56" s="747"/>
      <c r="P56" s="747"/>
      <c r="Q56" s="748"/>
      <c r="R56" s="748"/>
      <c r="S56" s="748"/>
    </row>
    <row r="57" spans="1:19" x14ac:dyDescent="0.2">
      <c r="A57" s="749"/>
      <c r="B57" s="731">
        <v>52</v>
      </c>
      <c r="C57" s="737" t="s">
        <v>1034</v>
      </c>
      <c r="D57" s="738"/>
      <c r="E57" s="738"/>
      <c r="F57" s="738"/>
      <c r="G57" s="738"/>
      <c r="H57" s="738"/>
      <c r="I57" s="738"/>
      <c r="J57" s="738"/>
      <c r="K57" s="738"/>
      <c r="L57" s="731"/>
      <c r="M57" s="731"/>
      <c r="N57" s="731"/>
      <c r="O57" s="731"/>
      <c r="P57" s="731"/>
      <c r="Q57" s="731"/>
      <c r="R57" s="731"/>
      <c r="S57" s="731"/>
    </row>
    <row r="58" spans="1:19" s="744" customFormat="1" x14ac:dyDescent="0.2">
      <c r="A58" s="749"/>
      <c r="B58" s="731">
        <v>53</v>
      </c>
      <c r="C58" s="750" t="s">
        <v>1035</v>
      </c>
      <c r="D58" s="839">
        <v>104340</v>
      </c>
      <c r="E58" s="840"/>
      <c r="F58" s="840"/>
      <c r="G58" s="839">
        <v>13336</v>
      </c>
      <c r="H58" s="840">
        <v>218</v>
      </c>
      <c r="I58" s="840">
        <v>234</v>
      </c>
      <c r="J58" s="840">
        <v>67</v>
      </c>
      <c r="K58" s="840">
        <v>10</v>
      </c>
      <c r="L58" s="751"/>
      <c r="M58" s="751"/>
      <c r="N58" s="752"/>
      <c r="O58" s="753">
        <v>491</v>
      </c>
      <c r="P58" s="754">
        <v>2451</v>
      </c>
      <c r="Q58" s="754">
        <v>39731</v>
      </c>
      <c r="R58" s="754">
        <v>61667</v>
      </c>
      <c r="S58" s="753">
        <v>21.9</v>
      </c>
    </row>
    <row r="59" spans="1:19" s="744" customFormat="1" x14ac:dyDescent="0.2">
      <c r="B59" s="731">
        <v>54</v>
      </c>
      <c r="C59" s="745" t="s">
        <v>1036</v>
      </c>
      <c r="D59" s="761"/>
      <c r="E59" s="761"/>
      <c r="F59" s="761"/>
      <c r="G59" s="761"/>
      <c r="H59" s="761"/>
      <c r="I59" s="761"/>
      <c r="J59" s="761"/>
      <c r="K59" s="761"/>
      <c r="L59" s="841"/>
      <c r="M59" s="841"/>
      <c r="N59" s="841"/>
      <c r="O59" s="794"/>
      <c r="P59" s="794"/>
      <c r="Q59" s="794"/>
      <c r="R59" s="794"/>
      <c r="S59" s="794"/>
    </row>
    <row r="60" spans="1:19" s="744" customFormat="1" x14ac:dyDescent="0.2">
      <c r="B60" s="731">
        <v>55</v>
      </c>
      <c r="C60" s="757" t="s">
        <v>1037</v>
      </c>
      <c r="D60" s="760">
        <v>104340</v>
      </c>
      <c r="E60" s="761"/>
      <c r="F60" s="761"/>
      <c r="G60" s="760">
        <v>13336</v>
      </c>
      <c r="H60" s="761">
        <v>218</v>
      </c>
      <c r="I60" s="761">
        <v>234</v>
      </c>
      <c r="J60" s="761">
        <v>67</v>
      </c>
      <c r="K60" s="761">
        <v>10</v>
      </c>
      <c r="L60" s="841"/>
      <c r="M60" s="841"/>
      <c r="N60" s="841"/>
      <c r="O60" s="794">
        <v>491</v>
      </c>
      <c r="P60" s="842">
        <v>2451</v>
      </c>
      <c r="Q60" s="842">
        <v>39731</v>
      </c>
      <c r="R60" s="842">
        <v>61667</v>
      </c>
      <c r="S60" s="794">
        <v>21.9</v>
      </c>
    </row>
    <row r="61" spans="1:19" ht="13.5" thickBot="1" x14ac:dyDescent="0.25">
      <c r="B61" s="731">
        <v>56</v>
      </c>
      <c r="C61" s="759" t="s">
        <v>502</v>
      </c>
      <c r="D61" s="760">
        <v>206049</v>
      </c>
      <c r="E61" s="761"/>
      <c r="F61" s="761"/>
      <c r="G61" s="760">
        <v>22896</v>
      </c>
      <c r="H61" s="761">
        <v>318</v>
      </c>
      <c r="I61" s="761">
        <v>397</v>
      </c>
      <c r="J61" s="761">
        <v>111</v>
      </c>
      <c r="K61" s="761">
        <v>13</v>
      </c>
      <c r="L61" s="843">
        <v>2721869</v>
      </c>
      <c r="M61" s="794"/>
      <c r="N61" s="794"/>
      <c r="O61" s="794">
        <v>742</v>
      </c>
      <c r="P61" s="842">
        <v>4687</v>
      </c>
      <c r="Q61" s="842">
        <v>61316</v>
      </c>
      <c r="R61" s="842">
        <v>139304</v>
      </c>
      <c r="S61" s="794">
        <v>22.6</v>
      </c>
    </row>
    <row r="62" spans="1:19" x14ac:dyDescent="0.2">
      <c r="C62" s="762" t="s">
        <v>1038</v>
      </c>
      <c r="D62" s="763"/>
      <c r="E62" s="763"/>
      <c r="F62" s="763"/>
      <c r="G62" s="763"/>
      <c r="H62" s="763"/>
      <c r="I62" s="763"/>
      <c r="J62" s="763"/>
      <c r="K62" s="763"/>
    </row>
    <row r="63" spans="1:19" x14ac:dyDescent="0.2">
      <c r="C63" s="764"/>
      <c r="D63" s="764"/>
      <c r="E63" s="764"/>
      <c r="F63" s="764"/>
      <c r="G63" s="764"/>
      <c r="H63" s="764"/>
      <c r="I63" s="764"/>
      <c r="J63" s="764"/>
      <c r="K63" s="764"/>
    </row>
    <row r="64" spans="1:19" ht="11.45" customHeight="1" thickBot="1" x14ac:dyDescent="0.25">
      <c r="D64" s="765"/>
      <c r="E64" s="765"/>
      <c r="F64" s="765"/>
      <c r="G64" s="765"/>
      <c r="H64" s="765"/>
      <c r="I64" s="765"/>
      <c r="J64" s="765"/>
      <c r="K64" s="765"/>
      <c r="L64" s="824"/>
    </row>
    <row r="65" spans="12:12" x14ac:dyDescent="0.2">
      <c r="L65" s="825"/>
    </row>
  </sheetData>
  <mergeCells count="9">
    <mergeCell ref="Q4:Q5"/>
    <mergeCell ref="R4:R5"/>
    <mergeCell ref="S4:S5"/>
    <mergeCell ref="D4:H4"/>
    <mergeCell ref="I4:K4"/>
    <mergeCell ref="L4:M4"/>
    <mergeCell ref="N4:N5"/>
    <mergeCell ref="O4:O5"/>
    <mergeCell ref="P4:P5"/>
  </mergeCells>
  <pageMargins left="0.70866141732283472" right="0.70866141732283472" top="0.74803149606299213" bottom="0.74803149606299213" header="0.31496062992125984" footer="0.31496062992125984"/>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36627-1F24-45C1-81B4-2ED8E6EDEE54}">
  <dimension ref="B1:X17"/>
  <sheetViews>
    <sheetView zoomScale="90" zoomScaleNormal="90" workbookViewId="0"/>
  </sheetViews>
  <sheetFormatPr defaultColWidth="8.85546875" defaultRowHeight="15" x14ac:dyDescent="0.25"/>
  <cols>
    <col min="1" max="1" width="8.85546875" style="703"/>
    <col min="2" max="2" width="10.28515625" style="703" bestFit="1" customWidth="1"/>
    <col min="3" max="3" width="84.42578125" style="703" bestFit="1" customWidth="1"/>
    <col min="4" max="5" width="8.85546875" style="703"/>
    <col min="6" max="6" width="9.5703125" style="703" customWidth="1"/>
    <col min="7" max="8" width="8.85546875" style="703"/>
    <col min="9" max="9" width="10.42578125" style="703" customWidth="1"/>
    <col min="10" max="18" width="8.85546875" style="703"/>
    <col min="19" max="19" width="27.42578125" style="703" bestFit="1" customWidth="1"/>
    <col min="20" max="16384" width="8.85546875" style="703"/>
  </cols>
  <sheetData>
    <row r="1" spans="2:24" s="720" customFormat="1" ht="12.75" x14ac:dyDescent="0.2">
      <c r="B1" s="720" t="s">
        <v>113</v>
      </c>
      <c r="C1" s="720" t="s">
        <v>1176</v>
      </c>
      <c r="D1" s="764"/>
      <c r="E1" s="764"/>
    </row>
    <row r="2" spans="2:24" s="720" customFormat="1" x14ac:dyDescent="0.25">
      <c r="C2" s="721" t="s">
        <v>52</v>
      </c>
      <c r="D2" s="765"/>
      <c r="E2" s="764"/>
      <c r="F2" s="764"/>
      <c r="G2" s="764"/>
      <c r="H2" s="764"/>
      <c r="I2" s="764"/>
      <c r="J2" s="764"/>
      <c r="K2" s="764"/>
      <c r="L2" s="764"/>
      <c r="M2" s="764"/>
      <c r="N2" s="764"/>
      <c r="O2" s="764"/>
      <c r="P2" s="764"/>
      <c r="Q2" s="764"/>
      <c r="R2" s="764"/>
      <c r="S2" s="764"/>
      <c r="T2" s="764"/>
      <c r="U2" s="764"/>
      <c r="V2" s="764"/>
      <c r="W2" s="764"/>
      <c r="X2" s="764"/>
    </row>
    <row r="3" spans="2:24" s="720" customFormat="1" x14ac:dyDescent="0.25">
      <c r="C3" s="721"/>
      <c r="D3" s="765"/>
      <c r="E3" s="764"/>
      <c r="F3" s="764"/>
      <c r="G3" s="764"/>
      <c r="H3" s="764"/>
      <c r="I3" s="764"/>
      <c r="J3" s="764"/>
      <c r="K3" s="764"/>
      <c r="L3" s="764"/>
      <c r="M3" s="764"/>
      <c r="N3" s="764"/>
      <c r="O3" s="764"/>
      <c r="P3" s="764"/>
      <c r="Q3" s="764"/>
      <c r="R3" s="764"/>
      <c r="S3" s="764"/>
      <c r="T3" s="764"/>
      <c r="U3" s="764"/>
      <c r="V3" s="764"/>
      <c r="W3" s="764"/>
      <c r="X3" s="764"/>
    </row>
    <row r="4" spans="2:24" s="720" customFormat="1" ht="12.75" x14ac:dyDescent="0.2">
      <c r="D4" s="723" t="s">
        <v>114</v>
      </c>
      <c r="E4" s="723" t="s">
        <v>115</v>
      </c>
      <c r="F4" s="723" t="s">
        <v>116</v>
      </c>
      <c r="G4" s="723" t="s">
        <v>127</v>
      </c>
      <c r="H4" s="723" t="s">
        <v>128</v>
      </c>
      <c r="I4" s="723" t="s">
        <v>129</v>
      </c>
      <c r="J4" s="723" t="s">
        <v>130</v>
      </c>
      <c r="K4" s="723" t="s">
        <v>210</v>
      </c>
      <c r="L4" s="723" t="s">
        <v>328</v>
      </c>
      <c r="M4" s="723" t="s">
        <v>329</v>
      </c>
      <c r="N4" s="723" t="s">
        <v>330</v>
      </c>
      <c r="O4" s="723" t="s">
        <v>331</v>
      </c>
      <c r="P4" s="723" t="s">
        <v>332</v>
      </c>
      <c r="Q4" s="723" t="s">
        <v>366</v>
      </c>
      <c r="R4" s="723" t="s">
        <v>367</v>
      </c>
      <c r="S4" s="723" t="s">
        <v>969</v>
      </c>
    </row>
    <row r="5" spans="2:24" s="720" customFormat="1" ht="24" customHeight="1" x14ac:dyDescent="0.2">
      <c r="C5" s="726" t="s">
        <v>1039</v>
      </c>
      <c r="D5" s="1411" t="s">
        <v>1040</v>
      </c>
      <c r="E5" s="1412"/>
      <c r="F5" s="1412"/>
      <c r="G5" s="1412"/>
      <c r="H5" s="1412"/>
      <c r="I5" s="1412"/>
      <c r="J5" s="1412"/>
      <c r="K5" s="1412"/>
      <c r="L5" s="1412"/>
      <c r="M5" s="1412"/>
      <c r="N5" s="1412"/>
      <c r="O5" s="1412"/>
      <c r="P5" s="1412"/>
      <c r="Q5" s="1412"/>
      <c r="R5" s="1412"/>
      <c r="S5" s="1413"/>
      <c r="T5" s="766"/>
    </row>
    <row r="6" spans="2:24" s="720" customFormat="1" ht="24" customHeight="1" x14ac:dyDescent="0.2">
      <c r="C6" s="728"/>
      <c r="D6" s="767"/>
      <c r="E6" s="1414" t="s">
        <v>1041</v>
      </c>
      <c r="F6" s="1415"/>
      <c r="G6" s="1415"/>
      <c r="H6" s="1415"/>
      <c r="I6" s="1415"/>
      <c r="J6" s="1415"/>
      <c r="K6" s="1414" t="s">
        <v>1042</v>
      </c>
      <c r="L6" s="1415"/>
      <c r="M6" s="1415"/>
      <c r="N6" s="1415"/>
      <c r="O6" s="1415"/>
      <c r="P6" s="1415"/>
      <c r="Q6" s="1416"/>
      <c r="R6" s="1411" t="s">
        <v>1043</v>
      </c>
      <c r="S6" s="1413"/>
      <c r="T6" s="766"/>
    </row>
    <row r="7" spans="2:24" s="720" customFormat="1" ht="66" customHeight="1" x14ac:dyDescent="0.2">
      <c r="C7" s="768"/>
      <c r="D7" s="769"/>
      <c r="E7" s="770" t="s">
        <v>1044</v>
      </c>
      <c r="F7" s="770" t="s">
        <v>1045</v>
      </c>
      <c r="G7" s="770" t="s">
        <v>1046</v>
      </c>
      <c r="H7" s="770" t="s">
        <v>1047</v>
      </c>
      <c r="I7" s="770" t="s">
        <v>1048</v>
      </c>
      <c r="J7" s="770" t="s">
        <v>1049</v>
      </c>
      <c r="K7" s="769" t="s">
        <v>1050</v>
      </c>
      <c r="L7" s="769" t="s">
        <v>1051</v>
      </c>
      <c r="M7" s="769" t="s">
        <v>1052</v>
      </c>
      <c r="N7" s="769" t="s">
        <v>1053</v>
      </c>
      <c r="O7" s="769" t="s">
        <v>1054</v>
      </c>
      <c r="P7" s="769" t="s">
        <v>1055</v>
      </c>
      <c r="Q7" s="769" t="s">
        <v>1056</v>
      </c>
      <c r="R7" s="771"/>
      <c r="S7" s="772" t="s">
        <v>1057</v>
      </c>
      <c r="T7" s="766"/>
    </row>
    <row r="8" spans="2:24" s="720" customFormat="1" ht="12.75" x14ac:dyDescent="0.2">
      <c r="B8" s="723">
        <v>1</v>
      </c>
      <c r="C8" s="773" t="s">
        <v>1058</v>
      </c>
      <c r="D8" s="774">
        <v>200796</v>
      </c>
      <c r="E8" s="775">
        <v>24754</v>
      </c>
      <c r="F8" s="775">
        <v>35901</v>
      </c>
      <c r="G8" s="775">
        <v>5216</v>
      </c>
      <c r="H8" s="775">
        <v>499</v>
      </c>
      <c r="I8" s="770">
        <v>105</v>
      </c>
      <c r="J8" s="775">
        <v>230</v>
      </c>
      <c r="K8" s="774">
        <v>10310</v>
      </c>
      <c r="L8" s="774">
        <v>3602</v>
      </c>
      <c r="M8" s="774">
        <v>9352</v>
      </c>
      <c r="N8" s="774">
        <v>8542</v>
      </c>
      <c r="O8" s="774">
        <v>4157</v>
      </c>
      <c r="P8" s="774">
        <v>2454</v>
      </c>
      <c r="Q8" s="774">
        <v>1405</v>
      </c>
      <c r="R8" s="774">
        <v>160974</v>
      </c>
      <c r="S8" s="776">
        <v>0.223</v>
      </c>
      <c r="T8" s="766"/>
    </row>
    <row r="9" spans="2:24" s="720" customFormat="1" ht="12.75" x14ac:dyDescent="0.2">
      <c r="B9" s="723">
        <v>2</v>
      </c>
      <c r="C9" s="777" t="s">
        <v>1059</v>
      </c>
      <c r="D9" s="774">
        <v>143660</v>
      </c>
      <c r="E9" s="775">
        <v>9906</v>
      </c>
      <c r="F9" s="775">
        <v>14482</v>
      </c>
      <c r="G9" s="775">
        <v>1851</v>
      </c>
      <c r="H9" s="770">
        <v>90</v>
      </c>
      <c r="I9" s="770">
        <v>31</v>
      </c>
      <c r="J9" s="775">
        <v>44</v>
      </c>
      <c r="K9" s="774">
        <v>2911</v>
      </c>
      <c r="L9" s="774">
        <v>1786</v>
      </c>
      <c r="M9" s="774">
        <v>3672</v>
      </c>
      <c r="N9" s="774">
        <v>3028</v>
      </c>
      <c r="O9" s="774">
        <v>1334</v>
      </c>
      <c r="P9" s="774">
        <v>868</v>
      </c>
      <c r="Q9" s="774">
        <v>439</v>
      </c>
      <c r="R9" s="774">
        <v>129622</v>
      </c>
      <c r="S9" s="776">
        <v>0.11799999999999999</v>
      </c>
      <c r="T9" s="766"/>
    </row>
    <row r="10" spans="2:24" s="720" customFormat="1" ht="12.75" x14ac:dyDescent="0.2">
      <c r="B10" s="723">
        <v>3</v>
      </c>
      <c r="C10" s="777" t="s">
        <v>1060</v>
      </c>
      <c r="D10" s="774">
        <v>57136</v>
      </c>
      <c r="E10" s="775">
        <v>14847</v>
      </c>
      <c r="F10" s="775">
        <v>21419</v>
      </c>
      <c r="G10" s="775">
        <v>3365</v>
      </c>
      <c r="H10" s="770">
        <v>409</v>
      </c>
      <c r="I10" s="770">
        <v>74</v>
      </c>
      <c r="J10" s="775">
        <v>187</v>
      </c>
      <c r="K10" s="774">
        <v>7399</v>
      </c>
      <c r="L10" s="774">
        <v>1816</v>
      </c>
      <c r="M10" s="774">
        <v>5681</v>
      </c>
      <c r="N10" s="774">
        <v>5514</v>
      </c>
      <c r="O10" s="774">
        <v>2823</v>
      </c>
      <c r="P10" s="774">
        <v>1586</v>
      </c>
      <c r="Q10" s="769">
        <v>966</v>
      </c>
      <c r="R10" s="774">
        <v>31352</v>
      </c>
      <c r="S10" s="776">
        <v>0.65700000000000003</v>
      </c>
      <c r="T10" s="766"/>
    </row>
    <row r="11" spans="2:24" s="720" customFormat="1" ht="12.75" x14ac:dyDescent="0.2">
      <c r="B11" s="723">
        <v>4</v>
      </c>
      <c r="C11" s="777" t="s">
        <v>1061</v>
      </c>
      <c r="D11" s="769"/>
      <c r="E11" s="770"/>
      <c r="F11" s="770"/>
      <c r="G11" s="770"/>
      <c r="H11" s="770"/>
      <c r="I11" s="770"/>
      <c r="J11" s="770"/>
      <c r="K11" s="769"/>
      <c r="L11" s="769"/>
      <c r="M11" s="769"/>
      <c r="N11" s="769"/>
      <c r="O11" s="769"/>
      <c r="P11" s="769"/>
      <c r="Q11" s="769"/>
      <c r="R11" s="769"/>
      <c r="S11" s="769"/>
      <c r="T11" s="766"/>
    </row>
    <row r="12" spans="2:24" s="720" customFormat="1" ht="12.75" x14ac:dyDescent="0.2">
      <c r="B12" s="723">
        <v>5</v>
      </c>
      <c r="C12" s="778" t="s">
        <v>1057</v>
      </c>
      <c r="D12" s="774">
        <v>200796</v>
      </c>
      <c r="E12" s="775">
        <v>24754</v>
      </c>
      <c r="F12" s="775">
        <v>35901</v>
      </c>
      <c r="G12" s="775">
        <v>5216</v>
      </c>
      <c r="H12" s="775">
        <v>499</v>
      </c>
      <c r="I12" s="770">
        <v>105</v>
      </c>
      <c r="J12" s="775">
        <v>230</v>
      </c>
      <c r="K12" s="779"/>
      <c r="L12" s="779"/>
      <c r="M12" s="779"/>
      <c r="N12" s="779"/>
      <c r="O12" s="779"/>
      <c r="P12" s="779"/>
      <c r="Q12" s="779"/>
      <c r="R12" s="774">
        <v>160974</v>
      </c>
      <c r="S12" s="776">
        <v>0.223</v>
      </c>
      <c r="T12" s="766"/>
    </row>
    <row r="13" spans="2:24" s="720" customFormat="1" ht="12.75" x14ac:dyDescent="0.2">
      <c r="B13" s="723">
        <v>6</v>
      </c>
      <c r="C13" s="773" t="s">
        <v>1062</v>
      </c>
      <c r="D13" s="774">
        <v>5253</v>
      </c>
      <c r="E13" s="770">
        <v>0</v>
      </c>
      <c r="F13" s="770">
        <v>0</v>
      </c>
      <c r="G13" s="770">
        <v>0</v>
      </c>
      <c r="H13" s="770">
        <v>0</v>
      </c>
      <c r="I13" s="770">
        <v>0</v>
      </c>
      <c r="J13" s="770">
        <v>0</v>
      </c>
      <c r="K13" s="769">
        <v>0</v>
      </c>
      <c r="L13" s="769">
        <v>0</v>
      </c>
      <c r="M13" s="769">
        <v>0</v>
      </c>
      <c r="N13" s="769">
        <v>0</v>
      </c>
      <c r="O13" s="769">
        <v>0</v>
      </c>
      <c r="P13" s="769">
        <v>0</v>
      </c>
      <c r="Q13" s="769">
        <v>0</v>
      </c>
      <c r="R13" s="774">
        <v>5253</v>
      </c>
      <c r="S13" s="776">
        <v>0</v>
      </c>
    </row>
    <row r="14" spans="2:24" x14ac:dyDescent="0.25">
      <c r="B14" s="723">
        <v>7</v>
      </c>
      <c r="C14" s="777" t="s">
        <v>1059</v>
      </c>
      <c r="D14" s="769">
        <v>732</v>
      </c>
      <c r="E14" s="770">
        <v>0</v>
      </c>
      <c r="F14" s="770">
        <v>0</v>
      </c>
      <c r="G14" s="770">
        <v>0</v>
      </c>
      <c r="H14" s="770">
        <v>0</v>
      </c>
      <c r="I14" s="770">
        <v>0</v>
      </c>
      <c r="J14" s="770">
        <v>0</v>
      </c>
      <c r="K14" s="769">
        <v>0</v>
      </c>
      <c r="L14" s="769">
        <v>0</v>
      </c>
      <c r="M14" s="769">
        <v>0</v>
      </c>
      <c r="N14" s="769">
        <v>0</v>
      </c>
      <c r="O14" s="769">
        <v>0</v>
      </c>
      <c r="P14" s="769">
        <v>0</v>
      </c>
      <c r="Q14" s="769">
        <v>0</v>
      </c>
      <c r="R14" s="769">
        <v>732</v>
      </c>
      <c r="S14" s="776">
        <v>0</v>
      </c>
    </row>
    <row r="15" spans="2:24" x14ac:dyDescent="0.25">
      <c r="B15" s="723">
        <v>8</v>
      </c>
      <c r="C15" s="777" t="s">
        <v>1060</v>
      </c>
      <c r="D15" s="774">
        <v>4522</v>
      </c>
      <c r="E15" s="770">
        <v>0</v>
      </c>
      <c r="F15" s="770">
        <v>0</v>
      </c>
      <c r="G15" s="770">
        <v>0</v>
      </c>
      <c r="H15" s="770">
        <v>0</v>
      </c>
      <c r="I15" s="770">
        <v>0</v>
      </c>
      <c r="J15" s="770">
        <v>0</v>
      </c>
      <c r="K15" s="769">
        <v>0</v>
      </c>
      <c r="L15" s="769">
        <v>0</v>
      </c>
      <c r="M15" s="769">
        <v>0</v>
      </c>
      <c r="N15" s="769">
        <v>0</v>
      </c>
      <c r="O15" s="769">
        <v>0</v>
      </c>
      <c r="P15" s="769">
        <v>0</v>
      </c>
      <c r="Q15" s="769">
        <v>0</v>
      </c>
      <c r="R15" s="774">
        <v>4522</v>
      </c>
      <c r="S15" s="776">
        <v>0</v>
      </c>
    </row>
    <row r="16" spans="2:24" s="720" customFormat="1" ht="12.75" x14ac:dyDescent="0.2">
      <c r="B16" s="723">
        <v>9</v>
      </c>
      <c r="C16" s="777" t="s">
        <v>1061</v>
      </c>
      <c r="D16" s="769"/>
      <c r="E16" s="770"/>
      <c r="F16" s="770"/>
      <c r="G16" s="770"/>
      <c r="H16" s="770"/>
      <c r="I16" s="770"/>
      <c r="J16" s="770"/>
      <c r="K16" s="769"/>
      <c r="L16" s="769"/>
      <c r="M16" s="769"/>
      <c r="N16" s="769"/>
      <c r="O16" s="769"/>
      <c r="P16" s="769"/>
      <c r="Q16" s="769"/>
      <c r="R16" s="769"/>
      <c r="S16" s="769"/>
      <c r="T16" s="766"/>
    </row>
    <row r="17" spans="2:20" s="720" customFormat="1" ht="12.75" x14ac:dyDescent="0.2">
      <c r="B17" s="723">
        <v>10</v>
      </c>
      <c r="C17" s="778" t="s">
        <v>1057</v>
      </c>
      <c r="D17" s="769">
        <v>0</v>
      </c>
      <c r="E17" s="770">
        <v>0</v>
      </c>
      <c r="F17" s="770">
        <v>0</v>
      </c>
      <c r="G17" s="770">
        <v>0</v>
      </c>
      <c r="H17" s="770">
        <v>0</v>
      </c>
      <c r="I17" s="770">
        <v>0</v>
      </c>
      <c r="J17" s="770">
        <v>0</v>
      </c>
      <c r="K17" s="779"/>
      <c r="L17" s="779"/>
      <c r="M17" s="779"/>
      <c r="N17" s="779"/>
      <c r="O17" s="779"/>
      <c r="P17" s="779"/>
      <c r="Q17" s="779"/>
      <c r="R17" s="769">
        <v>0</v>
      </c>
      <c r="S17" s="769" t="s">
        <v>131</v>
      </c>
      <c r="T17" s="766"/>
    </row>
  </sheetData>
  <mergeCells count="4">
    <mergeCell ref="D5:S5"/>
    <mergeCell ref="E6:J6"/>
    <mergeCell ref="K6:Q6"/>
    <mergeCell ref="R6:S6"/>
  </mergeCells>
  <pageMargins left="0.70866141732283472" right="0.70866141732283472" top="0.74803149606299213" bottom="0.74803149606299213" header="0.31496062992125984" footer="0.31496062992125984"/>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54E44-3048-442A-94D3-6F0DDA4B9270}">
  <sheetPr>
    <pageSetUpPr fitToPage="1"/>
  </sheetPr>
  <dimension ref="A1:I111"/>
  <sheetViews>
    <sheetView zoomScale="115" zoomScaleNormal="115" workbookViewId="0"/>
  </sheetViews>
  <sheetFormatPr defaultColWidth="22.42578125" defaultRowHeight="15" x14ac:dyDescent="0.25"/>
  <cols>
    <col min="1" max="1" width="22.42578125" style="703"/>
    <col min="2" max="2" width="10.140625" style="703" bestFit="1" customWidth="1"/>
    <col min="3" max="3" width="41.140625" style="703" customWidth="1"/>
    <col min="4" max="4" width="24.5703125" style="703" bestFit="1" customWidth="1"/>
    <col min="5" max="5" width="29.42578125" style="703" customWidth="1"/>
    <col min="6" max="6" width="26.5703125" style="703" customWidth="1"/>
    <col min="7" max="7" width="22.42578125" style="703"/>
    <col min="8" max="8" width="32.42578125" style="703" customWidth="1"/>
    <col min="9" max="10" width="26.42578125" style="703" customWidth="1"/>
    <col min="11" max="16384" width="22.42578125" style="703"/>
  </cols>
  <sheetData>
    <row r="1" spans="1:9" x14ac:dyDescent="0.25">
      <c r="A1" s="720"/>
      <c r="B1" s="720" t="s">
        <v>113</v>
      </c>
      <c r="C1" s="720" t="s">
        <v>1176</v>
      </c>
    </row>
    <row r="2" spans="1:9" s="749" customFormat="1" x14ac:dyDescent="0.25">
      <c r="C2" s="721" t="s">
        <v>53</v>
      </c>
      <c r="D2" s="793"/>
    </row>
    <row r="3" spans="1:9" s="749" customFormat="1" ht="12.75" x14ac:dyDescent="0.2">
      <c r="C3" s="794" t="s">
        <v>114</v>
      </c>
      <c r="D3" s="794" t="s">
        <v>115</v>
      </c>
      <c r="E3" s="794" t="s">
        <v>116</v>
      </c>
      <c r="F3" s="794" t="s">
        <v>127</v>
      </c>
      <c r="G3" s="794" t="s">
        <v>128</v>
      </c>
      <c r="H3" s="794" t="s">
        <v>129</v>
      </c>
      <c r="I3" s="794" t="s">
        <v>130</v>
      </c>
    </row>
    <row r="4" spans="1:9" s="749" customFormat="1" ht="25.5" x14ac:dyDescent="0.2">
      <c r="C4" s="795" t="s">
        <v>1063</v>
      </c>
      <c r="D4" s="795" t="s">
        <v>1064</v>
      </c>
      <c r="E4" s="795" t="s">
        <v>1065</v>
      </c>
      <c r="F4" s="795" t="s">
        <v>1066</v>
      </c>
      <c r="G4" s="795" t="s">
        <v>1067</v>
      </c>
      <c r="H4" s="795" t="s">
        <v>1068</v>
      </c>
      <c r="I4" s="795" t="s">
        <v>1069</v>
      </c>
    </row>
    <row r="5" spans="1:9" s="749" customFormat="1" ht="12.75" x14ac:dyDescent="0.2">
      <c r="B5" s="796">
        <v>1</v>
      </c>
      <c r="C5" s="797" t="s">
        <v>1070</v>
      </c>
      <c r="D5" s="1418" t="s">
        <v>1071</v>
      </c>
      <c r="E5" s="798">
        <v>0</v>
      </c>
      <c r="F5" s="798"/>
      <c r="G5" s="799"/>
      <c r="H5" s="799"/>
      <c r="I5" s="799"/>
    </row>
    <row r="6" spans="1:9" s="749" customFormat="1" ht="12.75" x14ac:dyDescent="0.2">
      <c r="B6" s="796">
        <v>2</v>
      </c>
      <c r="C6" s="797" t="s">
        <v>1072</v>
      </c>
      <c r="D6" s="1419"/>
      <c r="E6" s="798">
        <v>0</v>
      </c>
      <c r="F6" s="798"/>
      <c r="G6" s="799"/>
      <c r="H6" s="799"/>
      <c r="I6" s="799"/>
    </row>
    <row r="7" spans="1:9" s="749" customFormat="1" ht="12.75" x14ac:dyDescent="0.2">
      <c r="B7" s="796">
        <v>3</v>
      </c>
      <c r="C7" s="797" t="s">
        <v>1073</v>
      </c>
      <c r="D7" s="1419"/>
      <c r="E7" s="798">
        <v>0</v>
      </c>
      <c r="F7" s="798"/>
      <c r="G7" s="798"/>
      <c r="H7" s="799"/>
      <c r="I7" s="799"/>
    </row>
    <row r="8" spans="1:9" s="749" customFormat="1" ht="12.75" x14ac:dyDescent="0.2">
      <c r="B8" s="796">
        <v>4</v>
      </c>
      <c r="C8" s="800" t="s">
        <v>1074</v>
      </c>
      <c r="D8" s="1419"/>
      <c r="E8" s="798">
        <v>0</v>
      </c>
      <c r="F8" s="798"/>
      <c r="G8" s="798"/>
      <c r="H8" s="799"/>
      <c r="I8" s="799"/>
    </row>
    <row r="9" spans="1:9" s="163" customFormat="1" ht="12.75" x14ac:dyDescent="0.2">
      <c r="B9" s="796">
        <v>5</v>
      </c>
      <c r="C9" s="801" t="s">
        <v>1075</v>
      </c>
      <c r="D9" s="1419"/>
      <c r="E9" s="802">
        <v>0</v>
      </c>
      <c r="F9" s="802"/>
      <c r="G9" s="802"/>
      <c r="H9" s="803"/>
      <c r="I9" s="803"/>
    </row>
    <row r="10" spans="1:9" s="749" customFormat="1" ht="12.75" x14ac:dyDescent="0.2">
      <c r="B10" s="796">
        <v>6</v>
      </c>
      <c r="C10" s="800" t="s">
        <v>1076</v>
      </c>
      <c r="D10" s="1419"/>
      <c r="E10" s="802">
        <v>0</v>
      </c>
      <c r="F10" s="800"/>
      <c r="G10" s="800"/>
      <c r="H10" s="799"/>
      <c r="I10" s="799"/>
    </row>
    <row r="11" spans="1:9" s="749" customFormat="1" ht="12.75" x14ac:dyDescent="0.2">
      <c r="B11" s="796">
        <v>7</v>
      </c>
      <c r="C11" s="800" t="s">
        <v>1077</v>
      </c>
      <c r="D11" s="1419"/>
      <c r="E11" s="802">
        <v>0</v>
      </c>
      <c r="F11" s="799"/>
      <c r="G11" s="799"/>
      <c r="H11" s="799"/>
      <c r="I11" s="799"/>
    </row>
    <row r="12" spans="1:9" s="749" customFormat="1" ht="12.75" x14ac:dyDescent="0.2">
      <c r="B12" s="796">
        <v>8</v>
      </c>
      <c r="C12" s="800" t="s">
        <v>1078</v>
      </c>
      <c r="D12" s="1419"/>
      <c r="E12" s="802">
        <v>0</v>
      </c>
      <c r="F12" s="799"/>
      <c r="G12" s="799"/>
      <c r="H12" s="799"/>
      <c r="I12" s="799"/>
    </row>
    <row r="13" spans="1:9" s="749" customFormat="1" ht="45" customHeight="1" x14ac:dyDescent="0.2">
      <c r="B13" s="755">
        <v>9</v>
      </c>
      <c r="C13" s="800" t="s">
        <v>1079</v>
      </c>
      <c r="D13" s="1420"/>
      <c r="E13" s="798">
        <v>0</v>
      </c>
      <c r="F13" s="799"/>
      <c r="G13" s="799"/>
      <c r="H13" s="799"/>
      <c r="I13" s="799"/>
    </row>
    <row r="14" spans="1:9" x14ac:dyDescent="0.25">
      <c r="C14" s="788" t="s">
        <v>1080</v>
      </c>
    </row>
    <row r="16" spans="1:9" x14ac:dyDescent="0.25">
      <c r="C16" s="703" t="s">
        <v>1081</v>
      </c>
    </row>
    <row r="17" spans="2:8" ht="62.25" customHeight="1" x14ac:dyDescent="0.25">
      <c r="C17" s="804" t="s">
        <v>1082</v>
      </c>
      <c r="D17" s="1421" t="s">
        <v>1083</v>
      </c>
      <c r="E17" s="1422"/>
      <c r="F17" s="1324" t="s">
        <v>1084</v>
      </c>
      <c r="G17" s="704"/>
      <c r="H17" s="704"/>
    </row>
    <row r="18" spans="2:8" x14ac:dyDescent="0.25">
      <c r="C18" s="804" t="s">
        <v>1085</v>
      </c>
      <c r="D18" s="805" t="s">
        <v>1086</v>
      </c>
      <c r="E18" s="805" t="s">
        <v>1087</v>
      </c>
      <c r="F18" s="1417"/>
      <c r="G18" s="806"/>
      <c r="H18" s="806"/>
    </row>
    <row r="19" spans="2:8" x14ac:dyDescent="0.25">
      <c r="B19" s="807"/>
      <c r="C19" s="804" t="s">
        <v>1075</v>
      </c>
      <c r="D19" s="804" t="s">
        <v>1088</v>
      </c>
      <c r="E19" s="804">
        <v>301</v>
      </c>
      <c r="F19" s="1324" t="s">
        <v>1089</v>
      </c>
      <c r="G19" s="807"/>
      <c r="H19" s="807"/>
    </row>
    <row r="20" spans="2:8" x14ac:dyDescent="0.25">
      <c r="B20" s="807"/>
      <c r="C20" s="804" t="s">
        <v>1075</v>
      </c>
      <c r="D20" s="804" t="s">
        <v>1088</v>
      </c>
      <c r="E20" s="804">
        <v>3011</v>
      </c>
      <c r="F20" s="1417"/>
      <c r="G20" s="807"/>
      <c r="H20" s="807"/>
    </row>
    <row r="21" spans="2:8" x14ac:dyDescent="0.25">
      <c r="B21" s="807"/>
      <c r="C21" s="804" t="s">
        <v>1075</v>
      </c>
      <c r="D21" s="804" t="s">
        <v>1088</v>
      </c>
      <c r="E21" s="804">
        <v>3012</v>
      </c>
      <c r="F21" s="1417"/>
      <c r="G21" s="807"/>
      <c r="H21" s="807"/>
    </row>
    <row r="22" spans="2:8" x14ac:dyDescent="0.25">
      <c r="B22" s="807"/>
      <c r="C22" s="804" t="s">
        <v>1075</v>
      </c>
      <c r="D22" s="804" t="s">
        <v>1088</v>
      </c>
      <c r="E22" s="804">
        <v>3315</v>
      </c>
      <c r="F22" s="1417"/>
      <c r="G22" s="807"/>
      <c r="H22" s="807"/>
    </row>
    <row r="23" spans="2:8" x14ac:dyDescent="0.25">
      <c r="B23" s="807"/>
      <c r="C23" s="804" t="s">
        <v>1075</v>
      </c>
      <c r="D23" s="804" t="s">
        <v>1088</v>
      </c>
      <c r="E23" s="804">
        <v>50</v>
      </c>
      <c r="F23" s="1417"/>
      <c r="G23" s="807"/>
      <c r="H23" s="807"/>
    </row>
    <row r="24" spans="2:8" x14ac:dyDescent="0.25">
      <c r="B24" s="807"/>
      <c r="C24" s="804" t="s">
        <v>1075</v>
      </c>
      <c r="D24" s="804" t="s">
        <v>1088</v>
      </c>
      <c r="E24" s="804">
        <v>501</v>
      </c>
      <c r="F24" s="1417"/>
      <c r="G24" s="807"/>
      <c r="H24" s="807"/>
    </row>
    <row r="25" spans="2:8" x14ac:dyDescent="0.25">
      <c r="B25" s="807"/>
      <c r="C25" s="804" t="s">
        <v>1075</v>
      </c>
      <c r="D25" s="804" t="s">
        <v>1088</v>
      </c>
      <c r="E25" s="804">
        <v>5010</v>
      </c>
      <c r="F25" s="1417"/>
      <c r="G25" s="807"/>
      <c r="H25" s="807"/>
    </row>
    <row r="26" spans="2:8" x14ac:dyDescent="0.25">
      <c r="B26" s="807"/>
      <c r="C26" s="804" t="s">
        <v>1075</v>
      </c>
      <c r="D26" s="804" t="s">
        <v>1088</v>
      </c>
      <c r="E26" s="804">
        <v>502</v>
      </c>
      <c r="F26" s="1417"/>
      <c r="G26" s="807"/>
      <c r="H26" s="807"/>
    </row>
    <row r="27" spans="2:8" x14ac:dyDescent="0.25">
      <c r="B27" s="807"/>
      <c r="C27" s="804" t="s">
        <v>1075</v>
      </c>
      <c r="D27" s="804" t="s">
        <v>1088</v>
      </c>
      <c r="E27" s="804">
        <v>5020</v>
      </c>
      <c r="F27" s="1417"/>
      <c r="G27" s="807"/>
      <c r="H27" s="807"/>
    </row>
    <row r="28" spans="2:8" x14ac:dyDescent="0.25">
      <c r="B28" s="807"/>
      <c r="C28" s="804" t="s">
        <v>1075</v>
      </c>
      <c r="D28" s="804" t="s">
        <v>1088</v>
      </c>
      <c r="E28" s="804">
        <v>5222</v>
      </c>
      <c r="F28" s="1417"/>
      <c r="G28" s="807"/>
      <c r="H28" s="807"/>
    </row>
    <row r="29" spans="2:8" x14ac:dyDescent="0.25">
      <c r="B29" s="807"/>
      <c r="C29" s="804" t="s">
        <v>1075</v>
      </c>
      <c r="D29" s="804" t="s">
        <v>1088</v>
      </c>
      <c r="E29" s="804">
        <v>5224</v>
      </c>
      <c r="F29" s="1417"/>
      <c r="G29" s="807"/>
      <c r="H29" s="807"/>
    </row>
    <row r="30" spans="2:8" x14ac:dyDescent="0.25">
      <c r="B30" s="807"/>
      <c r="C30" s="804" t="s">
        <v>1075</v>
      </c>
      <c r="D30" s="804" t="s">
        <v>1088</v>
      </c>
      <c r="E30" s="804">
        <v>5229</v>
      </c>
      <c r="F30" s="808"/>
      <c r="G30" s="807"/>
      <c r="H30" s="807"/>
    </row>
    <row r="31" spans="2:8" x14ac:dyDescent="0.25">
      <c r="B31" s="807"/>
      <c r="C31" s="804" t="s">
        <v>1070</v>
      </c>
      <c r="D31" s="804" t="s">
        <v>1090</v>
      </c>
      <c r="E31" s="804">
        <v>27</v>
      </c>
      <c r="F31" s="1324" t="s">
        <v>1091</v>
      </c>
      <c r="G31" s="807"/>
    </row>
    <row r="32" spans="2:8" x14ac:dyDescent="0.25">
      <c r="B32" s="807"/>
      <c r="C32" s="804" t="s">
        <v>1070</v>
      </c>
      <c r="D32" s="804" t="s">
        <v>1090</v>
      </c>
      <c r="E32" s="804">
        <v>2712</v>
      </c>
      <c r="F32" s="1417"/>
      <c r="G32" s="807"/>
    </row>
    <row r="33" spans="2:7" x14ac:dyDescent="0.25">
      <c r="B33" s="807"/>
      <c r="C33" s="804" t="s">
        <v>1070</v>
      </c>
      <c r="D33" s="804" t="s">
        <v>1090</v>
      </c>
      <c r="E33" s="804">
        <v>3314</v>
      </c>
      <c r="F33" s="1417"/>
      <c r="G33" s="807"/>
    </row>
    <row r="34" spans="2:7" x14ac:dyDescent="0.25">
      <c r="B34" s="807"/>
      <c r="C34" s="804" t="s">
        <v>1070</v>
      </c>
      <c r="D34" s="804" t="s">
        <v>1090</v>
      </c>
      <c r="E34" s="804">
        <v>35</v>
      </c>
      <c r="F34" s="1417"/>
      <c r="G34" s="807"/>
    </row>
    <row r="35" spans="2:7" x14ac:dyDescent="0.25">
      <c r="B35" s="807"/>
      <c r="C35" s="804" t="s">
        <v>1070</v>
      </c>
      <c r="D35" s="804" t="s">
        <v>1090</v>
      </c>
      <c r="E35" s="804">
        <v>351</v>
      </c>
      <c r="F35" s="1417"/>
      <c r="G35" s="807"/>
    </row>
    <row r="36" spans="2:7" x14ac:dyDescent="0.25">
      <c r="B36" s="807"/>
      <c r="C36" s="804" t="s">
        <v>1070</v>
      </c>
      <c r="D36" s="804" t="s">
        <v>1090</v>
      </c>
      <c r="E36" s="804">
        <v>3511</v>
      </c>
      <c r="F36" s="1417"/>
      <c r="G36" s="807"/>
    </row>
    <row r="37" spans="2:7" x14ac:dyDescent="0.25">
      <c r="B37" s="807"/>
      <c r="C37" s="804" t="s">
        <v>1070</v>
      </c>
      <c r="D37" s="804" t="s">
        <v>1090</v>
      </c>
      <c r="E37" s="804">
        <v>3512</v>
      </c>
      <c r="F37" s="1417"/>
      <c r="G37" s="807"/>
    </row>
    <row r="38" spans="2:7" x14ac:dyDescent="0.25">
      <c r="B38" s="807"/>
      <c r="C38" s="804" t="s">
        <v>1070</v>
      </c>
      <c r="D38" s="804" t="s">
        <v>1090</v>
      </c>
      <c r="E38" s="804">
        <v>3513</v>
      </c>
      <c r="F38" s="1417"/>
    </row>
    <row r="39" spans="2:7" x14ac:dyDescent="0.25">
      <c r="B39" s="807"/>
      <c r="C39" s="804" t="s">
        <v>1070</v>
      </c>
      <c r="D39" s="804" t="s">
        <v>1090</v>
      </c>
      <c r="E39" s="804">
        <v>3514</v>
      </c>
      <c r="F39" s="1417"/>
    </row>
    <row r="40" spans="2:7" x14ac:dyDescent="0.25">
      <c r="B40" s="807"/>
      <c r="C40" s="804" t="s">
        <v>1070</v>
      </c>
      <c r="D40" s="804" t="s">
        <v>1090</v>
      </c>
      <c r="E40" s="804">
        <v>4321</v>
      </c>
      <c r="F40" s="1325"/>
    </row>
    <row r="41" spans="2:7" x14ac:dyDescent="0.25">
      <c r="B41" s="807"/>
      <c r="C41" s="804" t="s">
        <v>1072</v>
      </c>
      <c r="D41" s="804" t="s">
        <v>1092</v>
      </c>
      <c r="E41" s="804">
        <v>91</v>
      </c>
      <c r="F41" s="1324" t="s">
        <v>1093</v>
      </c>
    </row>
    <row r="42" spans="2:7" x14ac:dyDescent="0.25">
      <c r="B42" s="807"/>
      <c r="C42" s="804" t="s">
        <v>1072</v>
      </c>
      <c r="D42" s="804" t="s">
        <v>1092</v>
      </c>
      <c r="E42" s="804">
        <v>910</v>
      </c>
      <c r="F42" s="1417"/>
    </row>
    <row r="43" spans="2:7" x14ac:dyDescent="0.25">
      <c r="B43" s="807"/>
      <c r="C43" s="804" t="s">
        <v>1072</v>
      </c>
      <c r="D43" s="804" t="s">
        <v>1092</v>
      </c>
      <c r="E43" s="804">
        <v>192</v>
      </c>
      <c r="F43" s="1417"/>
    </row>
    <row r="44" spans="2:7" x14ac:dyDescent="0.25">
      <c r="B44" s="807"/>
      <c r="C44" s="804" t="s">
        <v>1072</v>
      </c>
      <c r="D44" s="804" t="s">
        <v>1092</v>
      </c>
      <c r="E44" s="804">
        <v>1920</v>
      </c>
      <c r="F44" s="1417"/>
    </row>
    <row r="45" spans="2:7" x14ac:dyDescent="0.25">
      <c r="B45" s="807"/>
      <c r="C45" s="804" t="s">
        <v>1072</v>
      </c>
      <c r="D45" s="804" t="s">
        <v>1092</v>
      </c>
      <c r="E45" s="804">
        <v>2014</v>
      </c>
      <c r="F45" s="1417"/>
    </row>
    <row r="46" spans="2:7" x14ac:dyDescent="0.25">
      <c r="B46" s="807"/>
      <c r="C46" s="804" t="s">
        <v>1072</v>
      </c>
      <c r="D46" s="804" t="s">
        <v>1092</v>
      </c>
      <c r="E46" s="804">
        <v>352</v>
      </c>
      <c r="F46" s="1417"/>
    </row>
    <row r="47" spans="2:7" x14ac:dyDescent="0.25">
      <c r="B47" s="807"/>
      <c r="C47" s="804" t="s">
        <v>1072</v>
      </c>
      <c r="D47" s="804" t="s">
        <v>1092</v>
      </c>
      <c r="E47" s="804">
        <v>3521</v>
      </c>
      <c r="F47" s="1417"/>
    </row>
    <row r="48" spans="2:7" x14ac:dyDescent="0.25">
      <c r="B48" s="807"/>
      <c r="C48" s="804" t="s">
        <v>1072</v>
      </c>
      <c r="D48" s="804" t="s">
        <v>1092</v>
      </c>
      <c r="E48" s="804">
        <v>3522</v>
      </c>
      <c r="F48" s="1417"/>
    </row>
    <row r="49" spans="2:6" x14ac:dyDescent="0.25">
      <c r="B49" s="807"/>
      <c r="C49" s="804" t="s">
        <v>1072</v>
      </c>
      <c r="D49" s="804" t="s">
        <v>1092</v>
      </c>
      <c r="E49" s="804">
        <v>3523</v>
      </c>
      <c r="F49" s="1417"/>
    </row>
    <row r="50" spans="2:6" x14ac:dyDescent="0.25">
      <c r="B50" s="807"/>
      <c r="C50" s="804" t="s">
        <v>1072</v>
      </c>
      <c r="D50" s="804" t="s">
        <v>1092</v>
      </c>
      <c r="E50" s="804">
        <v>4612</v>
      </c>
      <c r="F50" s="1417"/>
    </row>
    <row r="51" spans="2:6" x14ac:dyDescent="0.25">
      <c r="B51" s="807"/>
      <c r="C51" s="804" t="s">
        <v>1072</v>
      </c>
      <c r="D51" s="804" t="s">
        <v>1092</v>
      </c>
      <c r="E51" s="804">
        <v>4671</v>
      </c>
      <c r="F51" s="1417"/>
    </row>
    <row r="52" spans="2:6" x14ac:dyDescent="0.25">
      <c r="B52" s="807"/>
      <c r="C52" s="804" t="s">
        <v>1072</v>
      </c>
      <c r="D52" s="804" t="s">
        <v>1092</v>
      </c>
      <c r="E52" s="804">
        <v>6</v>
      </c>
      <c r="F52" s="1417"/>
    </row>
    <row r="53" spans="2:6" x14ac:dyDescent="0.25">
      <c r="B53" s="807"/>
      <c r="C53" s="804" t="s">
        <v>1072</v>
      </c>
      <c r="D53" s="804" t="s">
        <v>1092</v>
      </c>
      <c r="E53" s="804">
        <v>61</v>
      </c>
      <c r="F53" s="1417"/>
    </row>
    <row r="54" spans="2:6" x14ac:dyDescent="0.25">
      <c r="B54" s="807"/>
      <c r="C54" s="804" t="s">
        <v>1072</v>
      </c>
      <c r="D54" s="804" t="s">
        <v>1092</v>
      </c>
      <c r="E54" s="804">
        <v>610</v>
      </c>
      <c r="F54" s="1417"/>
    </row>
    <row r="55" spans="2:6" x14ac:dyDescent="0.25">
      <c r="B55" s="807"/>
      <c r="C55" s="804" t="s">
        <v>1072</v>
      </c>
      <c r="D55" s="804" t="s">
        <v>1092</v>
      </c>
      <c r="E55" s="804">
        <v>62</v>
      </c>
      <c r="F55" s="1417"/>
    </row>
    <row r="56" spans="2:6" x14ac:dyDescent="0.25">
      <c r="B56" s="807"/>
      <c r="C56" s="804" t="s">
        <v>1072</v>
      </c>
      <c r="D56" s="804" t="s">
        <v>1092</v>
      </c>
      <c r="E56" s="804">
        <v>620</v>
      </c>
      <c r="F56" s="1417"/>
    </row>
    <row r="57" spans="2:6" ht="30" x14ac:dyDescent="0.25">
      <c r="B57" s="807"/>
      <c r="C57" s="809" t="s">
        <v>1077</v>
      </c>
      <c r="D57" s="804" t="s">
        <v>1094</v>
      </c>
      <c r="E57" s="804">
        <v>24</v>
      </c>
      <c r="F57" s="1324" t="s">
        <v>1095</v>
      </c>
    </row>
    <row r="58" spans="2:6" ht="30" x14ac:dyDescent="0.25">
      <c r="B58" s="807"/>
      <c r="C58" s="809" t="s">
        <v>1077</v>
      </c>
      <c r="D58" s="804" t="s">
        <v>1094</v>
      </c>
      <c r="E58" s="804">
        <v>241</v>
      </c>
      <c r="F58" s="1417"/>
    </row>
    <row r="59" spans="2:6" ht="30" x14ac:dyDescent="0.25">
      <c r="B59" s="807"/>
      <c r="C59" s="809" t="s">
        <v>1077</v>
      </c>
      <c r="D59" s="804" t="s">
        <v>1094</v>
      </c>
      <c r="E59" s="804">
        <v>2410</v>
      </c>
      <c r="F59" s="1417"/>
    </row>
    <row r="60" spans="2:6" ht="30" x14ac:dyDescent="0.25">
      <c r="B60" s="807"/>
      <c r="C60" s="809" t="s">
        <v>1077</v>
      </c>
      <c r="D60" s="804" t="s">
        <v>1094</v>
      </c>
      <c r="E60" s="804">
        <v>242</v>
      </c>
      <c r="F60" s="1417"/>
    </row>
    <row r="61" spans="2:6" ht="30" x14ac:dyDescent="0.25">
      <c r="B61" s="807"/>
      <c r="C61" s="809" t="s">
        <v>1077</v>
      </c>
      <c r="D61" s="804" t="s">
        <v>1094</v>
      </c>
      <c r="E61" s="804">
        <v>2420</v>
      </c>
      <c r="F61" s="1417"/>
    </row>
    <row r="62" spans="2:6" ht="30" x14ac:dyDescent="0.25">
      <c r="B62" s="807"/>
      <c r="C62" s="809" t="s">
        <v>1077</v>
      </c>
      <c r="D62" s="804" t="s">
        <v>1094</v>
      </c>
      <c r="E62" s="804">
        <v>2434</v>
      </c>
      <c r="F62" s="1417"/>
    </row>
    <row r="63" spans="2:6" ht="30" x14ac:dyDescent="0.25">
      <c r="B63" s="807"/>
      <c r="C63" s="809" t="s">
        <v>1077</v>
      </c>
      <c r="D63" s="804" t="s">
        <v>1094</v>
      </c>
      <c r="E63" s="804">
        <v>244</v>
      </c>
      <c r="F63" s="1417"/>
    </row>
    <row r="64" spans="2:6" ht="30" x14ac:dyDescent="0.25">
      <c r="B64" s="807"/>
      <c r="C64" s="809" t="s">
        <v>1077</v>
      </c>
      <c r="D64" s="804" t="s">
        <v>1094</v>
      </c>
      <c r="E64" s="804">
        <v>2442</v>
      </c>
      <c r="F64" s="1417"/>
    </row>
    <row r="65" spans="2:6" ht="30" x14ac:dyDescent="0.25">
      <c r="B65" s="807"/>
      <c r="C65" s="809" t="s">
        <v>1077</v>
      </c>
      <c r="D65" s="804" t="s">
        <v>1094</v>
      </c>
      <c r="E65" s="804">
        <v>2444</v>
      </c>
      <c r="F65" s="1417"/>
    </row>
    <row r="66" spans="2:6" ht="30" x14ac:dyDescent="0.25">
      <c r="B66" s="807"/>
      <c r="C66" s="809" t="s">
        <v>1077</v>
      </c>
      <c r="D66" s="804" t="s">
        <v>1094</v>
      </c>
      <c r="E66" s="804">
        <v>2445</v>
      </c>
      <c r="F66" s="1417"/>
    </row>
    <row r="67" spans="2:6" ht="30" x14ac:dyDescent="0.25">
      <c r="B67" s="807"/>
      <c r="C67" s="809" t="s">
        <v>1077</v>
      </c>
      <c r="D67" s="804" t="s">
        <v>1094</v>
      </c>
      <c r="E67" s="804">
        <v>245</v>
      </c>
      <c r="F67" s="1417"/>
    </row>
    <row r="68" spans="2:6" ht="30" x14ac:dyDescent="0.25">
      <c r="B68" s="807"/>
      <c r="C68" s="809" t="s">
        <v>1077</v>
      </c>
      <c r="D68" s="804" t="s">
        <v>1094</v>
      </c>
      <c r="E68" s="804">
        <v>2451</v>
      </c>
      <c r="F68" s="1417"/>
    </row>
    <row r="69" spans="2:6" ht="30" x14ac:dyDescent="0.25">
      <c r="B69" s="807"/>
      <c r="C69" s="809" t="s">
        <v>1077</v>
      </c>
      <c r="D69" s="804" t="s">
        <v>1094</v>
      </c>
      <c r="E69" s="804">
        <v>2452</v>
      </c>
      <c r="F69" s="1417"/>
    </row>
    <row r="70" spans="2:6" ht="30" x14ac:dyDescent="0.25">
      <c r="B70" s="807"/>
      <c r="C70" s="809" t="s">
        <v>1077</v>
      </c>
      <c r="D70" s="804" t="s">
        <v>1094</v>
      </c>
      <c r="E70" s="804">
        <v>25</v>
      </c>
      <c r="F70" s="1417"/>
    </row>
    <row r="71" spans="2:6" ht="30" x14ac:dyDescent="0.25">
      <c r="B71" s="807"/>
      <c r="C71" s="809" t="s">
        <v>1077</v>
      </c>
      <c r="D71" s="804" t="s">
        <v>1094</v>
      </c>
      <c r="E71" s="804">
        <v>251</v>
      </c>
      <c r="F71" s="1417"/>
    </row>
    <row r="72" spans="2:6" ht="30" x14ac:dyDescent="0.25">
      <c r="B72" s="807"/>
      <c r="C72" s="809" t="s">
        <v>1077</v>
      </c>
      <c r="D72" s="804" t="s">
        <v>1094</v>
      </c>
      <c r="E72" s="804">
        <v>2511</v>
      </c>
      <c r="F72" s="1417"/>
    </row>
    <row r="73" spans="2:6" ht="30" x14ac:dyDescent="0.25">
      <c r="B73" s="807"/>
      <c r="C73" s="809" t="s">
        <v>1077</v>
      </c>
      <c r="D73" s="804" t="s">
        <v>1094</v>
      </c>
      <c r="E73" s="804">
        <v>4672</v>
      </c>
      <c r="F73" s="1417"/>
    </row>
    <row r="74" spans="2:6" ht="30" x14ac:dyDescent="0.25">
      <c r="B74" s="807"/>
      <c r="C74" s="809" t="s">
        <v>1077</v>
      </c>
      <c r="D74" s="804" t="s">
        <v>1096</v>
      </c>
      <c r="E74" s="804">
        <v>5</v>
      </c>
      <c r="F74" s="1417"/>
    </row>
    <row r="75" spans="2:6" ht="30" x14ac:dyDescent="0.25">
      <c r="B75" s="807"/>
      <c r="C75" s="809" t="s">
        <v>1077</v>
      </c>
      <c r="D75" s="804" t="s">
        <v>1096</v>
      </c>
      <c r="E75" s="804">
        <v>51</v>
      </c>
      <c r="F75" s="1417"/>
    </row>
    <row r="76" spans="2:6" ht="30" x14ac:dyDescent="0.25">
      <c r="B76" s="807"/>
      <c r="C76" s="809" t="s">
        <v>1077</v>
      </c>
      <c r="D76" s="804" t="s">
        <v>1096</v>
      </c>
      <c r="E76" s="804">
        <v>510</v>
      </c>
      <c r="F76" s="1417"/>
    </row>
    <row r="77" spans="2:6" ht="30" x14ac:dyDescent="0.25">
      <c r="B77" s="807"/>
      <c r="C77" s="809" t="s">
        <v>1077</v>
      </c>
      <c r="D77" s="804" t="s">
        <v>1096</v>
      </c>
      <c r="E77" s="804">
        <v>52</v>
      </c>
      <c r="F77" s="1417"/>
    </row>
    <row r="78" spans="2:6" ht="30" x14ac:dyDescent="0.25">
      <c r="B78" s="807"/>
      <c r="C78" s="809" t="s">
        <v>1077</v>
      </c>
      <c r="D78" s="804" t="s">
        <v>1096</v>
      </c>
      <c r="E78" s="804">
        <v>520</v>
      </c>
      <c r="F78" s="1417"/>
    </row>
    <row r="79" spans="2:6" ht="30" x14ac:dyDescent="0.25">
      <c r="B79" s="807"/>
      <c r="C79" s="809" t="s">
        <v>1077</v>
      </c>
      <c r="D79" s="804" t="s">
        <v>1094</v>
      </c>
      <c r="E79" s="804">
        <v>7</v>
      </c>
      <c r="F79" s="1417"/>
    </row>
    <row r="80" spans="2:6" ht="30" x14ac:dyDescent="0.25">
      <c r="B80" s="807"/>
      <c r="C80" s="809" t="s">
        <v>1077</v>
      </c>
      <c r="D80" s="804" t="s">
        <v>1094</v>
      </c>
      <c r="E80" s="804">
        <v>72</v>
      </c>
      <c r="F80" s="1417"/>
    </row>
    <row r="81" spans="2:6" ht="30" x14ac:dyDescent="0.25">
      <c r="B81" s="807"/>
      <c r="C81" s="809" t="s">
        <v>1077</v>
      </c>
      <c r="D81" s="804" t="s">
        <v>1094</v>
      </c>
      <c r="E81" s="804">
        <v>729</v>
      </c>
      <c r="F81" s="1325"/>
    </row>
    <row r="82" spans="2:6" x14ac:dyDescent="0.25">
      <c r="B82" s="807"/>
      <c r="C82" s="804" t="s">
        <v>1072</v>
      </c>
      <c r="D82" s="804" t="s">
        <v>1096</v>
      </c>
      <c r="E82" s="804">
        <v>8</v>
      </c>
      <c r="F82" s="1324" t="s">
        <v>1097</v>
      </c>
    </row>
    <row r="83" spans="2:6" x14ac:dyDescent="0.25">
      <c r="B83" s="807"/>
      <c r="C83" s="804" t="s">
        <v>1072</v>
      </c>
      <c r="D83" s="804" t="s">
        <v>1096</v>
      </c>
      <c r="E83" s="804">
        <v>9</v>
      </c>
      <c r="F83" s="1417"/>
    </row>
    <row r="84" spans="2:6" x14ac:dyDescent="0.25">
      <c r="B84" s="807"/>
      <c r="C84" s="804" t="s">
        <v>1076</v>
      </c>
      <c r="D84" s="804" t="s">
        <v>1098</v>
      </c>
      <c r="E84" s="804">
        <v>235</v>
      </c>
      <c r="F84" s="1324" t="s">
        <v>1099</v>
      </c>
    </row>
    <row r="85" spans="2:6" x14ac:dyDescent="0.25">
      <c r="B85" s="807"/>
      <c r="C85" s="804" t="s">
        <v>1076</v>
      </c>
      <c r="D85" s="804" t="s">
        <v>1098</v>
      </c>
      <c r="E85" s="804">
        <v>2351</v>
      </c>
      <c r="F85" s="1417"/>
    </row>
    <row r="86" spans="2:6" x14ac:dyDescent="0.25">
      <c r="B86" s="807"/>
      <c r="C86" s="804" t="s">
        <v>1076</v>
      </c>
      <c r="D86" s="804" t="s">
        <v>1098</v>
      </c>
      <c r="E86" s="804">
        <v>2352</v>
      </c>
      <c r="F86" s="1417"/>
    </row>
    <row r="87" spans="2:6" x14ac:dyDescent="0.25">
      <c r="B87" s="807"/>
      <c r="C87" s="804" t="s">
        <v>1076</v>
      </c>
      <c r="D87" s="804" t="s">
        <v>1098</v>
      </c>
      <c r="E87" s="804">
        <v>236</v>
      </c>
      <c r="F87" s="1417"/>
    </row>
    <row r="88" spans="2:6" x14ac:dyDescent="0.25">
      <c r="B88" s="807"/>
      <c r="C88" s="804" t="s">
        <v>1076</v>
      </c>
      <c r="D88" s="804" t="s">
        <v>1098</v>
      </c>
      <c r="E88" s="804">
        <v>2361</v>
      </c>
      <c r="F88" s="1417"/>
    </row>
    <row r="89" spans="2:6" x14ac:dyDescent="0.25">
      <c r="B89" s="807"/>
      <c r="C89" s="804" t="s">
        <v>1076</v>
      </c>
      <c r="D89" s="804" t="s">
        <v>1098</v>
      </c>
      <c r="E89" s="804">
        <v>2363</v>
      </c>
      <c r="F89" s="1417"/>
    </row>
    <row r="90" spans="2:6" x14ac:dyDescent="0.25">
      <c r="B90" s="807"/>
      <c r="C90" s="804" t="s">
        <v>1076</v>
      </c>
      <c r="D90" s="804" t="s">
        <v>1098</v>
      </c>
      <c r="E90" s="804">
        <v>2364</v>
      </c>
      <c r="F90" s="1417"/>
    </row>
    <row r="91" spans="2:6" x14ac:dyDescent="0.25">
      <c r="B91" s="807"/>
      <c r="C91" s="804" t="s">
        <v>1076</v>
      </c>
      <c r="D91" s="804" t="s">
        <v>1098</v>
      </c>
      <c r="E91" s="804">
        <v>811</v>
      </c>
      <c r="F91" s="1417"/>
    </row>
    <row r="92" spans="2:6" x14ac:dyDescent="0.25">
      <c r="B92" s="807"/>
      <c r="C92" s="804" t="s">
        <v>1076</v>
      </c>
      <c r="D92" s="804" t="s">
        <v>1098</v>
      </c>
      <c r="E92" s="804">
        <v>89</v>
      </c>
      <c r="F92" s="1325"/>
    </row>
    <row r="93" spans="2:6" x14ac:dyDescent="0.25">
      <c r="B93" s="807"/>
      <c r="C93" s="804" t="s">
        <v>1100</v>
      </c>
      <c r="D93" s="804" t="s">
        <v>1100</v>
      </c>
      <c r="E93" s="804">
        <v>3030</v>
      </c>
      <c r="F93" s="1324" t="s">
        <v>1101</v>
      </c>
    </row>
    <row r="94" spans="2:6" x14ac:dyDescent="0.25">
      <c r="B94" s="807"/>
      <c r="C94" s="804" t="s">
        <v>1100</v>
      </c>
      <c r="D94" s="804" t="s">
        <v>1100</v>
      </c>
      <c r="E94" s="804">
        <v>3316</v>
      </c>
      <c r="F94" s="1417"/>
    </row>
    <row r="95" spans="2:6" x14ac:dyDescent="0.25">
      <c r="B95" s="807"/>
      <c r="C95" s="804" t="s">
        <v>1100</v>
      </c>
      <c r="D95" s="804" t="s">
        <v>1100</v>
      </c>
      <c r="E95" s="804">
        <v>511</v>
      </c>
      <c r="F95" s="1417"/>
    </row>
    <row r="96" spans="2:6" x14ac:dyDescent="0.25">
      <c r="B96" s="807"/>
      <c r="C96" s="804" t="s">
        <v>1100</v>
      </c>
      <c r="D96" s="804" t="s">
        <v>1100</v>
      </c>
      <c r="E96" s="804">
        <v>5110</v>
      </c>
      <c r="F96" s="1417"/>
    </row>
    <row r="97" spans="2:6" x14ac:dyDescent="0.25">
      <c r="B97" s="807"/>
      <c r="C97" s="804" t="s">
        <v>1100</v>
      </c>
      <c r="D97" s="804" t="s">
        <v>1100</v>
      </c>
      <c r="E97" s="804">
        <v>512</v>
      </c>
      <c r="F97" s="1417"/>
    </row>
    <row r="98" spans="2:6" x14ac:dyDescent="0.25">
      <c r="B98" s="807"/>
      <c r="C98" s="804" t="s">
        <v>1100</v>
      </c>
      <c r="D98" s="804" t="s">
        <v>1100</v>
      </c>
      <c r="E98" s="804">
        <v>5121</v>
      </c>
      <c r="F98" s="1417"/>
    </row>
    <row r="99" spans="2:6" x14ac:dyDescent="0.25">
      <c r="B99" s="807"/>
      <c r="C99" s="804" t="s">
        <v>1100</v>
      </c>
      <c r="D99" s="804" t="s">
        <v>1100</v>
      </c>
      <c r="E99" s="804">
        <v>5223</v>
      </c>
      <c r="F99" s="1325"/>
    </row>
    <row r="100" spans="2:6" x14ac:dyDescent="0.25">
      <c r="B100" s="807"/>
      <c r="C100" s="804" t="s">
        <v>1102</v>
      </c>
      <c r="D100" s="804" t="s">
        <v>1102</v>
      </c>
      <c r="E100" s="804">
        <v>2815</v>
      </c>
      <c r="F100" s="1324" t="s">
        <v>1103</v>
      </c>
    </row>
    <row r="101" spans="2:6" x14ac:dyDescent="0.25">
      <c r="B101" s="807"/>
      <c r="C101" s="804" t="s">
        <v>1102</v>
      </c>
      <c r="D101" s="804" t="s">
        <v>1102</v>
      </c>
      <c r="E101" s="804">
        <v>29</v>
      </c>
      <c r="F101" s="1417"/>
    </row>
    <row r="102" spans="2:6" x14ac:dyDescent="0.25">
      <c r="B102" s="807"/>
      <c r="C102" s="804" t="s">
        <v>1102</v>
      </c>
      <c r="D102" s="804" t="s">
        <v>1102</v>
      </c>
      <c r="E102" s="804">
        <v>291</v>
      </c>
      <c r="F102" s="1417"/>
    </row>
    <row r="103" spans="2:6" x14ac:dyDescent="0.25">
      <c r="B103" s="807"/>
      <c r="C103" s="804" t="s">
        <v>1102</v>
      </c>
      <c r="D103" s="804" t="s">
        <v>1102</v>
      </c>
      <c r="E103" s="804">
        <v>2910</v>
      </c>
      <c r="F103" s="1417"/>
    </row>
    <row r="104" spans="2:6" x14ac:dyDescent="0.25">
      <c r="B104" s="807"/>
      <c r="C104" s="804" t="s">
        <v>1102</v>
      </c>
      <c r="D104" s="804" t="s">
        <v>1102</v>
      </c>
      <c r="E104" s="804">
        <v>292</v>
      </c>
      <c r="F104" s="1417"/>
    </row>
    <row r="105" spans="2:6" x14ac:dyDescent="0.25">
      <c r="B105" s="807"/>
      <c r="C105" s="804" t="s">
        <v>1102</v>
      </c>
      <c r="D105" s="804" t="s">
        <v>1102</v>
      </c>
      <c r="E105" s="804">
        <v>2920</v>
      </c>
      <c r="F105" s="1417"/>
    </row>
    <row r="106" spans="2:6" x14ac:dyDescent="0.25">
      <c r="B106" s="807"/>
      <c r="C106" s="804" t="s">
        <v>1102</v>
      </c>
      <c r="D106" s="804" t="s">
        <v>1102</v>
      </c>
      <c r="E106" s="804">
        <v>293</v>
      </c>
      <c r="F106" s="1417"/>
    </row>
    <row r="107" spans="2:6" x14ac:dyDescent="0.25">
      <c r="B107" s="807"/>
      <c r="C107" s="804" t="s">
        <v>1102</v>
      </c>
      <c r="D107" s="804" t="s">
        <v>1102</v>
      </c>
      <c r="E107" s="804">
        <v>2932</v>
      </c>
      <c r="F107" s="1325"/>
    </row>
    <row r="108" spans="2:6" x14ac:dyDescent="0.25">
      <c r="F108"/>
    </row>
    <row r="109" spans="2:6" x14ac:dyDescent="0.25">
      <c r="F109"/>
    </row>
    <row r="110" spans="2:6" x14ac:dyDescent="0.25">
      <c r="F110"/>
    </row>
    <row r="111" spans="2:6" x14ac:dyDescent="0.25">
      <c r="F111"/>
    </row>
  </sheetData>
  <mergeCells count="11">
    <mergeCell ref="F41:F56"/>
    <mergeCell ref="D5:D13"/>
    <mergeCell ref="D17:E17"/>
    <mergeCell ref="F17:F18"/>
    <mergeCell ref="F19:F29"/>
    <mergeCell ref="F31:F40"/>
    <mergeCell ref="F57:F81"/>
    <mergeCell ref="F82:F83"/>
    <mergeCell ref="F84:F92"/>
    <mergeCell ref="F93:F99"/>
    <mergeCell ref="F100:F107"/>
  </mergeCells>
  <pageMargins left="0.70866141732283472" right="0.70866141732283472" top="0.74803149606299213" bottom="0.74803149606299213" header="0.31496062992125984" footer="0.31496062992125984"/>
  <pageSetup paperSize="9" scale="57" fitToHeight="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62428-D2B5-469A-A7D6-55A2F23E1363}">
  <sheetPr>
    <pageSetUpPr fitToPage="1"/>
  </sheetPr>
  <dimension ref="A1:G7"/>
  <sheetViews>
    <sheetView zoomScale="120" zoomScaleNormal="120" workbookViewId="0"/>
  </sheetViews>
  <sheetFormatPr defaultColWidth="9.140625" defaultRowHeight="15" x14ac:dyDescent="0.25"/>
  <cols>
    <col min="1" max="1" width="10.85546875" style="703" customWidth="1"/>
    <col min="2" max="2" width="9.28515625" style="703" bestFit="1" customWidth="1"/>
    <col min="3" max="3" width="14.140625" style="703" customWidth="1"/>
    <col min="4" max="4" width="16.140625" style="703" customWidth="1"/>
    <col min="5" max="5" width="14.5703125" style="703" customWidth="1"/>
    <col min="6" max="6" width="16.5703125" style="703" customWidth="1"/>
    <col min="7" max="7" width="16.42578125" style="703" customWidth="1"/>
    <col min="8" max="16384" width="9.140625" style="703"/>
  </cols>
  <sheetData>
    <row r="1" spans="1:7" x14ac:dyDescent="0.25">
      <c r="A1" s="720"/>
      <c r="B1" s="720" t="s">
        <v>113</v>
      </c>
      <c r="C1" s="720" t="s">
        <v>1176</v>
      </c>
    </row>
    <row r="2" spans="1:7" x14ac:dyDescent="0.25">
      <c r="C2" s="721" t="s">
        <v>54</v>
      </c>
    </row>
    <row r="4" spans="1:7" x14ac:dyDescent="0.25">
      <c r="C4" s="810" t="s">
        <v>114</v>
      </c>
      <c r="D4" s="810" t="s">
        <v>115</v>
      </c>
      <c r="E4" s="810" t="s">
        <v>116</v>
      </c>
      <c r="F4" s="1" t="s">
        <v>127</v>
      </c>
      <c r="G4" s="810" t="s">
        <v>128</v>
      </c>
    </row>
    <row r="5" spans="1:7" ht="96" x14ac:dyDescent="0.25">
      <c r="C5" s="811" t="s">
        <v>1104</v>
      </c>
      <c r="D5" s="811" t="s">
        <v>1105</v>
      </c>
      <c r="E5" s="811" t="s">
        <v>980</v>
      </c>
      <c r="F5" s="812" t="s">
        <v>978</v>
      </c>
      <c r="G5" s="813" t="s">
        <v>1106</v>
      </c>
    </row>
    <row r="6" spans="1:7" x14ac:dyDescent="0.25">
      <c r="B6" s="723">
        <v>1</v>
      </c>
      <c r="C6" s="760">
        <v>200767</v>
      </c>
      <c r="D6" s="756">
        <v>0</v>
      </c>
      <c r="E6" s="794">
        <v>0</v>
      </c>
      <c r="F6" s="826">
        <v>0</v>
      </c>
      <c r="G6" s="756">
        <v>0</v>
      </c>
    </row>
    <row r="7" spans="1:7" x14ac:dyDescent="0.25">
      <c r="C7" s="749" t="s">
        <v>1107</v>
      </c>
      <c r="F7"/>
    </row>
  </sheetData>
  <pageMargins left="0.70866141732283472" right="0.70866141732283472" top="0.74803149606299213" bottom="0.74803149606299213" header="0.31496062992125984" footer="0.31496062992125984"/>
  <pageSetup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0214-7A76-4015-B18A-24E5DF6BEBDF}">
  <dimension ref="A1:Q29"/>
  <sheetViews>
    <sheetView zoomScale="80" zoomScaleNormal="80" workbookViewId="0"/>
  </sheetViews>
  <sheetFormatPr defaultColWidth="8.85546875" defaultRowHeight="12.75" x14ac:dyDescent="0.2"/>
  <cols>
    <col min="1" max="1" width="8.85546875" style="749"/>
    <col min="2" max="2" width="10.5703125" style="749" bestFit="1" customWidth="1"/>
    <col min="3" max="3" width="75.5703125" style="749" customWidth="1"/>
    <col min="4" max="4" width="16.5703125" style="749" bestFit="1" customWidth="1"/>
    <col min="5" max="5" width="16.85546875" style="749" bestFit="1" customWidth="1"/>
    <col min="6" max="11" width="16" style="749" customWidth="1"/>
    <col min="12" max="12" width="17.5703125" style="749" customWidth="1"/>
    <col min="13" max="13" width="14.5703125" style="749" bestFit="1" customWidth="1"/>
    <col min="14" max="14" width="12" style="749" customWidth="1"/>
    <col min="15" max="15" width="13.5703125" style="749" bestFit="1" customWidth="1"/>
    <col min="16" max="16" width="14" style="749" bestFit="1" customWidth="1"/>
    <col min="17" max="17" width="13.42578125" style="749" bestFit="1" customWidth="1"/>
    <col min="18" max="16384" width="8.85546875" style="749"/>
  </cols>
  <sheetData>
    <row r="1" spans="1:17" x14ac:dyDescent="0.2">
      <c r="A1" s="720"/>
      <c r="B1" s="720" t="s">
        <v>113</v>
      </c>
      <c r="C1" s="720" t="s">
        <v>1176</v>
      </c>
    </row>
    <row r="2" spans="1:17" ht="15" x14ac:dyDescent="0.25">
      <c r="C2" s="721" t="s">
        <v>55</v>
      </c>
    </row>
    <row r="5" spans="1:17" x14ac:dyDescent="0.2">
      <c r="C5" s="761" t="s">
        <v>114</v>
      </c>
      <c r="D5" s="780" t="s">
        <v>115</v>
      </c>
      <c r="E5" s="780" t="s">
        <v>116</v>
      </c>
      <c r="F5" s="780" t="s">
        <v>127</v>
      </c>
      <c r="G5" s="780" t="s">
        <v>128</v>
      </c>
      <c r="H5" s="780" t="s">
        <v>129</v>
      </c>
      <c r="I5" s="780" t="s">
        <v>130</v>
      </c>
      <c r="J5" s="780" t="s">
        <v>210</v>
      </c>
      <c r="K5" s="780" t="s">
        <v>328</v>
      </c>
      <c r="L5" s="780" t="s">
        <v>329</v>
      </c>
      <c r="M5" s="780" t="s">
        <v>330</v>
      </c>
      <c r="N5" s="781" t="s">
        <v>331</v>
      </c>
      <c r="O5" s="781" t="s">
        <v>332</v>
      </c>
      <c r="P5" s="781" t="s">
        <v>366</v>
      </c>
      <c r="Q5" s="781" t="s">
        <v>1108</v>
      </c>
    </row>
    <row r="6" spans="1:17" x14ac:dyDescent="0.2">
      <c r="C6" s="1423" t="s">
        <v>1109</v>
      </c>
      <c r="D6" s="1426" t="s">
        <v>970</v>
      </c>
      <c r="E6" s="1427"/>
      <c r="F6" s="1427"/>
      <c r="G6" s="1427"/>
      <c r="H6" s="1427"/>
      <c r="I6" s="1427"/>
      <c r="J6" s="1427"/>
      <c r="K6" s="1427"/>
      <c r="L6" s="1427"/>
      <c r="M6" s="1427"/>
      <c r="N6" s="1427"/>
      <c r="O6" s="1427"/>
      <c r="P6" s="1427"/>
      <c r="Q6" s="1428"/>
    </row>
    <row r="7" spans="1:17" ht="32.25" customHeight="1" x14ac:dyDescent="0.2">
      <c r="C7" s="1424"/>
      <c r="D7" s="782"/>
      <c r="E7" s="1429" t="s">
        <v>1110</v>
      </c>
      <c r="F7" s="1430"/>
      <c r="G7" s="1430"/>
      <c r="H7" s="1430"/>
      <c r="I7" s="1430"/>
      <c r="J7" s="1430"/>
      <c r="K7" s="1430"/>
      <c r="L7" s="1430"/>
      <c r="M7" s="1430"/>
      <c r="N7" s="1430"/>
      <c r="O7" s="1430"/>
      <c r="P7" s="1430"/>
      <c r="Q7" s="1431"/>
    </row>
    <row r="8" spans="1:17" ht="52.5" customHeight="1" x14ac:dyDescent="0.2">
      <c r="C8" s="1424"/>
      <c r="D8" s="782"/>
      <c r="E8" s="1429" t="s">
        <v>1111</v>
      </c>
      <c r="F8" s="1430"/>
      <c r="G8" s="1430"/>
      <c r="H8" s="1430"/>
      <c r="I8" s="1431"/>
      <c r="J8" s="1432" t="s">
        <v>1112</v>
      </c>
      <c r="K8" s="1432" t="s">
        <v>1113</v>
      </c>
      <c r="L8" s="1434" t="s">
        <v>1114</v>
      </c>
      <c r="M8" s="1423" t="s">
        <v>981</v>
      </c>
      <c r="N8" s="1423" t="s">
        <v>435</v>
      </c>
      <c r="O8" s="1436" t="s">
        <v>369</v>
      </c>
      <c r="P8" s="1437"/>
      <c r="Q8" s="1438"/>
    </row>
    <row r="9" spans="1:17" ht="94.5" customHeight="1" x14ac:dyDescent="0.2">
      <c r="C9" s="1425"/>
      <c r="D9" s="782"/>
      <c r="E9" s="783" t="s">
        <v>974</v>
      </c>
      <c r="F9" s="783" t="s">
        <v>975</v>
      </c>
      <c r="G9" s="783" t="s">
        <v>976</v>
      </c>
      <c r="H9" s="783" t="s">
        <v>977</v>
      </c>
      <c r="I9" s="726" t="s">
        <v>978</v>
      </c>
      <c r="J9" s="1433"/>
      <c r="K9" s="1433"/>
      <c r="L9" s="1435"/>
      <c r="M9" s="1425"/>
      <c r="N9" s="1425"/>
      <c r="O9" s="784"/>
      <c r="P9" s="785" t="s">
        <v>1115</v>
      </c>
      <c r="Q9" s="785" t="s">
        <v>435</v>
      </c>
    </row>
    <row r="10" spans="1:17" x14ac:dyDescent="0.2">
      <c r="B10" s="756">
        <v>1</v>
      </c>
      <c r="C10" s="755" t="s">
        <v>984</v>
      </c>
      <c r="D10" s="758">
        <f>+'1.CC Transition risk-Banking b.'!D7</f>
        <v>101709</v>
      </c>
      <c r="E10" s="1040">
        <v>8.5196961316288302</v>
      </c>
      <c r="F10" s="1041">
        <v>62.680496927353801</v>
      </c>
      <c r="G10" s="1041">
        <v>589.95282630175905</v>
      </c>
      <c r="H10" s="1041">
        <v>2030.93035934515</v>
      </c>
      <c r="I10" s="1041">
        <v>23.211378938398799</v>
      </c>
      <c r="J10" s="1041">
        <v>767.27250961487198</v>
      </c>
      <c r="K10" s="1041">
        <v>1809.3409265447399</v>
      </c>
      <c r="L10" s="1041">
        <v>115.46994254627</v>
      </c>
      <c r="M10" s="1041">
        <v>203.68162205900879</v>
      </c>
      <c r="N10" s="1041">
        <v>10.045143712012001</v>
      </c>
      <c r="O10" s="1042">
        <v>8.553788049226025</v>
      </c>
      <c r="P10" s="1042">
        <v>2.4133551991874529</v>
      </c>
      <c r="Q10" s="1042">
        <v>0.40066787070443199</v>
      </c>
    </row>
    <row r="11" spans="1:17" x14ac:dyDescent="0.2">
      <c r="B11" s="756">
        <v>2</v>
      </c>
      <c r="C11" s="755" t="s">
        <v>985</v>
      </c>
      <c r="D11" s="758"/>
      <c r="E11" s="1043"/>
      <c r="F11" s="1044"/>
      <c r="G11" s="1044"/>
      <c r="H11" s="1044"/>
      <c r="I11" s="1044"/>
      <c r="J11" s="1044"/>
      <c r="K11" s="1044"/>
      <c r="L11" s="1044"/>
      <c r="M11" s="1044"/>
      <c r="N11" s="1044"/>
      <c r="O11" s="1045"/>
      <c r="P11" s="1045"/>
      <c r="Q11" s="1045"/>
    </row>
    <row r="12" spans="1:17" x14ac:dyDescent="0.2">
      <c r="B12" s="756">
        <v>3</v>
      </c>
      <c r="C12" s="755" t="s">
        <v>991</v>
      </c>
      <c r="D12" s="758"/>
      <c r="E12" s="1043"/>
      <c r="F12" s="1044"/>
      <c r="G12" s="1044"/>
      <c r="H12" s="1044"/>
      <c r="I12" s="1044"/>
      <c r="J12" s="1044"/>
      <c r="K12" s="1044"/>
      <c r="L12" s="1044"/>
      <c r="M12" s="1044"/>
      <c r="N12" s="1044"/>
      <c r="O12" s="1045"/>
      <c r="P12" s="1045"/>
      <c r="Q12" s="1045"/>
    </row>
    <row r="13" spans="1:17" x14ac:dyDescent="0.2">
      <c r="B13" s="756">
        <v>4</v>
      </c>
      <c r="C13" s="755" t="s">
        <v>1016</v>
      </c>
      <c r="D13" s="758"/>
      <c r="E13" s="1043"/>
      <c r="F13" s="1044"/>
      <c r="G13" s="1044"/>
      <c r="H13" s="1044"/>
      <c r="I13" s="1044"/>
      <c r="J13" s="1044"/>
      <c r="K13" s="1044"/>
      <c r="L13" s="1044"/>
      <c r="M13" s="1044"/>
      <c r="N13" s="1044"/>
      <c r="O13" s="1045"/>
      <c r="P13" s="1045"/>
      <c r="Q13" s="1045"/>
    </row>
    <row r="14" spans="1:17" x14ac:dyDescent="0.2">
      <c r="B14" s="756">
        <v>5</v>
      </c>
      <c r="C14" s="755" t="s">
        <v>1021</v>
      </c>
      <c r="D14" s="758"/>
      <c r="E14" s="1043"/>
      <c r="F14" s="1044"/>
      <c r="G14" s="1044"/>
      <c r="H14" s="1044"/>
      <c r="I14" s="1044"/>
      <c r="J14" s="1044"/>
      <c r="K14" s="1044"/>
      <c r="L14" s="1044"/>
      <c r="M14" s="1044"/>
      <c r="N14" s="1044"/>
      <c r="O14" s="1045"/>
      <c r="P14" s="1045"/>
      <c r="Q14" s="1045"/>
    </row>
    <row r="15" spans="1:17" x14ac:dyDescent="0.2">
      <c r="B15" s="756">
        <v>6</v>
      </c>
      <c r="C15" s="755" t="s">
        <v>1022</v>
      </c>
      <c r="D15" s="758"/>
      <c r="E15" s="1043"/>
      <c r="F15" s="1044"/>
      <c r="G15" s="1044"/>
      <c r="H15" s="1044"/>
      <c r="I15" s="1044"/>
      <c r="J15" s="1044"/>
      <c r="K15" s="1044"/>
      <c r="L15" s="1044"/>
      <c r="M15" s="1044"/>
      <c r="N15" s="1044"/>
      <c r="O15" s="1045"/>
      <c r="P15" s="1045"/>
      <c r="Q15" s="1045"/>
    </row>
    <row r="16" spans="1:17" x14ac:dyDescent="0.2">
      <c r="B16" s="756">
        <v>7</v>
      </c>
      <c r="C16" s="755" t="s">
        <v>1026</v>
      </c>
      <c r="D16" s="758"/>
      <c r="E16" s="1043"/>
      <c r="F16" s="1044"/>
      <c r="G16" s="1044"/>
      <c r="H16" s="1044"/>
      <c r="I16" s="1044"/>
      <c r="J16" s="1044"/>
      <c r="K16" s="1044"/>
      <c r="L16" s="1044"/>
      <c r="M16" s="1044"/>
      <c r="N16" s="1044"/>
      <c r="O16" s="1045"/>
      <c r="P16" s="1045"/>
      <c r="Q16" s="1045"/>
    </row>
    <row r="17" spans="2:17" x14ac:dyDescent="0.2">
      <c r="B17" s="756">
        <v>8</v>
      </c>
      <c r="C17" s="755" t="s">
        <v>1027</v>
      </c>
      <c r="D17" s="758"/>
      <c r="E17" s="1043"/>
      <c r="F17" s="1044"/>
      <c r="G17" s="1044"/>
      <c r="H17" s="1044"/>
      <c r="I17" s="1044"/>
      <c r="J17" s="1044"/>
      <c r="K17" s="1044"/>
      <c r="L17" s="1044"/>
      <c r="M17" s="1044"/>
      <c r="N17" s="1044"/>
      <c r="O17" s="1045"/>
      <c r="P17" s="1045"/>
      <c r="Q17" s="1045"/>
    </row>
    <row r="18" spans="2:17" x14ac:dyDescent="0.2">
      <c r="B18" s="756">
        <v>9</v>
      </c>
      <c r="C18" s="755" t="s">
        <v>1034</v>
      </c>
      <c r="D18" s="758"/>
      <c r="E18" s="1043"/>
      <c r="F18" s="1044"/>
      <c r="G18" s="1044"/>
      <c r="H18" s="1044"/>
      <c r="I18" s="1044"/>
      <c r="J18" s="1044"/>
      <c r="K18" s="1044"/>
      <c r="L18" s="1044"/>
      <c r="M18" s="1044"/>
      <c r="N18" s="1044"/>
      <c r="O18" s="1044"/>
      <c r="P18" s="1044"/>
      <c r="Q18" s="1044"/>
    </row>
    <row r="19" spans="2:17" x14ac:dyDescent="0.2">
      <c r="B19" s="756">
        <v>10</v>
      </c>
      <c r="C19" s="755" t="s">
        <v>1116</v>
      </c>
      <c r="D19" s="758"/>
      <c r="E19" s="1043"/>
      <c r="F19" s="1044"/>
      <c r="G19" s="1044"/>
      <c r="H19" s="1044"/>
      <c r="I19" s="1044"/>
      <c r="J19" s="1044"/>
      <c r="K19" s="1044"/>
      <c r="L19" s="1044"/>
      <c r="M19" s="1044"/>
      <c r="N19" s="1044"/>
      <c r="O19" s="1044"/>
      <c r="P19" s="1044"/>
      <c r="Q19" s="1044"/>
    </row>
    <row r="20" spans="2:17" x14ac:dyDescent="0.2">
      <c r="B20" s="756">
        <v>11</v>
      </c>
      <c r="C20" s="755" t="s">
        <v>1117</v>
      </c>
      <c r="D20" s="758">
        <f>+'1.CC Transition risk-Banking b.'!D58</f>
        <v>104340</v>
      </c>
      <c r="E20" s="1043">
        <v>4.6233123465814296</v>
      </c>
      <c r="F20" s="1044">
        <v>51.748071441924097</v>
      </c>
      <c r="G20" s="1044">
        <v>661.52934646984897</v>
      </c>
      <c r="H20" s="1044">
        <v>3344.1668461420099</v>
      </c>
      <c r="I20" s="1044">
        <v>23.978216896929499</v>
      </c>
      <c r="J20" s="1044">
        <v>494.54166959809402</v>
      </c>
      <c r="K20" s="1044">
        <v>3321.2602059435699</v>
      </c>
      <c r="L20" s="1044">
        <v>246.265700858701</v>
      </c>
      <c r="M20" s="1044">
        <v>603.95322080366805</v>
      </c>
      <c r="N20" s="1044">
        <v>28.424632016006299</v>
      </c>
      <c r="O20" s="1044">
        <v>11.344997954518078</v>
      </c>
      <c r="P20" s="1044">
        <v>4.40338844818874</v>
      </c>
      <c r="Q20" s="1044">
        <v>0.54064650151243798</v>
      </c>
    </row>
    <row r="21" spans="2:17" x14ac:dyDescent="0.2">
      <c r="B21" s="756">
        <v>12</v>
      </c>
      <c r="C21" s="755" t="s">
        <v>1118</v>
      </c>
      <c r="D21" s="758"/>
      <c r="E21" s="828" t="s">
        <v>238</v>
      </c>
      <c r="F21" s="829" t="s">
        <v>238</v>
      </c>
      <c r="G21" s="829" t="s">
        <v>238</v>
      </c>
      <c r="H21" s="829" t="s">
        <v>238</v>
      </c>
      <c r="I21" s="829" t="s">
        <v>238</v>
      </c>
      <c r="J21" s="829" t="s">
        <v>238</v>
      </c>
      <c r="K21" s="829" t="s">
        <v>238</v>
      </c>
      <c r="L21" s="829" t="s">
        <v>238</v>
      </c>
      <c r="M21" s="829" t="s">
        <v>238</v>
      </c>
      <c r="N21" s="829" t="s">
        <v>238</v>
      </c>
      <c r="O21" s="829" t="s">
        <v>238</v>
      </c>
      <c r="P21" s="829" t="s">
        <v>238</v>
      </c>
      <c r="Q21" s="829" t="s">
        <v>238</v>
      </c>
    </row>
    <row r="22" spans="2:17" x14ac:dyDescent="0.2">
      <c r="B22" s="756">
        <v>13</v>
      </c>
      <c r="C22" s="755" t="s">
        <v>1119</v>
      </c>
      <c r="D22" s="758"/>
      <c r="E22" s="828" t="s">
        <v>238</v>
      </c>
      <c r="F22" s="829" t="s">
        <v>238</v>
      </c>
      <c r="G22" s="829" t="s">
        <v>238</v>
      </c>
      <c r="H22" s="829" t="s">
        <v>238</v>
      </c>
      <c r="I22" s="829" t="s">
        <v>238</v>
      </c>
      <c r="J22" s="829" t="s">
        <v>238</v>
      </c>
      <c r="K22" s="829" t="s">
        <v>238</v>
      </c>
      <c r="L22" s="829" t="s">
        <v>238</v>
      </c>
      <c r="M22" s="829" t="s">
        <v>238</v>
      </c>
      <c r="N22" s="829" t="s">
        <v>238</v>
      </c>
      <c r="O22" s="829" t="s">
        <v>238</v>
      </c>
      <c r="P22" s="829" t="s">
        <v>238</v>
      </c>
      <c r="Q22" s="829" t="s">
        <v>238</v>
      </c>
    </row>
    <row r="26" spans="2:17" ht="15" x14ac:dyDescent="0.2">
      <c r="C26" s="786" t="s">
        <v>1120</v>
      </c>
    </row>
    <row r="27" spans="2:17" ht="15" x14ac:dyDescent="0.2">
      <c r="C27" s="787" t="s">
        <v>1121</v>
      </c>
    </row>
    <row r="28" spans="2:17" ht="15" x14ac:dyDescent="0.2">
      <c r="C28" s="787" t="s">
        <v>1122</v>
      </c>
    </row>
    <row r="29" spans="2:17" ht="15" x14ac:dyDescent="0.2">
      <c r="C29" s="787" t="s">
        <v>1123</v>
      </c>
    </row>
  </sheetData>
  <mergeCells count="10">
    <mergeCell ref="C6:C9"/>
    <mergeCell ref="D6:Q6"/>
    <mergeCell ref="E7:Q7"/>
    <mergeCell ref="E8:I8"/>
    <mergeCell ref="J8:J9"/>
    <mergeCell ref="K8:K9"/>
    <mergeCell ref="L8:L9"/>
    <mergeCell ref="M8:M9"/>
    <mergeCell ref="N8:N9"/>
    <mergeCell ref="O8:Q8"/>
  </mergeCells>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FDA7-0DE2-4D72-9FCC-6655E23A36D3}">
  <sheetPr>
    <tabColor theme="4" tint="0.39997558519241921"/>
    <pageSetUpPr fitToPage="1"/>
  </sheetPr>
  <dimension ref="A1:H134"/>
  <sheetViews>
    <sheetView showGridLines="0" zoomScaleNormal="100" zoomScalePageLayoutView="90" workbookViewId="0"/>
  </sheetViews>
  <sheetFormatPr defaultColWidth="9.140625" defaultRowHeight="15" x14ac:dyDescent="0.25"/>
  <cols>
    <col min="1" max="1" width="9.140625" style="428" customWidth="1"/>
    <col min="2" max="2" width="10.42578125" style="432" customWidth="1"/>
    <col min="3" max="3" width="96.85546875" style="428" customWidth="1"/>
    <col min="4" max="4" width="14.85546875" style="428" customWidth="1"/>
    <col min="5" max="5" width="17.5703125" style="428" customWidth="1"/>
    <col min="6" max="6" width="23.140625" style="428" customWidth="1"/>
    <col min="7" max="7" width="28.140625" style="428" customWidth="1"/>
    <col min="8" max="8" width="21.7109375" style="428" customWidth="1"/>
    <col min="9" max="9" width="25.42578125" style="428" customWidth="1"/>
    <col min="10" max="16384" width="9.140625" style="428"/>
  </cols>
  <sheetData>
    <row r="1" spans="1:8" x14ac:dyDescent="0.25">
      <c r="A1" s="9"/>
      <c r="B1" s="3" t="s">
        <v>113</v>
      </c>
      <c r="C1" s="3" t="s">
        <v>5</v>
      </c>
    </row>
    <row r="2" spans="1:8" s="36" customFormat="1" ht="18.75" x14ac:dyDescent="0.3">
      <c r="A2" s="9"/>
      <c r="B2" s="325" t="s">
        <v>9</v>
      </c>
      <c r="C2" s="325"/>
      <c r="D2" s="327"/>
      <c r="E2" s="327"/>
      <c r="F2" s="327"/>
      <c r="G2" s="327"/>
      <c r="H2" s="327"/>
    </row>
    <row r="3" spans="1:8" x14ac:dyDescent="0.25">
      <c r="A3" s="9"/>
    </row>
    <row r="4" spans="1:8" x14ac:dyDescent="0.25">
      <c r="A4" s="9"/>
    </row>
    <row r="5" spans="1:8" x14ac:dyDescent="0.25">
      <c r="A5" s="9"/>
      <c r="B5"/>
      <c r="C5"/>
      <c r="D5" s="29" t="s">
        <v>114</v>
      </c>
      <c r="E5" s="29" t="s">
        <v>115</v>
      </c>
      <c r="F5" s="29" t="s">
        <v>116</v>
      </c>
      <c r="G5" s="29" t="s">
        <v>127</v>
      </c>
      <c r="H5" s="29" t="s">
        <v>128</v>
      </c>
    </row>
    <row r="6" spans="1:8" x14ac:dyDescent="0.25">
      <c r="A6" s="9"/>
      <c r="B6"/>
      <c r="C6"/>
      <c r="D6" s="1075" t="s">
        <v>120</v>
      </c>
      <c r="E6" s="1075" t="s">
        <v>168</v>
      </c>
      <c r="F6" s="1075"/>
      <c r="G6" s="1075"/>
      <c r="H6" s="1075"/>
    </row>
    <row r="7" spans="1:8" ht="30" x14ac:dyDescent="0.25">
      <c r="A7" s="9"/>
      <c r="B7"/>
      <c r="C7"/>
      <c r="D7" s="1075"/>
      <c r="E7" s="29" t="s">
        <v>169</v>
      </c>
      <c r="F7" s="29" t="s">
        <v>170</v>
      </c>
      <c r="G7" s="37" t="s">
        <v>171</v>
      </c>
      <c r="H7" s="29" t="s">
        <v>172</v>
      </c>
    </row>
    <row r="8" spans="1:8" x14ac:dyDescent="0.25">
      <c r="A8" s="9"/>
      <c r="B8" s="38">
        <v>1</v>
      </c>
      <c r="C8" s="39" t="s">
        <v>173</v>
      </c>
      <c r="D8" s="646">
        <v>206552.17725284997</v>
      </c>
      <c r="E8" s="646">
        <v>-384.791</v>
      </c>
      <c r="F8" s="647"/>
      <c r="G8" s="646"/>
      <c r="H8" s="646">
        <v>-235</v>
      </c>
    </row>
    <row r="9" spans="1:8" x14ac:dyDescent="0.25">
      <c r="A9" s="9"/>
      <c r="B9" s="38">
        <v>2</v>
      </c>
      <c r="C9" s="39" t="s">
        <v>174</v>
      </c>
      <c r="D9" s="646">
        <v>206552.17725286511</v>
      </c>
      <c r="E9" s="26"/>
      <c r="F9" s="17"/>
      <c r="G9" s="26"/>
      <c r="H9" s="26">
        <v>-17</v>
      </c>
    </row>
    <row r="10" spans="1:8" x14ac:dyDescent="0.25">
      <c r="A10" s="9"/>
      <c r="B10" s="38">
        <v>3</v>
      </c>
      <c r="C10" s="39" t="s">
        <v>175</v>
      </c>
      <c r="D10" s="26">
        <v>0</v>
      </c>
      <c r="E10" s="26">
        <v>-384.791</v>
      </c>
      <c r="F10" s="17"/>
      <c r="G10" s="26"/>
      <c r="H10" s="26">
        <v>-252</v>
      </c>
    </row>
    <row r="11" spans="1:8" x14ac:dyDescent="0.25">
      <c r="A11" s="9"/>
      <c r="B11" s="38">
        <v>4</v>
      </c>
      <c r="C11" s="34" t="s">
        <v>176</v>
      </c>
      <c r="D11" s="646">
        <v>12067.641207000001</v>
      </c>
      <c r="E11" s="26"/>
      <c r="F11" s="17"/>
      <c r="G11" s="26"/>
      <c r="H11" s="648"/>
    </row>
    <row r="12" spans="1:8" x14ac:dyDescent="0.25">
      <c r="A12" s="9"/>
      <c r="B12" s="29">
        <v>5</v>
      </c>
      <c r="C12" s="40" t="s">
        <v>177</v>
      </c>
      <c r="D12" s="26"/>
      <c r="E12" s="26"/>
      <c r="F12" s="17"/>
      <c r="G12" s="26"/>
      <c r="H12" s="648"/>
    </row>
    <row r="13" spans="1:8" x14ac:dyDescent="0.25">
      <c r="A13" s="9"/>
      <c r="B13" s="29">
        <v>6</v>
      </c>
      <c r="C13" s="40" t="s">
        <v>178</v>
      </c>
      <c r="D13" s="26"/>
      <c r="E13" s="26"/>
      <c r="F13" s="17"/>
      <c r="G13" s="26"/>
      <c r="H13" s="648"/>
    </row>
    <row r="14" spans="1:8" x14ac:dyDescent="0.25">
      <c r="A14" s="9"/>
      <c r="B14" s="29">
        <v>7</v>
      </c>
      <c r="C14" s="40" t="s">
        <v>179</v>
      </c>
      <c r="D14" s="26"/>
      <c r="E14" s="26"/>
      <c r="F14" s="17"/>
      <c r="G14" s="26"/>
      <c r="H14" s="648"/>
    </row>
    <row r="15" spans="1:8" x14ac:dyDescent="0.25">
      <c r="A15" s="9"/>
      <c r="B15" s="29">
        <v>8</v>
      </c>
      <c r="C15" s="40" t="s">
        <v>180</v>
      </c>
      <c r="D15" s="26"/>
      <c r="E15" s="26"/>
      <c r="F15" s="17"/>
      <c r="G15" s="26"/>
      <c r="H15" s="648"/>
    </row>
    <row r="16" spans="1:8" x14ac:dyDescent="0.25">
      <c r="A16" s="9"/>
      <c r="B16" s="29">
        <v>9</v>
      </c>
      <c r="C16" s="40" t="s">
        <v>181</v>
      </c>
      <c r="D16" s="646">
        <v>12067.641207000001</v>
      </c>
      <c r="E16" s="26"/>
      <c r="F16" s="17"/>
      <c r="G16" s="26"/>
      <c r="H16" s="648"/>
    </row>
    <row r="17" spans="1:8" x14ac:dyDescent="0.25">
      <c r="A17" s="9"/>
      <c r="B17" s="29">
        <v>10</v>
      </c>
      <c r="C17" s="40" t="s">
        <v>182</v>
      </c>
      <c r="D17" s="26"/>
      <c r="E17" s="26"/>
      <c r="F17" s="17"/>
      <c r="G17" s="26"/>
      <c r="H17" s="648"/>
    </row>
    <row r="18" spans="1:8" x14ac:dyDescent="0.25">
      <c r="A18" s="9"/>
      <c r="B18" s="29">
        <v>11</v>
      </c>
      <c r="C18" s="40" t="s">
        <v>183</v>
      </c>
      <c r="D18" s="26"/>
      <c r="E18" s="26"/>
      <c r="F18" s="17"/>
      <c r="G18" s="26"/>
      <c r="H18" s="648"/>
    </row>
    <row r="19" spans="1:8" x14ac:dyDescent="0.25">
      <c r="A19" s="9"/>
      <c r="B19" s="38">
        <v>12</v>
      </c>
      <c r="C19" s="34" t="s">
        <v>184</v>
      </c>
      <c r="D19" s="646">
        <v>218619.81845984998</v>
      </c>
      <c r="E19" s="646">
        <v>-384.791</v>
      </c>
      <c r="F19" s="17"/>
      <c r="G19" s="26"/>
      <c r="H19" s="646">
        <v>-252</v>
      </c>
    </row>
    <row r="20" spans="1:8" x14ac:dyDescent="0.25">
      <c r="A20" s="9"/>
    </row>
    <row r="21" spans="1:8" x14ac:dyDescent="0.25">
      <c r="A21" s="9"/>
    </row>
    <row r="22" spans="1:8" x14ac:dyDescent="0.25">
      <c r="A22" s="9"/>
    </row>
    <row r="23" spans="1:8" x14ac:dyDescent="0.25">
      <c r="A23" s="9"/>
    </row>
    <row r="24" spans="1:8" x14ac:dyDescent="0.25">
      <c r="A24" s="9"/>
    </row>
    <row r="25" spans="1:8" x14ac:dyDescent="0.25">
      <c r="A25" s="9"/>
    </row>
    <row r="26" spans="1:8" x14ac:dyDescent="0.25">
      <c r="A26" s="9"/>
    </row>
    <row r="27" spans="1:8" x14ac:dyDescent="0.25">
      <c r="A27" s="9"/>
    </row>
    <row r="28" spans="1:8" x14ac:dyDescent="0.25">
      <c r="A28" s="9"/>
    </row>
    <row r="29" spans="1:8" x14ac:dyDescent="0.25">
      <c r="A29" s="9"/>
    </row>
    <row r="30" spans="1:8" x14ac:dyDescent="0.25">
      <c r="A30" s="9"/>
    </row>
    <row r="31" spans="1:8" x14ac:dyDescent="0.25">
      <c r="A31" s="9"/>
    </row>
    <row r="32" spans="1:8" x14ac:dyDescent="0.25">
      <c r="A32" s="9"/>
    </row>
    <row r="33" spans="1:1" x14ac:dyDescent="0.25">
      <c r="A33" s="9"/>
    </row>
    <row r="34" spans="1:1" x14ac:dyDescent="0.25">
      <c r="A34" s="9"/>
    </row>
    <row r="36" spans="1:1" x14ac:dyDescent="0.25">
      <c r="A36" s="14"/>
    </row>
    <row r="37" spans="1:1" x14ac:dyDescent="0.25">
      <c r="A37" s="14"/>
    </row>
    <row r="38" spans="1:1" x14ac:dyDescent="0.25">
      <c r="A38" s="14"/>
    </row>
    <row r="39" spans="1:1" x14ac:dyDescent="0.25">
      <c r="A39" s="14"/>
    </row>
    <row r="40" spans="1:1" x14ac:dyDescent="0.25">
      <c r="A40" s="14"/>
    </row>
    <row r="41" spans="1:1" x14ac:dyDescent="0.25">
      <c r="A41" s="14"/>
    </row>
    <row r="42" spans="1:1" x14ac:dyDescent="0.25">
      <c r="A42" s="9"/>
    </row>
    <row r="43" spans="1:1" x14ac:dyDescent="0.25">
      <c r="A43" s="9"/>
    </row>
    <row r="44" spans="1:1" x14ac:dyDescent="0.25">
      <c r="A44" s="9"/>
    </row>
    <row r="45" spans="1:1" x14ac:dyDescent="0.25">
      <c r="A45" s="9"/>
    </row>
    <row r="46" spans="1:1" x14ac:dyDescent="0.25">
      <c r="A46" s="9"/>
    </row>
    <row r="47" spans="1:1" x14ac:dyDescent="0.25">
      <c r="A47" s="9"/>
    </row>
    <row r="48" spans="1:1" x14ac:dyDescent="0.25">
      <c r="A48" s="9"/>
    </row>
    <row r="49" spans="1:1" x14ac:dyDescent="0.25">
      <c r="A49" s="9"/>
    </row>
    <row r="50" spans="1:1" x14ac:dyDescent="0.25">
      <c r="A50" s="9"/>
    </row>
    <row r="51" spans="1:1" x14ac:dyDescent="0.25">
      <c r="A51" s="9"/>
    </row>
    <row r="52" spans="1:1" x14ac:dyDescent="0.25">
      <c r="A52" s="9"/>
    </row>
    <row r="53" spans="1:1" x14ac:dyDescent="0.25">
      <c r="A53" s="9"/>
    </row>
    <row r="54" spans="1:1" x14ac:dyDescent="0.25">
      <c r="A54" s="9"/>
    </row>
    <row r="55" spans="1:1" x14ac:dyDescent="0.25">
      <c r="A55" s="9"/>
    </row>
    <row r="56" spans="1:1" x14ac:dyDescent="0.25">
      <c r="A56" s="9"/>
    </row>
    <row r="57" spans="1:1" x14ac:dyDescent="0.25">
      <c r="A57" s="9"/>
    </row>
    <row r="58" spans="1:1" x14ac:dyDescent="0.25">
      <c r="A58" s="9"/>
    </row>
    <row r="59" spans="1:1" x14ac:dyDescent="0.25">
      <c r="A59" s="9"/>
    </row>
    <row r="60" spans="1:1" x14ac:dyDescent="0.25">
      <c r="A60" s="9"/>
    </row>
    <row r="61" spans="1:1" x14ac:dyDescent="0.25">
      <c r="A61" s="9"/>
    </row>
    <row r="62" spans="1:1" x14ac:dyDescent="0.25">
      <c r="A62" s="9"/>
    </row>
    <row r="63" spans="1:1" x14ac:dyDescent="0.25">
      <c r="A63" s="9"/>
    </row>
    <row r="64" spans="1:1" x14ac:dyDescent="0.25">
      <c r="A64" s="9"/>
    </row>
    <row r="65" spans="1:1" x14ac:dyDescent="0.25">
      <c r="A65" s="9"/>
    </row>
    <row r="66" spans="1:1" x14ac:dyDescent="0.25">
      <c r="A66" s="9"/>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row r="78" spans="1:1" x14ac:dyDescent="0.25">
      <c r="A78" s="9"/>
    </row>
    <row r="79" spans="1:1" x14ac:dyDescent="0.25">
      <c r="A79" s="9"/>
    </row>
    <row r="80" spans="1:1" x14ac:dyDescent="0.25">
      <c r="A80" s="9"/>
    </row>
    <row r="81" spans="1:1" x14ac:dyDescent="0.25">
      <c r="A81" s="9"/>
    </row>
    <row r="82" spans="1:1" x14ac:dyDescent="0.25">
      <c r="A82" s="9"/>
    </row>
    <row r="83" spans="1:1" x14ac:dyDescent="0.25">
      <c r="A83" s="9"/>
    </row>
    <row r="84" spans="1:1" x14ac:dyDescent="0.25">
      <c r="A84" s="9"/>
    </row>
    <row r="85" spans="1:1" x14ac:dyDescent="0.25">
      <c r="A85" s="9"/>
    </row>
    <row r="86" spans="1:1" x14ac:dyDescent="0.25">
      <c r="A86" s="9"/>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row r="98" spans="1:1" x14ac:dyDescent="0.25">
      <c r="A98" s="9"/>
    </row>
    <row r="99" spans="1:1" x14ac:dyDescent="0.25">
      <c r="A99" s="9"/>
    </row>
    <row r="100" spans="1:1" x14ac:dyDescent="0.25">
      <c r="A100" s="9"/>
    </row>
    <row r="101" spans="1:1" x14ac:dyDescent="0.25">
      <c r="A101" s="9"/>
    </row>
    <row r="102" spans="1:1" x14ac:dyDescent="0.25">
      <c r="A102" s="9"/>
    </row>
    <row r="103" spans="1:1" x14ac:dyDescent="0.25">
      <c r="A103" s="9"/>
    </row>
    <row r="104" spans="1:1" x14ac:dyDescent="0.25">
      <c r="A104" s="9"/>
    </row>
    <row r="105" spans="1:1" x14ac:dyDescent="0.25">
      <c r="A105" s="9"/>
    </row>
    <row r="106" spans="1:1" x14ac:dyDescent="0.25">
      <c r="A106" s="9"/>
    </row>
    <row r="107" spans="1:1" x14ac:dyDescent="0.25">
      <c r="A107" s="9"/>
    </row>
    <row r="108" spans="1:1" x14ac:dyDescent="0.25">
      <c r="A108" s="9"/>
    </row>
    <row r="109" spans="1:1" x14ac:dyDescent="0.25">
      <c r="A109" s="9"/>
    </row>
    <row r="110" spans="1:1" x14ac:dyDescent="0.25">
      <c r="A110" s="9"/>
    </row>
    <row r="111" spans="1:1" x14ac:dyDescent="0.25">
      <c r="A111" s="9"/>
    </row>
    <row r="112" spans="1:1" x14ac:dyDescent="0.25">
      <c r="A112" s="9"/>
    </row>
    <row r="113" spans="1:1" x14ac:dyDescent="0.25">
      <c r="A113" s="9"/>
    </row>
    <row r="114" spans="1:1" x14ac:dyDescent="0.25">
      <c r="A114" s="9"/>
    </row>
    <row r="115" spans="1:1" x14ac:dyDescent="0.25">
      <c r="A115" s="9"/>
    </row>
    <row r="116" spans="1:1" x14ac:dyDescent="0.25">
      <c r="A116" s="9"/>
    </row>
    <row r="117" spans="1:1" x14ac:dyDescent="0.25">
      <c r="A117" s="9"/>
    </row>
    <row r="118" spans="1:1" x14ac:dyDescent="0.25">
      <c r="A118" s="9"/>
    </row>
    <row r="119" spans="1:1" x14ac:dyDescent="0.25">
      <c r="A119" s="9"/>
    </row>
    <row r="120" spans="1:1" x14ac:dyDescent="0.25">
      <c r="A120" s="9"/>
    </row>
    <row r="121" spans="1:1" x14ac:dyDescent="0.25">
      <c r="A121" s="9"/>
    </row>
    <row r="122" spans="1:1" x14ac:dyDescent="0.25">
      <c r="A122" s="9"/>
    </row>
    <row r="123" spans="1:1" x14ac:dyDescent="0.25">
      <c r="A123" s="9"/>
    </row>
    <row r="124" spans="1:1" x14ac:dyDescent="0.25">
      <c r="A124" s="9"/>
    </row>
    <row r="125" spans="1:1" x14ac:dyDescent="0.25">
      <c r="A125" s="9"/>
    </row>
    <row r="126" spans="1:1" x14ac:dyDescent="0.25">
      <c r="A126" s="9"/>
    </row>
    <row r="127" spans="1:1" x14ac:dyDescent="0.25">
      <c r="A127" s="9"/>
    </row>
    <row r="128" spans="1:1" x14ac:dyDescent="0.25">
      <c r="A128" s="9"/>
    </row>
    <row r="129" spans="1:1" x14ac:dyDescent="0.25">
      <c r="A129" s="9"/>
    </row>
    <row r="130" spans="1:1" x14ac:dyDescent="0.25">
      <c r="A130" s="9"/>
    </row>
    <row r="131" spans="1:1" x14ac:dyDescent="0.25">
      <c r="A131" s="9"/>
    </row>
    <row r="132" spans="1:1" x14ac:dyDescent="0.25">
      <c r="A132" s="9"/>
    </row>
    <row r="133" spans="1:1" x14ac:dyDescent="0.25">
      <c r="A133" s="9"/>
    </row>
    <row r="134" spans="1:1" x14ac:dyDescent="0.25">
      <c r="A134" s="9"/>
    </row>
  </sheetData>
  <mergeCells count="2">
    <mergeCell ref="D6:D7"/>
    <mergeCell ref="E6:H6"/>
  </mergeCells>
  <pageMargins left="0.70866141732283472" right="0.70866141732283472" top="0.74803149606299213" bottom="0.74803149606299213" header="0.31496062992125984" footer="0.31496062992125984"/>
  <pageSetup paperSize="9" scale="59" orientation="landscape" horizontalDpi="1200" verticalDpi="1200" r:id="rId1"/>
  <headerFooter>
    <oddHeader>&amp;CDA
Bilag V</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F875C-BEBF-47A2-B24C-BFB3428D1042}">
  <sheetPr>
    <tabColor theme="4" tint="0.39997558519241921"/>
    <pageSetUpPr fitToPage="1"/>
  </sheetPr>
  <dimension ref="B2:D13"/>
  <sheetViews>
    <sheetView showGridLines="0" zoomScaleNormal="100" zoomScalePageLayoutView="98" workbookViewId="0">
      <selection activeCell="B2" sqref="B2:C2"/>
    </sheetView>
  </sheetViews>
  <sheetFormatPr defaultColWidth="9.140625" defaultRowHeight="15" x14ac:dyDescent="0.25"/>
  <cols>
    <col min="1" max="1" width="7.85546875" customWidth="1"/>
    <col min="2" max="2" width="15.42578125" style="41" customWidth="1"/>
    <col min="3" max="3" width="12.140625" bestFit="1" customWidth="1"/>
    <col min="4" max="4" width="84.140625" bestFit="1" customWidth="1"/>
    <col min="5" max="7" width="26.85546875" customWidth="1"/>
  </cols>
  <sheetData>
    <row r="2" spans="2:4" x14ac:dyDescent="0.25">
      <c r="B2" s="3" t="s">
        <v>113</v>
      </c>
      <c r="C2" s="3" t="s">
        <v>185</v>
      </c>
    </row>
    <row r="3" spans="2:4" ht="18.75" x14ac:dyDescent="0.25">
      <c r="B3" s="325" t="s">
        <v>186</v>
      </c>
      <c r="C3" s="328"/>
      <c r="D3" s="326"/>
    </row>
    <row r="4" spans="2:4" x14ac:dyDescent="0.25">
      <c r="B4" t="s">
        <v>187</v>
      </c>
      <c r="C4" s="42"/>
    </row>
    <row r="7" spans="2:4" x14ac:dyDescent="0.25">
      <c r="B7" s="17" t="s">
        <v>188</v>
      </c>
      <c r="C7" s="17" t="s">
        <v>189</v>
      </c>
      <c r="D7" s="26" t="s">
        <v>190</v>
      </c>
    </row>
    <row r="8" spans="2:4" s="43" customFormat="1" ht="30" x14ac:dyDescent="0.2">
      <c r="B8" s="17" t="s">
        <v>191</v>
      </c>
      <c r="C8" s="17" t="s">
        <v>192</v>
      </c>
      <c r="D8" s="26" t="s">
        <v>193</v>
      </c>
    </row>
    <row r="9" spans="2:4" s="43" customFormat="1" ht="30" x14ac:dyDescent="0.2">
      <c r="B9" s="17" t="s">
        <v>194</v>
      </c>
      <c r="C9" s="17" t="s">
        <v>195</v>
      </c>
      <c r="D9" s="26" t="s">
        <v>196</v>
      </c>
    </row>
    <row r="12" spans="2:4" x14ac:dyDescent="0.25">
      <c r="B12" s="44"/>
    </row>
    <row r="13" spans="2:4" x14ac:dyDescent="0.25">
      <c r="B13"/>
    </row>
  </sheetData>
  <pageMargins left="0.70866141732283472" right="0.70866141732283472" top="0.74803149606299213" bottom="0.74803149606299213" header="0.31496062992125984" footer="0.31496062992125984"/>
  <pageSetup paperSize="9" orientation="landscape" r:id="rId1"/>
  <headerFooter>
    <oddHeader>&amp;CDA
Bilag V</oddHead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EF9859BFDE09A4FAF9E46D7559FA05E" ma:contentTypeVersion="6" ma:contentTypeDescription="Opret et nyt dokument." ma:contentTypeScope="" ma:versionID="6736d2966bc1a03d99e4f9b5fa236297">
  <xsd:schema xmlns:xsd="http://www.w3.org/2001/XMLSchema" xmlns:xs="http://www.w3.org/2001/XMLSchema" xmlns:p="http://schemas.microsoft.com/office/2006/metadata/properties" xmlns:ns2="8ad86615-9d33-4660-8ec4-d86a132302f0" xmlns:ns3="5051958b-d02f-41f4-8e87-457672f12e0e" targetNamespace="http://schemas.microsoft.com/office/2006/metadata/properties" ma:root="true" ma:fieldsID="b5cff04efdf085969793a03bad35874d" ns2:_="" ns3:_="">
    <xsd:import namespace="8ad86615-9d33-4660-8ec4-d86a132302f0"/>
    <xsd:import namespace="5051958b-d02f-41f4-8e87-457672f12e0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d86615-9d33-4660-8ec4-d86a132302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51958b-d02f-41f4-8e87-457672f12e0e"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87245E-1EF1-468C-9613-A30C8E525F7A}">
  <ds:schemaRefs>
    <ds:schemaRef ds:uri="http://purl.org/dc/elements/1.1/"/>
    <ds:schemaRef ds:uri="http://schemas.microsoft.com/office/2006/metadata/properties"/>
    <ds:schemaRef ds:uri="http://schemas.microsoft.com/office/infopath/2007/PartnerControls"/>
    <ds:schemaRef ds:uri="http://www.w3.org/XML/1998/namespace"/>
    <ds:schemaRef ds:uri="5051958b-d02f-41f4-8e87-457672f12e0e"/>
    <ds:schemaRef ds:uri="http://purl.org/dc/terms/"/>
    <ds:schemaRef ds:uri="8ad86615-9d33-4660-8ec4-d86a132302f0"/>
    <ds:schemaRef ds:uri="http://schemas.microsoft.com/office/2006/documentManagement/typ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29F6C4BF-4799-428D-83B9-5E92FB710F65}">
  <ds:schemaRefs>
    <ds:schemaRef ds:uri="http://schemas.microsoft.com/sharepoint/v3/contenttype/forms"/>
  </ds:schemaRefs>
</ds:datastoreItem>
</file>

<file path=customXml/itemProps3.xml><?xml version="1.0" encoding="utf-8"?>
<ds:datastoreItem xmlns:ds="http://schemas.openxmlformats.org/officeDocument/2006/customXml" ds:itemID="{8ED87B18-CF03-4801-B46E-547ABDAC7F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d86615-9d33-4660-8ec4-d86a132302f0"/>
    <ds:schemaRef ds:uri="5051958b-d02f-41f4-8e87-457672f12e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76</vt:i4>
      </vt:variant>
      <vt:variant>
        <vt:lpstr>Navngivne områder</vt:lpstr>
      </vt:variant>
      <vt:variant>
        <vt:i4>17</vt:i4>
      </vt:variant>
    </vt:vector>
  </HeadingPairs>
  <TitlesOfParts>
    <vt:vector size="93" baseType="lpstr">
      <vt:lpstr>Indholdsfortegnelse</vt:lpstr>
      <vt:lpstr>Reference</vt:lpstr>
      <vt:lpstr>EU OV1</vt:lpstr>
      <vt:lpstr>EU KM1</vt:lpstr>
      <vt:lpstr>EU CMS1</vt:lpstr>
      <vt:lpstr>EU CMS2</vt:lpstr>
      <vt:lpstr>Skema EU LI1 </vt:lpstr>
      <vt:lpstr>Skema EU LI2</vt:lpstr>
      <vt:lpstr>Tabel EU-LIA</vt:lpstr>
      <vt:lpstr>Tabel EU-LIB</vt:lpstr>
      <vt:lpstr>Skema EU PV1</vt:lpstr>
      <vt:lpstr>Skema EU CC1</vt:lpstr>
      <vt:lpstr>Skema EU CC2 </vt:lpstr>
      <vt:lpstr>Tabel EU CCA  </vt:lpstr>
      <vt:lpstr>EU CCyB1</vt:lpstr>
      <vt:lpstr>EU CCyB2</vt:lpstr>
      <vt:lpstr>EU LR1 - LRSum</vt:lpstr>
      <vt:lpstr>EU LR2 - LRCom</vt:lpstr>
      <vt:lpstr>EU LR3 - LRSpl</vt:lpstr>
      <vt:lpstr>EU LIQ1</vt:lpstr>
      <vt:lpstr>EU LIQ2</vt:lpstr>
      <vt:lpstr>Skema EU CR1</vt:lpstr>
      <vt:lpstr>Skema EU CR1-A</vt:lpstr>
      <vt:lpstr>Skema EU CR2</vt:lpstr>
      <vt:lpstr>Skema EU CR2a</vt:lpstr>
      <vt:lpstr>Skema EU CQ1</vt:lpstr>
      <vt:lpstr>Skema EU CQ2</vt:lpstr>
      <vt:lpstr>Skema EU CQ3</vt:lpstr>
      <vt:lpstr>Skema EU CQ4</vt:lpstr>
      <vt:lpstr>Skema EU CQ5</vt:lpstr>
      <vt:lpstr>Skema EU CQ6</vt:lpstr>
      <vt:lpstr>Skema EU CQ7</vt:lpstr>
      <vt:lpstr>Skema EU CQ8</vt:lpstr>
      <vt:lpstr>EU CR3</vt:lpstr>
      <vt:lpstr>EU CR4</vt:lpstr>
      <vt:lpstr>EU CR5</vt:lpstr>
      <vt:lpstr>EU CR6</vt:lpstr>
      <vt:lpstr>EU CR6-A</vt:lpstr>
      <vt:lpstr>EU CR7</vt:lpstr>
      <vt:lpstr>EU CR7-A</vt:lpstr>
      <vt:lpstr>EU CR8</vt:lpstr>
      <vt:lpstr>EU CR9</vt:lpstr>
      <vt:lpstr>EU CR9.1</vt:lpstr>
      <vt:lpstr>Tabel EU CCRA</vt:lpstr>
      <vt:lpstr>Skema EU CCR1</vt:lpstr>
      <vt:lpstr>Skema EU CCR2</vt:lpstr>
      <vt:lpstr>Skema EU CCR3</vt:lpstr>
      <vt:lpstr>Skema EU CCR4</vt:lpstr>
      <vt:lpstr>Skema EU CCR5</vt:lpstr>
      <vt:lpstr>Skema EU CCR6</vt:lpstr>
      <vt:lpstr>Skema EU CCR7</vt:lpstr>
      <vt:lpstr>Skema EU CCR8</vt:lpstr>
      <vt:lpstr>Skema EU SEC1</vt:lpstr>
      <vt:lpstr>Skema EU SEC2</vt:lpstr>
      <vt:lpstr>Skema EU SEC3</vt:lpstr>
      <vt:lpstr>Skema EU SEC4</vt:lpstr>
      <vt:lpstr>Skema EU SEC5</vt:lpstr>
      <vt:lpstr>EU MR3</vt:lpstr>
      <vt:lpstr>Skema EU OR1</vt:lpstr>
      <vt:lpstr>REM1</vt:lpstr>
      <vt:lpstr>REM2</vt:lpstr>
      <vt:lpstr>REM3</vt:lpstr>
      <vt:lpstr>REM4</vt:lpstr>
      <vt:lpstr>REM5</vt:lpstr>
      <vt:lpstr>Skema EU AE1</vt:lpstr>
      <vt:lpstr>Skema EU AE2</vt:lpstr>
      <vt:lpstr>Skema EU AE3</vt:lpstr>
      <vt:lpstr>Skema EU IRRBB1</vt:lpstr>
      <vt:lpstr>Qualitative-Environmental risk</vt:lpstr>
      <vt:lpstr>Qualitative-Social risk</vt:lpstr>
      <vt:lpstr>Qualitative-Governance risk</vt:lpstr>
      <vt:lpstr>1.CC Transition risk-Banking b.</vt:lpstr>
      <vt:lpstr>2.CC Trans-BB.RE collateral</vt:lpstr>
      <vt:lpstr>3.CC Trans-BB.alignment metrics</vt:lpstr>
      <vt:lpstr>4.CC Transition-toppollutcomp</vt:lpstr>
      <vt:lpstr>5.CC Physical risk</vt:lpstr>
      <vt:lpstr>'EU MR3'!_ftnref1</vt:lpstr>
      <vt:lpstr>'Skema EU LI1 '!_Toc483499698</vt:lpstr>
      <vt:lpstr>'EU CR3'!Udskriftsområde</vt:lpstr>
      <vt:lpstr>'EU CR6-A'!Udskriftsområde</vt:lpstr>
      <vt:lpstr>'EU CR7'!Udskriftsområde</vt:lpstr>
      <vt:lpstr>'EU CR9'!Udskriftsområde</vt:lpstr>
      <vt:lpstr>'EU CR9.1'!Udskriftsområde</vt:lpstr>
      <vt:lpstr>'EU LIQ2'!Udskriftsområde</vt:lpstr>
      <vt:lpstr>'EU LR1 - LRSum'!Udskriftsområde</vt:lpstr>
      <vt:lpstr>'EU LR2 - LRCom'!Udskriftsområde</vt:lpstr>
      <vt:lpstr>'EU LR3 - LRSpl'!Udskriftsområde</vt:lpstr>
      <vt:lpstr>Indholdsfortegnelse!Udskriftsområde</vt:lpstr>
      <vt:lpstr>'Qualitative-Environmental risk'!Udskriftsområde</vt:lpstr>
      <vt:lpstr>'Skema EU CC1'!Udskriftsområde</vt:lpstr>
      <vt:lpstr>'Skema EU LI1 '!Udskriftsområde</vt:lpstr>
      <vt:lpstr>'Skema EU SEC5'!Udskriftsområde</vt:lpstr>
      <vt:lpstr>'Skema EU CC1'!Udskriftstitler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Kjeldstrøm Fischer</dc:creator>
  <cp:keywords/>
  <dc:description/>
  <cp:lastModifiedBy>Andreas Bjerg Larsen</cp:lastModifiedBy>
  <cp:revision/>
  <dcterms:created xsi:type="dcterms:W3CDTF">2015-06-05T18:19:34Z</dcterms:created>
  <dcterms:modified xsi:type="dcterms:W3CDTF">2025-10-29T15:24:13Z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0x010100AEF9859BFDE09A4FAF9E46D7559FA05E</vt:lpwstr>
  </property>
</Properties>
</file>